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ownloads\"/>
    </mc:Choice>
  </mc:AlternateContent>
  <xr:revisionPtr revIDLastSave="0" documentId="13_ncr:1_{7C666AF5-77B6-43E3-B3E7-0F123F581CFF}" xr6:coauthVersionLast="47" xr6:coauthVersionMax="47" xr10:uidLastSave="{00000000-0000-0000-0000-000000000000}"/>
  <bookViews>
    <workbookView xWindow="-120" yWindow="-120" windowWidth="24240" windowHeight="13020" tabRatio="500" firstSheet="6" activeTab="8" xr2:uid="{00000000-000D-0000-FFFF-FFFF00000000}"/>
  </bookViews>
  <sheets>
    <sheet name="Summe_Punkte" sheetId="1" r:id="rId1"/>
    <sheet name="Olympiade_1" sheetId="2" r:id="rId2"/>
    <sheet name="Olympiade_2" sheetId="3" r:id="rId3"/>
    <sheet name="Olympiade_3" sheetId="4" r:id="rId4"/>
    <sheet name="Olympiade_4" sheetId="5" r:id="rId5"/>
    <sheet name="Olympiade_5" sheetId="6" r:id="rId6"/>
    <sheet name="Olympiade_6" sheetId="7" r:id="rId7"/>
    <sheet name="Olympiade_7" sheetId="8" r:id="rId8"/>
    <sheet name="Platzierungen alle Olympiaden" sheetId="11" r:id="rId9"/>
    <sheet name="Durchschnitt" sheetId="12" r:id="rId10"/>
    <sheet name="Database" sheetId="9" r:id="rId11"/>
    <sheet name="Medaillen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12" l="1"/>
  <c r="H5" i="12"/>
  <c r="I5" i="12"/>
  <c r="J5" i="12"/>
  <c r="K5" i="12"/>
  <c r="L5" i="12"/>
  <c r="M5" i="12"/>
  <c r="G6" i="12"/>
  <c r="H6" i="12"/>
  <c r="E6" i="12" s="1"/>
  <c r="F6" i="12" s="1"/>
  <c r="I6" i="12"/>
  <c r="J6" i="12"/>
  <c r="K6" i="12"/>
  <c r="L6" i="12"/>
  <c r="M6" i="12"/>
  <c r="G7" i="12"/>
  <c r="H7" i="12"/>
  <c r="I7" i="12"/>
  <c r="J7" i="12"/>
  <c r="K7" i="12"/>
  <c r="L7" i="12"/>
  <c r="M7" i="12"/>
  <c r="G8" i="12"/>
  <c r="H8" i="12"/>
  <c r="I8" i="12"/>
  <c r="J8" i="12"/>
  <c r="K8" i="12"/>
  <c r="L8" i="12"/>
  <c r="E8" i="12" s="1"/>
  <c r="F8" i="12" s="1"/>
  <c r="M8" i="12"/>
  <c r="G9" i="12"/>
  <c r="H9" i="12"/>
  <c r="I9" i="12"/>
  <c r="J9" i="12"/>
  <c r="K9" i="12"/>
  <c r="L9" i="12"/>
  <c r="M9" i="12"/>
  <c r="G10" i="12"/>
  <c r="H10" i="12"/>
  <c r="I10" i="12"/>
  <c r="J10" i="12"/>
  <c r="E10" i="12" s="1"/>
  <c r="F10" i="12" s="1"/>
  <c r="K10" i="12"/>
  <c r="L10" i="12"/>
  <c r="M10" i="12"/>
  <c r="G11" i="12"/>
  <c r="E11" i="12" s="1"/>
  <c r="F11" i="12" s="1"/>
  <c r="H11" i="12"/>
  <c r="I11" i="12"/>
  <c r="J11" i="12"/>
  <c r="K11" i="12"/>
  <c r="L11" i="12"/>
  <c r="M11" i="12"/>
  <c r="G12" i="12"/>
  <c r="H12" i="12"/>
  <c r="E12" i="12" s="1"/>
  <c r="F12" i="12" s="1"/>
  <c r="I12" i="12"/>
  <c r="J12" i="12"/>
  <c r="K12" i="12"/>
  <c r="L12" i="12"/>
  <c r="M12" i="12"/>
  <c r="G13" i="12"/>
  <c r="H13" i="12"/>
  <c r="I13" i="12"/>
  <c r="J13" i="12"/>
  <c r="K13" i="12"/>
  <c r="L13" i="12"/>
  <c r="M13" i="12"/>
  <c r="G14" i="12"/>
  <c r="H14" i="12"/>
  <c r="I14" i="12"/>
  <c r="J14" i="12"/>
  <c r="K14" i="12"/>
  <c r="L14" i="12"/>
  <c r="M14" i="12"/>
  <c r="G15" i="12"/>
  <c r="H15" i="12"/>
  <c r="I15" i="12"/>
  <c r="J15" i="12"/>
  <c r="K15" i="12"/>
  <c r="L15" i="12"/>
  <c r="M15" i="12"/>
  <c r="G16" i="12"/>
  <c r="H16" i="12"/>
  <c r="I16" i="12"/>
  <c r="J16" i="12"/>
  <c r="K16" i="12"/>
  <c r="L16" i="12"/>
  <c r="M16" i="12"/>
  <c r="G17" i="12"/>
  <c r="H17" i="12"/>
  <c r="I17" i="12"/>
  <c r="J17" i="12"/>
  <c r="K17" i="12"/>
  <c r="L17" i="12"/>
  <c r="M17" i="12"/>
  <c r="G18" i="12"/>
  <c r="H18" i="12"/>
  <c r="I18" i="12"/>
  <c r="J18" i="12"/>
  <c r="E18" i="12" s="1"/>
  <c r="F18" i="12" s="1"/>
  <c r="K18" i="12"/>
  <c r="L18" i="12"/>
  <c r="M18" i="12"/>
  <c r="G19" i="12"/>
  <c r="E19" i="12" s="1"/>
  <c r="F19" i="12" s="1"/>
  <c r="H19" i="12"/>
  <c r="I19" i="12"/>
  <c r="J19" i="12"/>
  <c r="K19" i="12"/>
  <c r="L19" i="12"/>
  <c r="M19" i="12"/>
  <c r="G20" i="12"/>
  <c r="E20" i="12" s="1"/>
  <c r="F20" i="12" s="1"/>
  <c r="H20" i="12"/>
  <c r="I20" i="12"/>
  <c r="J20" i="12"/>
  <c r="K20" i="12"/>
  <c r="L20" i="12"/>
  <c r="M20" i="12"/>
  <c r="G21" i="12"/>
  <c r="H21" i="12"/>
  <c r="I21" i="12"/>
  <c r="J21" i="12"/>
  <c r="K21" i="12"/>
  <c r="L21" i="12"/>
  <c r="M21" i="12"/>
  <c r="G22" i="12"/>
  <c r="H22" i="12"/>
  <c r="I22" i="12"/>
  <c r="J22" i="12"/>
  <c r="K22" i="12"/>
  <c r="L22" i="12"/>
  <c r="M22" i="12"/>
  <c r="G23" i="12"/>
  <c r="H23" i="12"/>
  <c r="I23" i="12"/>
  <c r="J23" i="12"/>
  <c r="K23" i="12"/>
  <c r="L23" i="12"/>
  <c r="M23" i="12"/>
  <c r="G24" i="12"/>
  <c r="E24" i="12" s="1"/>
  <c r="F24" i="12" s="1"/>
  <c r="C24" i="12" s="1"/>
  <c r="H24" i="12"/>
  <c r="I24" i="12"/>
  <c r="J24" i="12"/>
  <c r="K24" i="12"/>
  <c r="L24" i="12"/>
  <c r="M24" i="12"/>
  <c r="G25" i="12"/>
  <c r="H25" i="12"/>
  <c r="I25" i="12"/>
  <c r="J25" i="12"/>
  <c r="K25" i="12"/>
  <c r="L25" i="12"/>
  <c r="M25" i="12"/>
  <c r="G26" i="12"/>
  <c r="H26" i="12"/>
  <c r="I26" i="12"/>
  <c r="J26" i="12"/>
  <c r="E26" i="12" s="1"/>
  <c r="F26" i="12" s="1"/>
  <c r="K26" i="12"/>
  <c r="L26" i="12"/>
  <c r="M26" i="12"/>
  <c r="G27" i="12"/>
  <c r="E27" i="12" s="1"/>
  <c r="F27" i="12" s="1"/>
  <c r="C27" i="12" s="1"/>
  <c r="H27" i="12"/>
  <c r="I27" i="12"/>
  <c r="J27" i="12"/>
  <c r="K27" i="12"/>
  <c r="L27" i="12"/>
  <c r="M27" i="12"/>
  <c r="G28" i="12"/>
  <c r="H28" i="12"/>
  <c r="I28" i="12"/>
  <c r="J28" i="12"/>
  <c r="K28" i="12"/>
  <c r="L28" i="12"/>
  <c r="M28" i="12"/>
  <c r="G29" i="12"/>
  <c r="H29" i="12"/>
  <c r="I29" i="12"/>
  <c r="J29" i="12"/>
  <c r="K29" i="12"/>
  <c r="L29" i="12"/>
  <c r="M29" i="12"/>
  <c r="G30" i="12"/>
  <c r="H30" i="12"/>
  <c r="I30" i="12"/>
  <c r="J30" i="12"/>
  <c r="K30" i="12"/>
  <c r="L30" i="12"/>
  <c r="M30" i="12"/>
  <c r="G31" i="12"/>
  <c r="H31" i="12"/>
  <c r="I31" i="12"/>
  <c r="J31" i="12"/>
  <c r="K31" i="12"/>
  <c r="L31" i="12"/>
  <c r="M31" i="12"/>
  <c r="G32" i="12"/>
  <c r="H32" i="12"/>
  <c r="I32" i="12"/>
  <c r="J32" i="12"/>
  <c r="K32" i="12"/>
  <c r="L32" i="12"/>
  <c r="M32" i="12"/>
  <c r="G33" i="12"/>
  <c r="H33" i="12"/>
  <c r="I33" i="12"/>
  <c r="J33" i="12"/>
  <c r="K33" i="12"/>
  <c r="L33" i="12"/>
  <c r="M33" i="12"/>
  <c r="G34" i="12"/>
  <c r="H34" i="12"/>
  <c r="I34" i="12"/>
  <c r="J34" i="12"/>
  <c r="E34" i="12" s="1"/>
  <c r="F34" i="12" s="1"/>
  <c r="C34" i="12" s="1"/>
  <c r="K34" i="12"/>
  <c r="L34" i="12"/>
  <c r="M34" i="12"/>
  <c r="G35" i="12"/>
  <c r="E35" i="12" s="1"/>
  <c r="F35" i="12" s="1"/>
  <c r="C35" i="12" s="1"/>
  <c r="H35" i="12"/>
  <c r="I35" i="12"/>
  <c r="J35" i="12"/>
  <c r="K35" i="12"/>
  <c r="L35" i="12"/>
  <c r="M35" i="12"/>
  <c r="G36" i="12"/>
  <c r="H36" i="12"/>
  <c r="I36" i="12"/>
  <c r="J36" i="12"/>
  <c r="K36" i="12"/>
  <c r="L36" i="12"/>
  <c r="M36" i="12"/>
  <c r="H4" i="12"/>
  <c r="I4" i="12"/>
  <c r="J4" i="12"/>
  <c r="K4" i="12"/>
  <c r="L4" i="12"/>
  <c r="M4" i="12"/>
  <c r="G4" i="12"/>
  <c r="E32" i="12"/>
  <c r="F32" i="12" s="1"/>
  <c r="C32" i="12" s="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W34" i="10"/>
  <c r="Q34" i="10"/>
  <c r="P34" i="10"/>
  <c r="O34" i="10"/>
  <c r="R34" i="10" s="1"/>
  <c r="M34" i="10"/>
  <c r="L34" i="10"/>
  <c r="K34" i="10"/>
  <c r="N34" i="10" s="1"/>
  <c r="I34" i="10"/>
  <c r="H34" i="10"/>
  <c r="G34" i="10"/>
  <c r="J34" i="10" s="1"/>
  <c r="E34" i="10"/>
  <c r="U34" i="10" s="1"/>
  <c r="D34" i="10"/>
  <c r="T34" i="10" s="1"/>
  <c r="C34" i="10"/>
  <c r="F34" i="10" s="1"/>
  <c r="W33" i="10"/>
  <c r="Q33" i="10"/>
  <c r="P33" i="10"/>
  <c r="O33" i="10"/>
  <c r="R33" i="10" s="1"/>
  <c r="M33" i="10"/>
  <c r="L33" i="10"/>
  <c r="K33" i="10"/>
  <c r="N33" i="10" s="1"/>
  <c r="I33" i="10"/>
  <c r="H33" i="10"/>
  <c r="G33" i="10"/>
  <c r="J33" i="10" s="1"/>
  <c r="E33" i="10"/>
  <c r="U33" i="10" s="1"/>
  <c r="D33" i="10"/>
  <c r="T33" i="10" s="1"/>
  <c r="C33" i="10"/>
  <c r="F33" i="10" s="1"/>
  <c r="W32" i="10"/>
  <c r="Q32" i="10"/>
  <c r="P32" i="10"/>
  <c r="O32" i="10"/>
  <c r="R32" i="10" s="1"/>
  <c r="M32" i="10"/>
  <c r="L32" i="10"/>
  <c r="K32" i="10"/>
  <c r="N32" i="10" s="1"/>
  <c r="I32" i="10"/>
  <c r="H32" i="10"/>
  <c r="G32" i="10"/>
  <c r="J32" i="10" s="1"/>
  <c r="E32" i="10"/>
  <c r="U32" i="10" s="1"/>
  <c r="D32" i="10"/>
  <c r="T32" i="10" s="1"/>
  <c r="C32" i="10"/>
  <c r="S32" i="10" s="1"/>
  <c r="V32" i="10" s="1"/>
  <c r="W31" i="10"/>
  <c r="Q31" i="10"/>
  <c r="P31" i="10"/>
  <c r="O31" i="10"/>
  <c r="R31" i="10" s="1"/>
  <c r="M31" i="10"/>
  <c r="L31" i="10"/>
  <c r="K31" i="10"/>
  <c r="N31" i="10" s="1"/>
  <c r="I31" i="10"/>
  <c r="H31" i="10"/>
  <c r="G31" i="10"/>
  <c r="J31" i="10" s="1"/>
  <c r="E31" i="10"/>
  <c r="U31" i="10" s="1"/>
  <c r="D31" i="10"/>
  <c r="T31" i="10" s="1"/>
  <c r="C31" i="10"/>
  <c r="F31" i="10" s="1"/>
  <c r="W30" i="10"/>
  <c r="Q30" i="10"/>
  <c r="P30" i="10"/>
  <c r="O30" i="10"/>
  <c r="R30" i="10" s="1"/>
  <c r="M30" i="10"/>
  <c r="L30" i="10"/>
  <c r="K30" i="10"/>
  <c r="N30" i="10" s="1"/>
  <c r="I30" i="10"/>
  <c r="H30" i="10"/>
  <c r="G30" i="10"/>
  <c r="J30" i="10" s="1"/>
  <c r="E30" i="10"/>
  <c r="U30" i="10" s="1"/>
  <c r="D30" i="10"/>
  <c r="T30" i="10" s="1"/>
  <c r="C30" i="10"/>
  <c r="F30" i="10" s="1"/>
  <c r="W29" i="10"/>
  <c r="Q29" i="10"/>
  <c r="P29" i="10"/>
  <c r="O29" i="10"/>
  <c r="R29" i="10" s="1"/>
  <c r="M29" i="10"/>
  <c r="L29" i="10"/>
  <c r="K29" i="10"/>
  <c r="N29" i="10" s="1"/>
  <c r="I29" i="10"/>
  <c r="H29" i="10"/>
  <c r="G29" i="10"/>
  <c r="J29" i="10" s="1"/>
  <c r="E29" i="10"/>
  <c r="U29" i="10" s="1"/>
  <c r="D29" i="10"/>
  <c r="T29" i="10" s="1"/>
  <c r="C29" i="10"/>
  <c r="F29" i="10" s="1"/>
  <c r="W28" i="10"/>
  <c r="Q28" i="10"/>
  <c r="P28" i="10"/>
  <c r="O28" i="10"/>
  <c r="R28" i="10" s="1"/>
  <c r="M28" i="10"/>
  <c r="L28" i="10"/>
  <c r="K28" i="10"/>
  <c r="N28" i="10" s="1"/>
  <c r="I28" i="10"/>
  <c r="H28" i="10"/>
  <c r="G28" i="10"/>
  <c r="J28" i="10" s="1"/>
  <c r="E28" i="10"/>
  <c r="U28" i="10" s="1"/>
  <c r="D28" i="10"/>
  <c r="T28" i="10" s="1"/>
  <c r="C28" i="10"/>
  <c r="S28" i="10" s="1"/>
  <c r="V28" i="10" s="1"/>
  <c r="W27" i="10"/>
  <c r="Q27" i="10"/>
  <c r="P27" i="10"/>
  <c r="O27" i="10"/>
  <c r="R27" i="10" s="1"/>
  <c r="M27" i="10"/>
  <c r="L27" i="10"/>
  <c r="K27" i="10"/>
  <c r="N27" i="10" s="1"/>
  <c r="I27" i="10"/>
  <c r="H27" i="10"/>
  <c r="G27" i="10"/>
  <c r="J27" i="10" s="1"/>
  <c r="E27" i="10"/>
  <c r="U27" i="10" s="1"/>
  <c r="D27" i="10"/>
  <c r="T27" i="10" s="1"/>
  <c r="C27" i="10"/>
  <c r="F27" i="10" s="1"/>
  <c r="W26" i="10"/>
  <c r="Q26" i="10"/>
  <c r="P26" i="10"/>
  <c r="O26" i="10"/>
  <c r="R26" i="10" s="1"/>
  <c r="M26" i="10"/>
  <c r="L26" i="10"/>
  <c r="K26" i="10"/>
  <c r="N26" i="10" s="1"/>
  <c r="I26" i="10"/>
  <c r="H26" i="10"/>
  <c r="G26" i="10"/>
  <c r="J26" i="10" s="1"/>
  <c r="E26" i="10"/>
  <c r="U26" i="10" s="1"/>
  <c r="D26" i="10"/>
  <c r="T26" i="10" s="1"/>
  <c r="C26" i="10"/>
  <c r="F26" i="10" s="1"/>
  <c r="W25" i="10"/>
  <c r="Q25" i="10"/>
  <c r="P25" i="10"/>
  <c r="O25" i="10"/>
  <c r="R25" i="10" s="1"/>
  <c r="M25" i="10"/>
  <c r="L25" i="10"/>
  <c r="K25" i="10"/>
  <c r="N25" i="10" s="1"/>
  <c r="I25" i="10"/>
  <c r="H25" i="10"/>
  <c r="G25" i="10"/>
  <c r="J25" i="10" s="1"/>
  <c r="E25" i="10"/>
  <c r="U25" i="10" s="1"/>
  <c r="D25" i="10"/>
  <c r="T25" i="10" s="1"/>
  <c r="C25" i="10"/>
  <c r="F25" i="10" s="1"/>
  <c r="W24" i="10"/>
  <c r="Q24" i="10"/>
  <c r="P24" i="10"/>
  <c r="O24" i="10"/>
  <c r="R24" i="10" s="1"/>
  <c r="M24" i="10"/>
  <c r="L24" i="10"/>
  <c r="K24" i="10"/>
  <c r="N24" i="10" s="1"/>
  <c r="I24" i="10"/>
  <c r="H24" i="10"/>
  <c r="G24" i="10"/>
  <c r="J24" i="10" s="1"/>
  <c r="E24" i="10"/>
  <c r="U24" i="10" s="1"/>
  <c r="D24" i="10"/>
  <c r="T24" i="10" s="1"/>
  <c r="C24" i="10"/>
  <c r="S24" i="10" s="1"/>
  <c r="V24" i="10" s="1"/>
  <c r="W23" i="10"/>
  <c r="Q23" i="10"/>
  <c r="P23" i="10"/>
  <c r="O23" i="10"/>
  <c r="R23" i="10" s="1"/>
  <c r="M23" i="10"/>
  <c r="L23" i="10"/>
  <c r="K23" i="10"/>
  <c r="N23" i="10" s="1"/>
  <c r="I23" i="10"/>
  <c r="H23" i="10"/>
  <c r="G23" i="10"/>
  <c r="J23" i="10" s="1"/>
  <c r="E23" i="10"/>
  <c r="U23" i="10" s="1"/>
  <c r="D23" i="10"/>
  <c r="T23" i="10" s="1"/>
  <c r="C23" i="10"/>
  <c r="F23" i="10" s="1"/>
  <c r="W22" i="10"/>
  <c r="Q22" i="10"/>
  <c r="P22" i="10"/>
  <c r="O22" i="10"/>
  <c r="R22" i="10" s="1"/>
  <c r="M22" i="10"/>
  <c r="L22" i="10"/>
  <c r="K22" i="10"/>
  <c r="N22" i="10" s="1"/>
  <c r="I22" i="10"/>
  <c r="H22" i="10"/>
  <c r="G22" i="10"/>
  <c r="J22" i="10" s="1"/>
  <c r="E22" i="10"/>
  <c r="U22" i="10" s="1"/>
  <c r="D22" i="10"/>
  <c r="T22" i="10" s="1"/>
  <c r="C22" i="10"/>
  <c r="F22" i="10" s="1"/>
  <c r="W21" i="10"/>
  <c r="Q21" i="10"/>
  <c r="P21" i="10"/>
  <c r="O21" i="10"/>
  <c r="R21" i="10" s="1"/>
  <c r="M21" i="10"/>
  <c r="L21" i="10"/>
  <c r="K21" i="10"/>
  <c r="N21" i="10" s="1"/>
  <c r="I21" i="10"/>
  <c r="H21" i="10"/>
  <c r="G21" i="10"/>
  <c r="J21" i="10" s="1"/>
  <c r="E21" i="10"/>
  <c r="U21" i="10" s="1"/>
  <c r="D21" i="10"/>
  <c r="T21" i="10" s="1"/>
  <c r="C21" i="10"/>
  <c r="F21" i="10" s="1"/>
  <c r="W20" i="10"/>
  <c r="Q20" i="10"/>
  <c r="P20" i="10"/>
  <c r="O20" i="10"/>
  <c r="R20" i="10" s="1"/>
  <c r="M20" i="10"/>
  <c r="L20" i="10"/>
  <c r="K20" i="10"/>
  <c r="N20" i="10" s="1"/>
  <c r="I20" i="10"/>
  <c r="H20" i="10"/>
  <c r="G20" i="10"/>
  <c r="J20" i="10" s="1"/>
  <c r="E20" i="10"/>
  <c r="U20" i="10" s="1"/>
  <c r="D20" i="10"/>
  <c r="T20" i="10" s="1"/>
  <c r="C20" i="10"/>
  <c r="S20" i="10" s="1"/>
  <c r="V20" i="10" s="1"/>
  <c r="W19" i="10"/>
  <c r="Q19" i="10"/>
  <c r="P19" i="10"/>
  <c r="O19" i="10"/>
  <c r="R19" i="10" s="1"/>
  <c r="M19" i="10"/>
  <c r="L19" i="10"/>
  <c r="K19" i="10"/>
  <c r="N19" i="10" s="1"/>
  <c r="I19" i="10"/>
  <c r="H19" i="10"/>
  <c r="G19" i="10"/>
  <c r="J19" i="10" s="1"/>
  <c r="E19" i="10"/>
  <c r="U19" i="10" s="1"/>
  <c r="D19" i="10"/>
  <c r="T19" i="10" s="1"/>
  <c r="C19" i="10"/>
  <c r="F19" i="10" s="1"/>
  <c r="W18" i="10"/>
  <c r="Q18" i="10"/>
  <c r="P18" i="10"/>
  <c r="O18" i="10"/>
  <c r="R18" i="10" s="1"/>
  <c r="M18" i="10"/>
  <c r="L18" i="10"/>
  <c r="K18" i="10"/>
  <c r="N18" i="10" s="1"/>
  <c r="I18" i="10"/>
  <c r="H18" i="10"/>
  <c r="G18" i="10"/>
  <c r="J18" i="10" s="1"/>
  <c r="E18" i="10"/>
  <c r="U18" i="10" s="1"/>
  <c r="D18" i="10"/>
  <c r="T18" i="10" s="1"/>
  <c r="C18" i="10"/>
  <c r="F18" i="10" s="1"/>
  <c r="W17" i="10"/>
  <c r="Q17" i="10"/>
  <c r="P17" i="10"/>
  <c r="O17" i="10"/>
  <c r="R17" i="10" s="1"/>
  <c r="M17" i="10"/>
  <c r="L17" i="10"/>
  <c r="K17" i="10"/>
  <c r="N17" i="10" s="1"/>
  <c r="I17" i="10"/>
  <c r="H17" i="10"/>
  <c r="G17" i="10"/>
  <c r="J17" i="10" s="1"/>
  <c r="E17" i="10"/>
  <c r="U17" i="10" s="1"/>
  <c r="D17" i="10"/>
  <c r="T17" i="10" s="1"/>
  <c r="C17" i="10"/>
  <c r="F17" i="10" s="1"/>
  <c r="W16" i="10"/>
  <c r="Q16" i="10"/>
  <c r="P16" i="10"/>
  <c r="O16" i="10"/>
  <c r="R16" i="10" s="1"/>
  <c r="M16" i="10"/>
  <c r="L16" i="10"/>
  <c r="K16" i="10"/>
  <c r="N16" i="10" s="1"/>
  <c r="I16" i="10"/>
  <c r="H16" i="10"/>
  <c r="G16" i="10"/>
  <c r="J16" i="10" s="1"/>
  <c r="E16" i="10"/>
  <c r="U16" i="10" s="1"/>
  <c r="D16" i="10"/>
  <c r="T16" i="10" s="1"/>
  <c r="C16" i="10"/>
  <c r="S16" i="10" s="1"/>
  <c r="V16" i="10" s="1"/>
  <c r="W15" i="10"/>
  <c r="Q15" i="10"/>
  <c r="P15" i="10"/>
  <c r="O15" i="10"/>
  <c r="R15" i="10" s="1"/>
  <c r="M15" i="10"/>
  <c r="L15" i="10"/>
  <c r="K15" i="10"/>
  <c r="N15" i="10" s="1"/>
  <c r="I15" i="10"/>
  <c r="H15" i="10"/>
  <c r="G15" i="10"/>
  <c r="J15" i="10" s="1"/>
  <c r="E15" i="10"/>
  <c r="U15" i="10" s="1"/>
  <c r="D15" i="10"/>
  <c r="T15" i="10" s="1"/>
  <c r="C15" i="10"/>
  <c r="F15" i="10" s="1"/>
  <c r="W14" i="10"/>
  <c r="Q14" i="10"/>
  <c r="P14" i="10"/>
  <c r="O14" i="10"/>
  <c r="R14" i="10" s="1"/>
  <c r="M14" i="10"/>
  <c r="L14" i="10"/>
  <c r="K14" i="10"/>
  <c r="N14" i="10" s="1"/>
  <c r="I14" i="10"/>
  <c r="H14" i="10"/>
  <c r="G14" i="10"/>
  <c r="J14" i="10" s="1"/>
  <c r="E14" i="10"/>
  <c r="U14" i="10" s="1"/>
  <c r="D14" i="10"/>
  <c r="T14" i="10" s="1"/>
  <c r="C14" i="10"/>
  <c r="F14" i="10" s="1"/>
  <c r="W13" i="10"/>
  <c r="Q13" i="10"/>
  <c r="P13" i="10"/>
  <c r="O13" i="10"/>
  <c r="R13" i="10" s="1"/>
  <c r="M13" i="10"/>
  <c r="L13" i="10"/>
  <c r="K13" i="10"/>
  <c r="N13" i="10" s="1"/>
  <c r="I13" i="10"/>
  <c r="H13" i="10"/>
  <c r="G13" i="10"/>
  <c r="J13" i="10" s="1"/>
  <c r="E13" i="10"/>
  <c r="U13" i="10" s="1"/>
  <c r="D13" i="10"/>
  <c r="T13" i="10" s="1"/>
  <c r="C13" i="10"/>
  <c r="F13" i="10" s="1"/>
  <c r="W12" i="10"/>
  <c r="Q12" i="10"/>
  <c r="P12" i="10"/>
  <c r="O12" i="10"/>
  <c r="R12" i="10" s="1"/>
  <c r="M12" i="10"/>
  <c r="L12" i="10"/>
  <c r="K12" i="10"/>
  <c r="N12" i="10" s="1"/>
  <c r="I12" i="10"/>
  <c r="H12" i="10"/>
  <c r="G12" i="10"/>
  <c r="J12" i="10" s="1"/>
  <c r="E12" i="10"/>
  <c r="U12" i="10" s="1"/>
  <c r="D12" i="10"/>
  <c r="T12" i="10" s="1"/>
  <c r="C12" i="10"/>
  <c r="S12" i="10" s="1"/>
  <c r="V12" i="10" s="1"/>
  <c r="W11" i="10"/>
  <c r="Q11" i="10"/>
  <c r="P11" i="10"/>
  <c r="O11" i="10"/>
  <c r="R11" i="10" s="1"/>
  <c r="M11" i="10"/>
  <c r="L11" i="10"/>
  <c r="K11" i="10"/>
  <c r="N11" i="10" s="1"/>
  <c r="I11" i="10"/>
  <c r="H11" i="10"/>
  <c r="G11" i="10"/>
  <c r="J11" i="10" s="1"/>
  <c r="E11" i="10"/>
  <c r="U11" i="10" s="1"/>
  <c r="D11" i="10"/>
  <c r="T11" i="10" s="1"/>
  <c r="C11" i="10"/>
  <c r="F11" i="10" s="1"/>
  <c r="W10" i="10"/>
  <c r="Q10" i="10"/>
  <c r="P10" i="10"/>
  <c r="O10" i="10"/>
  <c r="R10" i="10" s="1"/>
  <c r="M10" i="10"/>
  <c r="L10" i="10"/>
  <c r="K10" i="10"/>
  <c r="N10" i="10" s="1"/>
  <c r="I10" i="10"/>
  <c r="H10" i="10"/>
  <c r="G10" i="10"/>
  <c r="J10" i="10" s="1"/>
  <c r="E10" i="10"/>
  <c r="U10" i="10" s="1"/>
  <c r="D10" i="10"/>
  <c r="T10" i="10" s="1"/>
  <c r="C10" i="10"/>
  <c r="F10" i="10" s="1"/>
  <c r="W9" i="10"/>
  <c r="Q9" i="10"/>
  <c r="P9" i="10"/>
  <c r="O9" i="10"/>
  <c r="R9" i="10" s="1"/>
  <c r="M9" i="10"/>
  <c r="L9" i="10"/>
  <c r="K9" i="10"/>
  <c r="N9" i="10" s="1"/>
  <c r="I9" i="10"/>
  <c r="H9" i="10"/>
  <c r="G9" i="10"/>
  <c r="J9" i="10" s="1"/>
  <c r="E9" i="10"/>
  <c r="U9" i="10" s="1"/>
  <c r="D9" i="10"/>
  <c r="T9" i="10" s="1"/>
  <c r="C9" i="10"/>
  <c r="F9" i="10" s="1"/>
  <c r="W8" i="10"/>
  <c r="Q8" i="10"/>
  <c r="P8" i="10"/>
  <c r="O8" i="10"/>
  <c r="R8" i="10" s="1"/>
  <c r="M8" i="10"/>
  <c r="L8" i="10"/>
  <c r="K8" i="10"/>
  <c r="N8" i="10" s="1"/>
  <c r="I8" i="10"/>
  <c r="H8" i="10"/>
  <c r="G8" i="10"/>
  <c r="J8" i="10" s="1"/>
  <c r="E8" i="10"/>
  <c r="U8" i="10" s="1"/>
  <c r="D8" i="10"/>
  <c r="T8" i="10" s="1"/>
  <c r="C8" i="10"/>
  <c r="S8" i="10" s="1"/>
  <c r="V8" i="10" s="1"/>
  <c r="W7" i="10"/>
  <c r="Q7" i="10"/>
  <c r="P7" i="10"/>
  <c r="O7" i="10"/>
  <c r="R7" i="10" s="1"/>
  <c r="M7" i="10"/>
  <c r="L7" i="10"/>
  <c r="K7" i="10"/>
  <c r="N7" i="10" s="1"/>
  <c r="I7" i="10"/>
  <c r="H7" i="10"/>
  <c r="G7" i="10"/>
  <c r="J7" i="10" s="1"/>
  <c r="E7" i="10"/>
  <c r="U7" i="10" s="1"/>
  <c r="D7" i="10"/>
  <c r="T7" i="10" s="1"/>
  <c r="C7" i="10"/>
  <c r="F7" i="10" s="1"/>
  <c r="W6" i="10"/>
  <c r="Q6" i="10"/>
  <c r="P6" i="10"/>
  <c r="O6" i="10"/>
  <c r="R6" i="10" s="1"/>
  <c r="M6" i="10"/>
  <c r="L6" i="10"/>
  <c r="K6" i="10"/>
  <c r="N6" i="10" s="1"/>
  <c r="I6" i="10"/>
  <c r="H6" i="10"/>
  <c r="G6" i="10"/>
  <c r="J6" i="10" s="1"/>
  <c r="E6" i="10"/>
  <c r="U6" i="10" s="1"/>
  <c r="D6" i="10"/>
  <c r="T6" i="10" s="1"/>
  <c r="C6" i="10"/>
  <c r="F6" i="10" s="1"/>
  <c r="W5" i="10"/>
  <c r="Q5" i="10"/>
  <c r="P5" i="10"/>
  <c r="O5" i="10"/>
  <c r="R5" i="10" s="1"/>
  <c r="M5" i="10"/>
  <c r="L5" i="10"/>
  <c r="K5" i="10"/>
  <c r="N5" i="10" s="1"/>
  <c r="I5" i="10"/>
  <c r="H5" i="10"/>
  <c r="G5" i="10"/>
  <c r="J5" i="10" s="1"/>
  <c r="E5" i="10"/>
  <c r="U5" i="10" s="1"/>
  <c r="D5" i="10"/>
  <c r="T5" i="10" s="1"/>
  <c r="C5" i="10"/>
  <c r="F5" i="10" s="1"/>
  <c r="W4" i="10"/>
  <c r="Q4" i="10"/>
  <c r="P4" i="10"/>
  <c r="O4" i="10"/>
  <c r="R4" i="10" s="1"/>
  <c r="M4" i="10"/>
  <c r="L4" i="10"/>
  <c r="K4" i="10"/>
  <c r="N4" i="10" s="1"/>
  <c r="I4" i="10"/>
  <c r="H4" i="10"/>
  <c r="G4" i="10"/>
  <c r="J4" i="10" s="1"/>
  <c r="E4" i="10"/>
  <c r="U4" i="10" s="1"/>
  <c r="D4" i="10"/>
  <c r="T4" i="10" s="1"/>
  <c r="C4" i="10"/>
  <c r="S4" i="10" s="1"/>
  <c r="V4" i="10" s="1"/>
  <c r="W3" i="10"/>
  <c r="Q3" i="10"/>
  <c r="P3" i="10"/>
  <c r="O3" i="10"/>
  <c r="R3" i="10" s="1"/>
  <c r="M3" i="10"/>
  <c r="L3" i="10"/>
  <c r="K3" i="10"/>
  <c r="N3" i="10" s="1"/>
  <c r="I3" i="10"/>
  <c r="H3" i="10"/>
  <c r="G3" i="10"/>
  <c r="J3" i="10" s="1"/>
  <c r="E3" i="10"/>
  <c r="U3" i="10" s="1"/>
  <c r="D3" i="10"/>
  <c r="T3" i="10" s="1"/>
  <c r="C3" i="10"/>
  <c r="F3" i="10" s="1"/>
  <c r="W2" i="10"/>
  <c r="Q2" i="10"/>
  <c r="P2" i="10"/>
  <c r="O2" i="10"/>
  <c r="R2" i="10" s="1"/>
  <c r="M2" i="10"/>
  <c r="L2" i="10"/>
  <c r="K2" i="10"/>
  <c r="N2" i="10" s="1"/>
  <c r="I2" i="10"/>
  <c r="H2" i="10"/>
  <c r="G2" i="10"/>
  <c r="J2" i="10" s="1"/>
  <c r="E2" i="10"/>
  <c r="U2" i="10" s="1"/>
  <c r="D2" i="10"/>
  <c r="T2" i="10" s="1"/>
  <c r="C2" i="10"/>
  <c r="F2" i="10" s="1"/>
  <c r="P90" i="9"/>
  <c r="N90" i="9"/>
  <c r="M90" i="9"/>
  <c r="L90" i="9"/>
  <c r="P89" i="9"/>
  <c r="N89" i="9"/>
  <c r="M89" i="9"/>
  <c r="L89" i="9"/>
  <c r="P88" i="9"/>
  <c r="N88" i="9"/>
  <c r="M88" i="9"/>
  <c r="L88" i="9"/>
  <c r="P87" i="9"/>
  <c r="N87" i="9"/>
  <c r="M87" i="9"/>
  <c r="L87" i="9"/>
  <c r="P86" i="9"/>
  <c r="N86" i="9"/>
  <c r="M86" i="9"/>
  <c r="L86" i="9"/>
  <c r="P85" i="9"/>
  <c r="N85" i="9"/>
  <c r="M85" i="9"/>
  <c r="L85" i="9"/>
  <c r="P84" i="9"/>
  <c r="N84" i="9"/>
  <c r="M84" i="9"/>
  <c r="L84" i="9"/>
  <c r="P83" i="9"/>
  <c r="N83" i="9"/>
  <c r="M83" i="9"/>
  <c r="L83" i="9"/>
  <c r="P82" i="9"/>
  <c r="N82" i="9"/>
  <c r="M82" i="9"/>
  <c r="L82" i="9"/>
  <c r="P81" i="9"/>
  <c r="N81" i="9"/>
  <c r="M81" i="9"/>
  <c r="L81" i="9"/>
  <c r="P80" i="9"/>
  <c r="N80" i="9"/>
  <c r="M80" i="9"/>
  <c r="L80" i="9"/>
  <c r="P79" i="9"/>
  <c r="N79" i="9"/>
  <c r="M79" i="9"/>
  <c r="L79" i="9"/>
  <c r="P78" i="9"/>
  <c r="N78" i="9"/>
  <c r="M78" i="9"/>
  <c r="L78" i="9"/>
  <c r="P77" i="9"/>
  <c r="N77" i="9"/>
  <c r="M77" i="9"/>
  <c r="L77" i="9"/>
  <c r="P76" i="9"/>
  <c r="N76" i="9"/>
  <c r="M76" i="9"/>
  <c r="L76" i="9"/>
  <c r="P75" i="9"/>
  <c r="N75" i="9"/>
  <c r="M75" i="9"/>
  <c r="L75" i="9"/>
  <c r="P74" i="9"/>
  <c r="N74" i="9"/>
  <c r="M74" i="9"/>
  <c r="L74" i="9"/>
  <c r="P73" i="9"/>
  <c r="N73" i="9"/>
  <c r="M73" i="9"/>
  <c r="L73" i="9"/>
  <c r="P72" i="9"/>
  <c r="N72" i="9"/>
  <c r="M72" i="9"/>
  <c r="L72" i="9"/>
  <c r="P71" i="9"/>
  <c r="N71" i="9"/>
  <c r="M71" i="9"/>
  <c r="L71" i="9"/>
  <c r="P70" i="9"/>
  <c r="N70" i="9"/>
  <c r="M70" i="9"/>
  <c r="L70" i="9"/>
  <c r="P69" i="9"/>
  <c r="N69" i="9"/>
  <c r="M69" i="9"/>
  <c r="L69" i="9"/>
  <c r="P68" i="9"/>
  <c r="N68" i="9"/>
  <c r="M68" i="9"/>
  <c r="L68" i="9"/>
  <c r="P67" i="9"/>
  <c r="N67" i="9"/>
  <c r="M67" i="9"/>
  <c r="L67" i="9"/>
  <c r="P66" i="9"/>
  <c r="N66" i="9"/>
  <c r="M66" i="9"/>
  <c r="L66" i="9"/>
  <c r="P65" i="9"/>
  <c r="N65" i="9"/>
  <c r="M65" i="9"/>
  <c r="L65" i="9"/>
  <c r="P64" i="9"/>
  <c r="N64" i="9"/>
  <c r="M64" i="9"/>
  <c r="L64" i="9"/>
  <c r="P63" i="9"/>
  <c r="N63" i="9"/>
  <c r="M63" i="9"/>
  <c r="L63" i="9"/>
  <c r="P62" i="9"/>
  <c r="N62" i="9"/>
  <c r="M62" i="9"/>
  <c r="L62" i="9"/>
  <c r="P61" i="9"/>
  <c r="N61" i="9"/>
  <c r="M61" i="9"/>
  <c r="L61" i="9"/>
  <c r="O36" i="9"/>
  <c r="N36" i="9"/>
  <c r="M36" i="9"/>
  <c r="P36" i="9" s="1"/>
  <c r="L36" i="9"/>
  <c r="X34" i="10" s="1"/>
  <c r="P35" i="9"/>
  <c r="O35" i="9"/>
  <c r="N35" i="9"/>
  <c r="M35" i="9"/>
  <c r="L35" i="9"/>
  <c r="X29" i="10" s="1"/>
  <c r="O34" i="9"/>
  <c r="N34" i="9"/>
  <c r="M34" i="9"/>
  <c r="P34" i="9" s="1"/>
  <c r="L34" i="9"/>
  <c r="X33" i="10" s="1"/>
  <c r="O33" i="9"/>
  <c r="N33" i="9"/>
  <c r="P33" i="9" s="1"/>
  <c r="M33" i="9"/>
  <c r="L33" i="9"/>
  <c r="X32" i="10" s="1"/>
  <c r="O32" i="9"/>
  <c r="N32" i="9"/>
  <c r="M32" i="9"/>
  <c r="Q89" i="9" s="1"/>
  <c r="L32" i="9"/>
  <c r="P32" i="9" s="1"/>
  <c r="O31" i="9"/>
  <c r="N31" i="9"/>
  <c r="M31" i="9"/>
  <c r="L31" i="9"/>
  <c r="X30" i="10" s="1"/>
  <c r="O30" i="9"/>
  <c r="N30" i="9"/>
  <c r="M30" i="9"/>
  <c r="Q87" i="9" s="1"/>
  <c r="L30" i="9"/>
  <c r="P30" i="9" s="1"/>
  <c r="O29" i="9"/>
  <c r="N29" i="9"/>
  <c r="M29" i="9"/>
  <c r="L29" i="9"/>
  <c r="X27" i="10" s="1"/>
  <c r="O28" i="9"/>
  <c r="N28" i="9"/>
  <c r="M28" i="9"/>
  <c r="P28" i="9" s="1"/>
  <c r="L28" i="9"/>
  <c r="X26" i="10" s="1"/>
  <c r="P27" i="9"/>
  <c r="O27" i="9"/>
  <c r="N27" i="9"/>
  <c r="M27" i="9"/>
  <c r="L27" i="9"/>
  <c r="Q84" i="9" s="1"/>
  <c r="O26" i="9"/>
  <c r="N26" i="9"/>
  <c r="M26" i="9"/>
  <c r="Q83" i="9" s="1"/>
  <c r="L26" i="9"/>
  <c r="X18" i="10" s="1"/>
  <c r="O25" i="9"/>
  <c r="N25" i="9"/>
  <c r="P25" i="9" s="1"/>
  <c r="M25" i="9"/>
  <c r="L25" i="9"/>
  <c r="X23" i="10" s="1"/>
  <c r="O24" i="9"/>
  <c r="N24" i="9"/>
  <c r="M24" i="9"/>
  <c r="Q81" i="9" s="1"/>
  <c r="L24" i="9"/>
  <c r="P24" i="9" s="1"/>
  <c r="O23" i="9"/>
  <c r="N23" i="9"/>
  <c r="M23" i="9"/>
  <c r="L23" i="9"/>
  <c r="Q80" i="9" s="1"/>
  <c r="O22" i="9"/>
  <c r="N22" i="9"/>
  <c r="M22" i="9"/>
  <c r="Q79" i="9" s="1"/>
  <c r="L22" i="9"/>
  <c r="P22" i="9" s="1"/>
  <c r="O21" i="9"/>
  <c r="N21" i="9"/>
  <c r="M21" i="9"/>
  <c r="L21" i="9"/>
  <c r="X11" i="10" s="1"/>
  <c r="O20" i="9"/>
  <c r="N20" i="9"/>
  <c r="M20" i="9"/>
  <c r="P20" i="9" s="1"/>
  <c r="L20" i="9"/>
  <c r="X12" i="10" s="1"/>
  <c r="P19" i="9"/>
  <c r="O19" i="9"/>
  <c r="N19" i="9"/>
  <c r="M19" i="9"/>
  <c r="L19" i="9"/>
  <c r="X15" i="10" s="1"/>
  <c r="O18" i="9"/>
  <c r="N18" i="9"/>
  <c r="M18" i="9"/>
  <c r="Q75" i="9" s="1"/>
  <c r="L18" i="9"/>
  <c r="X25" i="10" s="1"/>
  <c r="O17" i="9"/>
  <c r="N17" i="9"/>
  <c r="P17" i="9" s="1"/>
  <c r="M17" i="9"/>
  <c r="L17" i="9"/>
  <c r="X22" i="10" s="1"/>
  <c r="O16" i="9"/>
  <c r="N16" i="9"/>
  <c r="M16" i="9"/>
  <c r="Q73" i="9" s="1"/>
  <c r="L16" i="9"/>
  <c r="P16" i="9" s="1"/>
  <c r="O15" i="9"/>
  <c r="N15" i="9"/>
  <c r="M15" i="9"/>
  <c r="L15" i="9"/>
  <c r="Q72" i="9" s="1"/>
  <c r="O14" i="9"/>
  <c r="N14" i="9"/>
  <c r="M14" i="9"/>
  <c r="Q71" i="9" s="1"/>
  <c r="L14" i="9"/>
  <c r="P14" i="9" s="1"/>
  <c r="O13" i="9"/>
  <c r="N13" i="9"/>
  <c r="M13" i="9"/>
  <c r="L13" i="9"/>
  <c r="X14" i="10" s="1"/>
  <c r="O12" i="9"/>
  <c r="N12" i="9"/>
  <c r="M12" i="9"/>
  <c r="P12" i="9" s="1"/>
  <c r="L12" i="9"/>
  <c r="X19" i="10" s="1"/>
  <c r="P11" i="9"/>
  <c r="O11" i="9"/>
  <c r="N11" i="9"/>
  <c r="M11" i="9"/>
  <c r="L11" i="9"/>
  <c r="Q68" i="9" s="1"/>
  <c r="O10" i="9"/>
  <c r="N10" i="9"/>
  <c r="M10" i="9"/>
  <c r="Q67" i="9" s="1"/>
  <c r="L10" i="9"/>
  <c r="X7" i="10" s="1"/>
  <c r="O9" i="9"/>
  <c r="N9" i="9"/>
  <c r="P9" i="9" s="1"/>
  <c r="M9" i="9"/>
  <c r="L9" i="9"/>
  <c r="X6" i="10" s="1"/>
  <c r="O8" i="9"/>
  <c r="N8" i="9"/>
  <c r="M8" i="9"/>
  <c r="Q65" i="9" s="1"/>
  <c r="L8" i="9"/>
  <c r="P8" i="9" s="1"/>
  <c r="O7" i="9"/>
  <c r="N7" i="9"/>
  <c r="M7" i="9"/>
  <c r="L7" i="9"/>
  <c r="Q64" i="9" s="1"/>
  <c r="O6" i="9"/>
  <c r="N6" i="9"/>
  <c r="M6" i="9"/>
  <c r="Q63" i="9" s="1"/>
  <c r="L6" i="9"/>
  <c r="P6" i="9" s="1"/>
  <c r="O5" i="9"/>
  <c r="N5" i="9"/>
  <c r="M5" i="9"/>
  <c r="L5" i="9"/>
  <c r="X10" i="10" s="1"/>
  <c r="O4" i="9"/>
  <c r="N4" i="9"/>
  <c r="M4" i="9"/>
  <c r="P4" i="9" s="1"/>
  <c r="L4" i="9"/>
  <c r="X2" i="10" s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  <c r="E17" i="12" l="1"/>
  <c r="F17" i="12" s="1"/>
  <c r="E7" i="12"/>
  <c r="F7" i="12" s="1"/>
  <c r="E16" i="12"/>
  <c r="F16" i="12" s="1"/>
  <c r="C16" i="12" s="1"/>
  <c r="E33" i="12"/>
  <c r="F33" i="12" s="1"/>
  <c r="C33" i="12" s="1"/>
  <c r="E23" i="12"/>
  <c r="F23" i="12" s="1"/>
  <c r="C23" i="12" s="1"/>
  <c r="E25" i="12"/>
  <c r="F25" i="12" s="1"/>
  <c r="C25" i="12" s="1"/>
  <c r="E31" i="12"/>
  <c r="F31" i="12" s="1"/>
  <c r="C31" i="12" s="1"/>
  <c r="E15" i="12"/>
  <c r="F15" i="12" s="1"/>
  <c r="C15" i="12" s="1"/>
  <c r="E29" i="12"/>
  <c r="F29" i="12" s="1"/>
  <c r="C29" i="12" s="1"/>
  <c r="E22" i="12"/>
  <c r="F22" i="12" s="1"/>
  <c r="C22" i="12" s="1"/>
  <c r="E14" i="12"/>
  <c r="F14" i="12" s="1"/>
  <c r="C14" i="12" s="1"/>
  <c r="E30" i="12"/>
  <c r="F30" i="12" s="1"/>
  <c r="C30" i="12" s="1"/>
  <c r="E21" i="12"/>
  <c r="F21" i="12" s="1"/>
  <c r="C21" i="12" s="1"/>
  <c r="E4" i="12"/>
  <c r="F4" i="12" s="1"/>
  <c r="E5" i="12"/>
  <c r="F5" i="12" s="1"/>
  <c r="E36" i="12"/>
  <c r="F36" i="12" s="1"/>
  <c r="C36" i="12" s="1"/>
  <c r="E9" i="12"/>
  <c r="F9" i="12" s="1"/>
  <c r="E28" i="12"/>
  <c r="F28" i="12" s="1"/>
  <c r="C28" i="12" s="1"/>
  <c r="E13" i="12"/>
  <c r="F13" i="12" s="1"/>
  <c r="C17" i="12"/>
  <c r="C26" i="12"/>
  <c r="S15" i="10"/>
  <c r="V15" i="10" s="1"/>
  <c r="S19" i="10"/>
  <c r="V19" i="10" s="1"/>
  <c r="S23" i="10"/>
  <c r="V23" i="10" s="1"/>
  <c r="S27" i="10"/>
  <c r="V27" i="10" s="1"/>
  <c r="S31" i="10"/>
  <c r="V31" i="10" s="1"/>
  <c r="P5" i="9"/>
  <c r="P13" i="9"/>
  <c r="P21" i="9"/>
  <c r="P29" i="9"/>
  <c r="Q61" i="9"/>
  <c r="Q69" i="9"/>
  <c r="Q77" i="9"/>
  <c r="Q85" i="9"/>
  <c r="S3" i="10"/>
  <c r="V3" i="10" s="1"/>
  <c r="S7" i="10"/>
  <c r="V7" i="10" s="1"/>
  <c r="S11" i="10"/>
  <c r="V11" i="10" s="1"/>
  <c r="P10" i="9"/>
  <c r="P18" i="9"/>
  <c r="P26" i="9"/>
  <c r="Q66" i="9"/>
  <c r="Q74" i="9"/>
  <c r="Q82" i="9"/>
  <c r="Q90" i="9"/>
  <c r="F4" i="10"/>
  <c r="X5" i="10"/>
  <c r="F8" i="10"/>
  <c r="X9" i="10"/>
  <c r="F12" i="10"/>
  <c r="X13" i="10"/>
  <c r="F16" i="10"/>
  <c r="X17" i="10"/>
  <c r="F20" i="10"/>
  <c r="X21" i="10"/>
  <c r="F24" i="10"/>
  <c r="F28" i="10"/>
  <c r="F32" i="10"/>
  <c r="S6" i="10"/>
  <c r="V6" i="10" s="1"/>
  <c r="S10" i="10"/>
  <c r="V10" i="10" s="1"/>
  <c r="S14" i="10"/>
  <c r="V14" i="10" s="1"/>
  <c r="S18" i="10"/>
  <c r="V18" i="10" s="1"/>
  <c r="S22" i="10"/>
  <c r="V22" i="10" s="1"/>
  <c r="S26" i="10"/>
  <c r="V26" i="10" s="1"/>
  <c r="S30" i="10"/>
  <c r="V30" i="10" s="1"/>
  <c r="S34" i="10"/>
  <c r="V34" i="10" s="1"/>
  <c r="P7" i="9"/>
  <c r="P15" i="9"/>
  <c r="P23" i="9"/>
  <c r="P31" i="9"/>
  <c r="Q76" i="9"/>
  <c r="X4" i="10"/>
  <c r="X8" i="10"/>
  <c r="X16" i="10"/>
  <c r="X20" i="10"/>
  <c r="X24" i="10"/>
  <c r="X28" i="10"/>
  <c r="S2" i="10"/>
  <c r="V2" i="10" s="1"/>
  <c r="S5" i="10"/>
  <c r="V5" i="10" s="1"/>
  <c r="S9" i="10"/>
  <c r="V9" i="10" s="1"/>
  <c r="S13" i="10"/>
  <c r="V13" i="10" s="1"/>
  <c r="S17" i="10"/>
  <c r="V17" i="10" s="1"/>
  <c r="S21" i="10"/>
  <c r="V21" i="10" s="1"/>
  <c r="S25" i="10"/>
  <c r="V25" i="10" s="1"/>
  <c r="S29" i="10"/>
  <c r="V29" i="10" s="1"/>
  <c r="S33" i="10"/>
  <c r="V33" i="10" s="1"/>
  <c r="Q62" i="9"/>
  <c r="Q70" i="9"/>
  <c r="Q78" i="9"/>
  <c r="Q86" i="9"/>
  <c r="X3" i="10"/>
  <c r="X31" i="10"/>
  <c r="Q88" i="9"/>
  <c r="C12" i="12" l="1"/>
  <c r="C13" i="12"/>
  <c r="C5" i="12"/>
  <c r="C4" i="12"/>
  <c r="C8" i="12"/>
  <c r="C7" i="12"/>
  <c r="C19" i="12"/>
  <c r="C9" i="12"/>
  <c r="C18" i="12"/>
  <c r="C11" i="12"/>
  <c r="C10" i="12"/>
  <c r="C6" i="12"/>
  <c r="C20" i="12"/>
</calcChain>
</file>

<file path=xl/sharedStrings.xml><?xml version="1.0" encoding="utf-8"?>
<sst xmlns="http://schemas.openxmlformats.org/spreadsheetml/2006/main" count="602" uniqueCount="90">
  <si>
    <t>Platzierung</t>
  </si>
  <si>
    <t>Name</t>
  </si>
  <si>
    <t>Flunkyball</t>
  </si>
  <si>
    <t>Beerpong</t>
  </si>
  <si>
    <t>Flipcup</t>
  </si>
  <si>
    <t>Gesamtpunkte</t>
  </si>
  <si>
    <t>Richard</t>
  </si>
  <si>
    <t>Jonas</t>
  </si>
  <si>
    <t>Till</t>
  </si>
  <si>
    <t>Georg</t>
  </si>
  <si>
    <t>Hannah</t>
  </si>
  <si>
    <t>Jannes</t>
  </si>
  <si>
    <t>Elias</t>
  </si>
  <si>
    <t>Bruno</t>
  </si>
  <si>
    <t>Melli</t>
  </si>
  <si>
    <t>Roman</t>
  </si>
  <si>
    <t>Marc</t>
  </si>
  <si>
    <t>Robin</t>
  </si>
  <si>
    <t>Jason</t>
  </si>
  <si>
    <t>Doro</t>
  </si>
  <si>
    <t>Amelie</t>
  </si>
  <si>
    <t>Fabian</t>
  </si>
  <si>
    <t>Lorenz</t>
  </si>
  <si>
    <t>Matthias</t>
  </si>
  <si>
    <t>Siggi</t>
  </si>
  <si>
    <t>Anton</t>
  </si>
  <si>
    <t>Anna</t>
  </si>
  <si>
    <t>Carl</t>
  </si>
  <si>
    <t>Theo</t>
  </si>
  <si>
    <t>Basti</t>
  </si>
  <si>
    <t>Jochen</t>
  </si>
  <si>
    <t>Lina</t>
  </si>
  <si>
    <t>Oskar</t>
  </si>
  <si>
    <t>Lukas</t>
  </si>
  <si>
    <t>Moritz</t>
  </si>
  <si>
    <t>Artur</t>
  </si>
  <si>
    <t>Charlie</t>
  </si>
  <si>
    <t>Lena</t>
  </si>
  <si>
    <t>Mo</t>
  </si>
  <si>
    <t>Flunkyball-Rank</t>
  </si>
  <si>
    <t>Beerpong-Rank</t>
  </si>
  <si>
    <t>Flipcup-Rank</t>
  </si>
  <si>
    <t>Olympiade</t>
  </si>
  <si>
    <t>olympiade_5</t>
  </si>
  <si>
    <t>olympiade_6</t>
  </si>
  <si>
    <t>Disziplin_Durchschnitt</t>
  </si>
  <si>
    <t>olympiade_7</t>
  </si>
  <si>
    <t>olympiade_1</t>
  </si>
  <si>
    <t>olympiade_3</t>
  </si>
  <si>
    <t>olympiade_2</t>
  </si>
  <si>
    <t>olympiade_4</t>
  </si>
  <si>
    <t>Flunkyball_Platzierung_Durchschnitt</t>
  </si>
  <si>
    <t>Beerpong_Platzierung_Durchschnitt</t>
  </si>
  <si>
    <t>Flipcup_Platzierung_Durchschnitt</t>
  </si>
  <si>
    <t>Gesamt_Platzierung_Durchschnitt</t>
  </si>
  <si>
    <t>Flunkyball_1st</t>
  </si>
  <si>
    <t>Flunkyball_2nd</t>
  </si>
  <si>
    <t>Flunkyball_3rd</t>
  </si>
  <si>
    <t>Flunkyball_Gesamt</t>
  </si>
  <si>
    <t>Beerpong_1st</t>
  </si>
  <si>
    <t>Beerpong_2nd</t>
  </si>
  <si>
    <t>Beerpong_3rd</t>
  </si>
  <si>
    <t>Beerpong_Gesamt</t>
  </si>
  <si>
    <t>Flipcup_1st</t>
  </si>
  <si>
    <t>Flipcup_2nd</t>
  </si>
  <si>
    <t>Flipcup_3rd</t>
  </si>
  <si>
    <t>Flipcup_Gesamt</t>
  </si>
  <si>
    <t>Platz_1st</t>
  </si>
  <si>
    <t>Platz_2nd</t>
  </si>
  <si>
    <t>Platz_3rd</t>
  </si>
  <si>
    <t>Platz_Gesamt</t>
  </si>
  <si>
    <t>Gesamt_1st</t>
  </si>
  <si>
    <t>Gesamt_2nd</t>
  </si>
  <si>
    <t>Gesamt_3rd</t>
  </si>
  <si>
    <t>Gesamt_Gesamt</t>
  </si>
  <si>
    <t>Durchschnittspunkte_Gesamt</t>
  </si>
  <si>
    <t>Spieleranzahl</t>
  </si>
  <si>
    <t>Gesamtplatzierung</t>
  </si>
  <si>
    <t>Teilgenommen</t>
  </si>
  <si>
    <t>1</t>
  </si>
  <si>
    <t>2</t>
  </si>
  <si>
    <t>3</t>
  </si>
  <si>
    <t>4</t>
  </si>
  <si>
    <t>5</t>
  </si>
  <si>
    <t>6</t>
  </si>
  <si>
    <t>7</t>
  </si>
  <si>
    <t>Arthur</t>
  </si>
  <si>
    <t>Durchschnittsplatzierung</t>
  </si>
  <si>
    <t>Durchschnittswert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</si>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</sst>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"/>
    </font>
    <font>
      <b/>
      <sz val="11"/>
      <color theme="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/>
  </cellXfs>
  <cellStyles count="1">
    <cellStyle name="Standard" xfId="0" builtinId="0"/>
  </cellStyles>
  <dxfs count="11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F5BB63-DBDB-4EA7-8139-A97EA249A941}" name="Tabelle3" displayName="Tabelle3" ref="B3:L36" totalsRowShown="0" headerRowDxfId="10">
  <autoFilter ref="B3:L36" xr:uid="{44F5BB63-DBDB-4EA7-8139-A97EA249A941}"/>
  <sortState xmlns:xlrd2="http://schemas.microsoft.com/office/spreadsheetml/2017/richdata2" ref="B4:K36">
    <sortCondition ref="B2:B35"/>
  </sortState>
  <tableColumns count="11">
    <tableColumn id="1" xr3:uid="{060971A6-B40A-4824-A45B-F13C0EF3CF37}" name="Gesamtplatzierung" dataDxfId="9"/>
    <tableColumn id="2" xr3:uid="{8B1E870B-8CDB-4046-BEE2-072E28CF02E5}" name="Olympiade" dataDxfId="8"/>
    <tableColumn id="3" xr3:uid="{80AB92C3-14EA-4848-B250-581ACDEC6B36}" name="Teilgenommen" dataDxfId="7">
      <calculatedColumnFormula>COUNT(E4:K4)</calculatedColumnFormula>
    </tableColumn>
    <tableColumn id="4" xr3:uid="{681FE303-BC01-48C9-AB63-574594F0E275}" name="1"/>
    <tableColumn id="5" xr3:uid="{BF6B2515-23A4-45C6-82B0-7AF097C5E952}" name="2"/>
    <tableColumn id="6" xr3:uid="{0AB07A38-FE0B-4113-A605-510FDC41E12D}" name="3"/>
    <tableColumn id="7" xr3:uid="{EF00B09A-A2CC-40B9-8AFB-01D1D790C7A8}" name="4"/>
    <tableColumn id="8" xr3:uid="{34C297D9-D76C-4ED1-A1CF-ED1D624EAF98}" name="5"/>
    <tableColumn id="9" xr3:uid="{B5DF79C9-E82C-4575-8D30-0D4C78932A2F}" name="6"/>
    <tableColumn id="10" xr3:uid="{9A0F9BA4-C1E2-43E1-A7C5-5FD7327A66F0}" name="7"/>
    <tableColumn id="11" xr3:uid="{07DAF3E0-32E3-466B-BA02-AEBD4537CF33}" name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72E9F1-2270-4C4F-8812-19E8F2DAF8BB}" name="Tabelle2" displayName="Tabelle2" ref="B3:N36" totalsRowShown="0" headerRowDxfId="6">
  <autoFilter ref="B3:N36" xr:uid="{7472E9F1-2270-4C4F-8812-19E8F2DAF8BB}"/>
  <sortState xmlns:xlrd2="http://schemas.microsoft.com/office/spreadsheetml/2017/richdata2" ref="B4:M36">
    <sortCondition ref="B2:B35"/>
  </sortState>
  <tableColumns count="13">
    <tableColumn id="1" xr3:uid="{21A5DFB1-97F4-4E10-A4B3-DF5F9358B046}" name="Gesamtplatzierung" dataDxfId="5"/>
    <tableColumn id="12" xr3:uid="{6FF68A27-A102-4E48-92BD-C3F86422AE87}" name="Durchschnittsplatzierung" dataDxfId="4">
      <calculatedColumnFormula>IF(ISNUMBER(Tabelle2[[#This Row],[Durchschnittswert]])=TRUE,_xlfn.RANK.EQ(Tabelle2[[#This Row],[Durchschnittswert]],Tabelle2[Durchschnittswert],0),"")</calculatedColumnFormula>
    </tableColumn>
    <tableColumn id="2" xr3:uid="{F03740A3-85E7-4150-BE09-5875EEC0D33B}" name="Olympiade" dataDxfId="3"/>
    <tableColumn id="3" xr3:uid="{BADA78DA-6E3B-4012-A0C4-99F3F81310E4}" name="Teilgenommen" dataDxfId="2">
      <calculatedColumnFormula>COUNT(G4:M4)</calculatedColumnFormula>
    </tableColumn>
    <tableColumn id="4" xr3:uid="{219636D8-F4C5-4BA0-9A27-5F2BCECC42F3}" name="Durchschnittswert" dataDxfId="1">
      <calculatedColumnFormula>IF(Tabelle2[[#This Row],[Teilgenommen]]&gt;=3,AVERAGE(G4:M4),"")</calculatedColumnFormula>
    </tableColumn>
    <tableColumn id="5" xr3:uid="{E5351BF8-2840-43AC-9BD2-39FC6525612C}" name="1" dataDxfId="0">
      <calculatedColumnFormula>IF(Tabelle3[[#This Row],[1]]=0,"",(G$2-Tabelle3[[#This Row],[1]])/(G$2-1))</calculatedColumnFormula>
    </tableColumn>
    <tableColumn id="6" xr3:uid="{F2F110B2-3B46-429C-BD24-3F2F1612BE84}" name="2">
      <calculatedColumnFormula>IF(Tabelle3[[#This Row],[2]]=0,"",(H$2-Tabelle3[[#This Row],[2]])/(H$2-1))</calculatedColumnFormula>
    </tableColumn>
    <tableColumn id="7" xr3:uid="{EB944ED1-B443-437A-A2C2-1545F32901B2}" name="3">
      <calculatedColumnFormula>IF(Tabelle3[[#This Row],[3]]=0,"",(I$2-Tabelle3[[#This Row],[3]])/(I$2-1))</calculatedColumnFormula>
    </tableColumn>
    <tableColumn id="8" xr3:uid="{B841246A-EFA8-4466-AE7A-E64F5753CE22}" name="4">
      <calculatedColumnFormula>IF(Tabelle3[[#This Row],[4]]=0,"",(J$2-Tabelle3[[#This Row],[4]])/(J$2-1))</calculatedColumnFormula>
    </tableColumn>
    <tableColumn id="9" xr3:uid="{84EB778D-7230-4AB8-97DB-2B6AF64F7845}" name="5">
      <calculatedColumnFormula>IF(Tabelle3[[#This Row],[5]]=0,"",(K$2-Tabelle3[[#This Row],[5]])/(K$2-1))</calculatedColumnFormula>
    </tableColumn>
    <tableColumn id="10" xr3:uid="{A7A378C5-F77B-44CB-9FB6-470FF677FE27}" name="6">
      <calculatedColumnFormula>IF(Tabelle3[[#This Row],[6]]=0,"",(L$2-Tabelle3[[#This Row],[6]])/(L$2-1))</calculatedColumnFormula>
    </tableColumn>
    <tableColumn id="11" xr3:uid="{C09BD48C-F7BD-4179-85CC-7BD861CD3587}" name="7">
      <calculatedColumnFormula>IF(Tabelle3[[#This Row],[7]]=0,"",(M$2-Tabelle3[[#This Row],[7]])/(M$2-1))</calculatedColumnFormula>
    </tableColumn>
    <tableColumn id="13" xr3:uid="{AEE80052-D913-4C2D-B6A0-D05396604BA6}" name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lympiaden_Data" displayName="Olympiaden_Data" ref="A1:F90" totalsRowShown="0">
  <autoFilter ref="A1:F90" xr:uid="{00000000-0009-0000-0100-000001000000}"/>
  <tableColumns count="6">
    <tableColumn id="1" xr3:uid="{00000000-0010-0000-0000-000001000000}" name="Name"/>
    <tableColumn id="2" xr3:uid="{00000000-0010-0000-0000-000002000000}" name="Olympiade"/>
    <tableColumn id="3" xr3:uid="{00000000-0010-0000-0000-000003000000}" name="Flunkyball"/>
    <tableColumn id="4" xr3:uid="{00000000-0010-0000-0000-000004000000}" name="Beerpong"/>
    <tableColumn id="5" xr3:uid="{00000000-0010-0000-0000-000005000000}" name="Flipcup"/>
    <tableColumn id="6" xr3:uid="{00000000-0010-0000-0000-000006000000}" name="Gesamtpunkt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umme_Punkte" displayName="Summe_Punkte" ref="J3:P36" totalsRowShown="0">
  <autoFilter ref="J3:P36" xr:uid="{00000000-0009-0000-0100-000002000000}"/>
  <tableColumns count="7">
    <tableColumn id="1" xr3:uid="{00000000-0010-0000-0100-000001000000}" name="Platzierung"/>
    <tableColumn id="2" xr3:uid="{00000000-0010-0000-0100-000002000000}" name="Name"/>
    <tableColumn id="3" xr3:uid="{00000000-0010-0000-0100-000003000000}" name="Flunkyball"/>
    <tableColumn id="4" xr3:uid="{00000000-0010-0000-0100-000004000000}" name="Beerpong"/>
    <tableColumn id="5" xr3:uid="{00000000-0010-0000-0100-000005000000}" name="Flipcup"/>
    <tableColumn id="6" xr3:uid="{00000000-0010-0000-0100-000006000000}" name="Gesamtpunkte"/>
    <tableColumn id="7" xr3:uid="{00000000-0010-0000-0100-000007000000}" name="Disziplin_Durchschnit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umme_Punkte5" displayName="Summe_Punkte5" ref="J60:Q90" totalsRowShown="0">
  <autoFilter ref="J60:Q90" xr:uid="{00000000-0009-0000-0100-000003000000}"/>
  <tableColumns count="8">
    <tableColumn id="1" xr3:uid="{00000000-0010-0000-0200-000001000000}" name="Platzierung"/>
    <tableColumn id="2" xr3:uid="{00000000-0010-0000-0200-000002000000}" name="Name"/>
    <tableColumn id="3" xr3:uid="{00000000-0010-0000-0200-000003000000}" name="Flunkyball_Platzierung_Durchschnitt"/>
    <tableColumn id="4" xr3:uid="{00000000-0010-0000-0200-000004000000}" name="Beerpong_Platzierung_Durchschnitt"/>
    <tableColumn id="5" xr3:uid="{00000000-0010-0000-0200-000005000000}" name="Flipcup_Platzierung_Durchschnitt"/>
    <tableColumn id="6" xr3:uid="{00000000-0010-0000-0200-000006000000}" name="Gesamt_Platzierung_Durchschnitt"/>
    <tableColumn id="7" xr3:uid="{00000000-0010-0000-0200-000007000000}" name="Gesamtpunkte"/>
    <tableColumn id="8" xr3:uid="{00000000-0010-0000-0200-000008000000}" name="Disziplin_Durchschnit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A1:X34" totalsRowShown="0">
  <autoFilter ref="A1:X34" xr:uid="{00000000-0009-0000-0100-000004000000}"/>
  <tableColumns count="24">
    <tableColumn id="1" xr3:uid="{00000000-0010-0000-0300-000001000000}" name="Platzierung"/>
    <tableColumn id="2" xr3:uid="{00000000-0010-0000-0300-000002000000}" name="Name"/>
    <tableColumn id="3" xr3:uid="{00000000-0010-0000-0300-000003000000}" name="Flunkyball_1st"/>
    <tableColumn id="4" xr3:uid="{00000000-0010-0000-0300-000004000000}" name="Flunkyball_2nd"/>
    <tableColumn id="5" xr3:uid="{00000000-0010-0000-0300-000005000000}" name="Flunkyball_3rd"/>
    <tableColumn id="6" xr3:uid="{00000000-0010-0000-0300-000006000000}" name="Flunkyball_Gesamt"/>
    <tableColumn id="7" xr3:uid="{00000000-0010-0000-0300-000007000000}" name="Beerpong_1st"/>
    <tableColumn id="8" xr3:uid="{00000000-0010-0000-0300-000008000000}" name="Beerpong_2nd"/>
    <tableColumn id="9" xr3:uid="{00000000-0010-0000-0300-000009000000}" name="Beerpong_3rd"/>
    <tableColumn id="10" xr3:uid="{00000000-0010-0000-0300-00000A000000}" name="Beerpong_Gesamt"/>
    <tableColumn id="11" xr3:uid="{00000000-0010-0000-0300-00000B000000}" name="Flipcup_1st"/>
    <tableColumn id="12" xr3:uid="{00000000-0010-0000-0300-00000C000000}" name="Flipcup_2nd"/>
    <tableColumn id="13" xr3:uid="{00000000-0010-0000-0300-00000D000000}" name="Flipcup_3rd"/>
    <tableColumn id="14" xr3:uid="{00000000-0010-0000-0300-00000E000000}" name="Flipcup_Gesamt"/>
    <tableColumn id="15" xr3:uid="{00000000-0010-0000-0300-00000F000000}" name="Platz_1st"/>
    <tableColumn id="16" xr3:uid="{00000000-0010-0000-0300-000010000000}" name="Platz_2nd"/>
    <tableColumn id="17" xr3:uid="{00000000-0010-0000-0300-000011000000}" name="Platz_3rd"/>
    <tableColumn id="18" xr3:uid="{00000000-0010-0000-0300-000012000000}" name="Platz_Gesamt"/>
    <tableColumn id="19" xr3:uid="{00000000-0010-0000-0300-000013000000}" name="Gesamt_1st"/>
    <tableColumn id="20" xr3:uid="{00000000-0010-0000-0300-000014000000}" name="Gesamt_2nd"/>
    <tableColumn id="21" xr3:uid="{00000000-0010-0000-0300-000015000000}" name="Gesamt_3rd"/>
    <tableColumn id="22" xr3:uid="{00000000-0010-0000-0300-000016000000}" name="Gesamt_Gesamt"/>
    <tableColumn id="23" xr3:uid="{00000000-0010-0000-0300-000017000000}" name="Gesamtpunkte"/>
    <tableColumn id="24" xr3:uid="{00000000-0010-0000-0300-000018000000}" name="Durchschnittspunkte_Gesam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zoomScaleNormal="100" workbookViewId="0">
      <selection activeCell="F2" sqref="F2"/>
    </sheetView>
  </sheetViews>
  <sheetFormatPr baseColWidth="10" defaultColWidth="8.85546875" defaultRowHeight="15" customHeight="1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33.285156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>
        <v>1</v>
      </c>
      <c r="B2" t="s">
        <v>6</v>
      </c>
      <c r="C2">
        <f>SUMIFS(Database!B:B,Database!A:A,B2) + SUMIFS(Database!C:C,Database!A:A,B2)</f>
        <v>290</v>
      </c>
      <c r="D2">
        <f>SUMIFS(Database!B:B,Database!A:A,B2) + SUMIFS(Database!D:D,Database!A:A,B2)</f>
        <v>330</v>
      </c>
      <c r="E2">
        <f>SUMIFS(Database!B:B,Database!A:A,B2) + SUMIFS(Database!E:E,Database!A:A,B2)</f>
        <v>270</v>
      </c>
      <c r="F2">
        <f>SUMIFS(Database!B:B,Database!A:A,B2) + SUMIFS(Database!F:F,Database!A:A,B2)</f>
        <v>320</v>
      </c>
    </row>
    <row r="3" spans="1:6" x14ac:dyDescent="0.25">
      <c r="A3">
        <v>2</v>
      </c>
      <c r="B3" t="s">
        <v>7</v>
      </c>
      <c r="C3">
        <f>SUMIFS(Database!B:B,Database!A:A,B3) + SUMIFS(Database!C:C,Database!A:A,B3)</f>
        <v>260</v>
      </c>
      <c r="D3">
        <f>SUMIFS(Database!B:B,Database!A:A,B3) + SUMIFS(Database!D:D,Database!A:A,B3)</f>
        <v>320</v>
      </c>
      <c r="E3">
        <f>SUMIFS(Database!B:B,Database!A:A,B3) + SUMIFS(Database!E:E,Database!A:A,B3)</f>
        <v>250</v>
      </c>
      <c r="F3">
        <f>SUMIFS(Database!B:B,Database!A:A,B3) + SUMIFS(Database!F:F,Database!A:A,B3)</f>
        <v>310</v>
      </c>
    </row>
    <row r="4" spans="1:6" x14ac:dyDescent="0.25">
      <c r="A4">
        <v>3</v>
      </c>
      <c r="B4" t="s">
        <v>8</v>
      </c>
      <c r="C4">
        <f>SUMIFS(Database!B:B,Database!A:A,B4) + SUMIFS(Database!C:C,Database!A:A,B4)</f>
        <v>230</v>
      </c>
      <c r="D4">
        <f>SUMIFS(Database!B:B,Database!A:A,B4) + SUMIFS(Database!D:D,Database!A:A,B4)</f>
        <v>180</v>
      </c>
      <c r="E4">
        <f>SUMIFS(Database!B:B,Database!A:A,B4) + SUMIFS(Database!E:E,Database!A:A,B4)</f>
        <v>240</v>
      </c>
      <c r="F4">
        <f>SUMIFS(Database!B:B,Database!A:A,B4) + SUMIFS(Database!F:F,Database!A:A,B4)</f>
        <v>260</v>
      </c>
    </row>
    <row r="5" spans="1:6" x14ac:dyDescent="0.25">
      <c r="A5">
        <v>4</v>
      </c>
      <c r="B5" t="s">
        <v>9</v>
      </c>
      <c r="C5">
        <f>SUMIFS(Database!B:B,Database!A:A,B5) + SUMIFS(Database!C:C,Database!A:A,B5)</f>
        <v>210</v>
      </c>
      <c r="D5">
        <f>SUMIFS(Database!B:B,Database!A:A,B5) + SUMIFS(Database!D:D,Database!A:A,B5)</f>
        <v>220</v>
      </c>
      <c r="E5">
        <f>SUMIFS(Database!B:B,Database!A:A,B5) + SUMIFS(Database!E:E,Database!A:A,B5)</f>
        <v>230</v>
      </c>
      <c r="F5">
        <f>SUMIFS(Database!B:B,Database!A:A,B5) + SUMIFS(Database!F:F,Database!A:A,B5)</f>
        <v>240</v>
      </c>
    </row>
    <row r="6" spans="1:6" x14ac:dyDescent="0.25">
      <c r="A6">
        <v>5</v>
      </c>
      <c r="B6" t="s">
        <v>10</v>
      </c>
      <c r="C6">
        <f>SUMIFS(Database!B:B,Database!A:A,B6) + SUMIFS(Database!C:C,Database!A:A,B6)</f>
        <v>190</v>
      </c>
      <c r="D6">
        <f>SUMIFS(Database!B:B,Database!A:A,B6) + SUMIFS(Database!D:D,Database!A:A,B6)</f>
        <v>170</v>
      </c>
      <c r="E6">
        <f>SUMIFS(Database!B:B,Database!A:A,B6) + SUMIFS(Database!E:E,Database!A:A,B6)</f>
        <v>290</v>
      </c>
      <c r="F6">
        <f>SUMIFS(Database!B:B,Database!A:A,B6) + SUMIFS(Database!F:F,Database!A:A,B6)</f>
        <v>240</v>
      </c>
    </row>
    <row r="7" spans="1:6" x14ac:dyDescent="0.25">
      <c r="A7">
        <v>6</v>
      </c>
      <c r="B7" t="s">
        <v>11</v>
      </c>
      <c r="C7">
        <f>SUMIFS(Database!B:B,Database!A:A,B7) + SUMIFS(Database!C:C,Database!A:A,B7)</f>
        <v>220</v>
      </c>
      <c r="D7">
        <f>SUMIFS(Database!B:B,Database!A:A,B7) + SUMIFS(Database!D:D,Database!A:A,B7)</f>
        <v>240</v>
      </c>
      <c r="E7">
        <f>SUMIFS(Database!B:B,Database!A:A,B7) + SUMIFS(Database!E:E,Database!A:A,B7)</f>
        <v>150</v>
      </c>
      <c r="F7">
        <f>SUMIFS(Database!B:B,Database!A:A,B7) + SUMIFS(Database!F:F,Database!A:A,B7)</f>
        <v>230</v>
      </c>
    </row>
    <row r="8" spans="1:6" x14ac:dyDescent="0.25">
      <c r="A8">
        <v>7</v>
      </c>
      <c r="B8" t="s">
        <v>12</v>
      </c>
      <c r="C8">
        <f>SUMIFS(Database!B:B,Database!A:A,B8) + SUMIFS(Database!C:C,Database!A:A,B8)</f>
        <v>170</v>
      </c>
      <c r="D8">
        <f>SUMIFS(Database!B:B,Database!A:A,B8) + SUMIFS(Database!D:D,Database!A:A,B8)</f>
        <v>90</v>
      </c>
      <c r="E8">
        <f>SUMIFS(Database!B:B,Database!A:A,B8) + SUMIFS(Database!E:E,Database!A:A,B8)</f>
        <v>180</v>
      </c>
      <c r="F8">
        <f>SUMIFS(Database!B:B,Database!A:A,B8) + SUMIFS(Database!F:F,Database!A:A,B8)</f>
        <v>160</v>
      </c>
    </row>
    <row r="9" spans="1:6" x14ac:dyDescent="0.25">
      <c r="A9">
        <v>8</v>
      </c>
      <c r="B9" t="s">
        <v>13</v>
      </c>
      <c r="C9">
        <f>SUMIFS(Database!B:B,Database!A:A,B9) + SUMIFS(Database!C:C,Database!A:A,B9)</f>
        <v>210</v>
      </c>
      <c r="D9">
        <f>SUMIFS(Database!B:B,Database!A:A,B9) + SUMIFS(Database!D:D,Database!A:A,B9)</f>
        <v>130</v>
      </c>
      <c r="E9">
        <f>SUMIFS(Database!B:B,Database!A:A,B9) + SUMIFS(Database!E:E,Database!A:A,B9)</f>
        <v>80</v>
      </c>
      <c r="F9">
        <f>SUMIFS(Database!B:B,Database!A:A,B9) + SUMIFS(Database!F:F,Database!A:A,B9)</f>
        <v>140</v>
      </c>
    </row>
    <row r="10" spans="1:6" x14ac:dyDescent="0.25">
      <c r="A10">
        <v>9</v>
      </c>
      <c r="B10" t="s">
        <v>14</v>
      </c>
      <c r="C10">
        <f>SUMIFS(Database!B:B,Database!A:A,B10) + SUMIFS(Database!C:C,Database!A:A,B10)</f>
        <v>90</v>
      </c>
      <c r="D10">
        <f>SUMIFS(Database!B:B,Database!A:A,B10) + SUMIFS(Database!D:D,Database!A:A,B10)</f>
        <v>180</v>
      </c>
      <c r="E10">
        <f>SUMIFS(Database!B:B,Database!A:A,B10) + SUMIFS(Database!E:E,Database!A:A,B10)</f>
        <v>160</v>
      </c>
      <c r="F10">
        <f>SUMIFS(Database!B:B,Database!A:A,B10) + SUMIFS(Database!F:F,Database!A:A,B10)</f>
        <v>120</v>
      </c>
    </row>
    <row r="11" spans="1:6" x14ac:dyDescent="0.25">
      <c r="A11">
        <v>10</v>
      </c>
      <c r="B11" t="s">
        <v>15</v>
      </c>
      <c r="C11">
        <f>SUMIFS(Database!B:B,Database!A:A,B11) + SUMIFS(Database!C:C,Database!A:A,B11)</f>
        <v>100</v>
      </c>
      <c r="D11">
        <f>SUMIFS(Database!B:B,Database!A:A,B11) + SUMIFS(Database!D:D,Database!A:A,B11)</f>
        <v>110</v>
      </c>
      <c r="E11">
        <f>SUMIFS(Database!B:B,Database!A:A,B11) + SUMIFS(Database!E:E,Database!A:A,B11)</f>
        <v>150</v>
      </c>
      <c r="F11">
        <f>SUMIFS(Database!B:B,Database!A:A,B11) + SUMIFS(Database!F:F,Database!A:A,B11)</f>
        <v>120</v>
      </c>
    </row>
    <row r="12" spans="1:6" x14ac:dyDescent="0.25">
      <c r="A12">
        <v>11</v>
      </c>
      <c r="B12" t="s">
        <v>16</v>
      </c>
      <c r="C12">
        <f>SUMIFS(Database!B:B,Database!A:A,B12) + SUMIFS(Database!C:C,Database!A:A,B12)</f>
        <v>110</v>
      </c>
      <c r="D12">
        <f>SUMIFS(Database!B:B,Database!A:A,B12) + SUMIFS(Database!D:D,Database!A:A,B12)</f>
        <v>120</v>
      </c>
      <c r="E12">
        <f>SUMIFS(Database!B:B,Database!A:A,B12) + SUMIFS(Database!E:E,Database!A:A,B12)</f>
        <v>60</v>
      </c>
      <c r="F12">
        <f>SUMIFS(Database!B:B,Database!A:A,B12) + SUMIFS(Database!F:F,Database!A:A,B12)</f>
        <v>110</v>
      </c>
    </row>
    <row r="13" spans="1:6" x14ac:dyDescent="0.25">
      <c r="A13">
        <v>12</v>
      </c>
      <c r="B13" t="s">
        <v>17</v>
      </c>
      <c r="C13">
        <f>SUMIFS(Database!B:B,Database!A:A,B13) + SUMIFS(Database!C:C,Database!A:A,B13)</f>
        <v>130</v>
      </c>
      <c r="D13">
        <f>SUMIFS(Database!B:B,Database!A:A,B13) + SUMIFS(Database!D:D,Database!A:A,B13)</f>
        <v>130</v>
      </c>
      <c r="E13">
        <f>SUMIFS(Database!B:B,Database!A:A,B13) + SUMIFS(Database!E:E,Database!A:A,B13)</f>
        <v>130</v>
      </c>
      <c r="F13">
        <f>SUMIFS(Database!B:B,Database!A:A,B13) + SUMIFS(Database!F:F,Database!A:A,B13)</f>
        <v>110</v>
      </c>
    </row>
    <row r="14" spans="1:6" x14ac:dyDescent="0.25">
      <c r="A14">
        <v>13</v>
      </c>
      <c r="B14" t="s">
        <v>18</v>
      </c>
      <c r="C14">
        <f>SUMIFS(Database!B:B,Database!A:A,B14) + SUMIFS(Database!C:C,Database!A:A,B14)</f>
        <v>60</v>
      </c>
      <c r="D14">
        <f>SUMIFS(Database!B:B,Database!A:A,B14) + SUMIFS(Database!D:D,Database!A:A,B14)</f>
        <v>70</v>
      </c>
      <c r="E14">
        <f>SUMIFS(Database!B:B,Database!A:A,B14) + SUMIFS(Database!E:E,Database!A:A,B14)</f>
        <v>170</v>
      </c>
      <c r="F14">
        <f>SUMIFS(Database!B:B,Database!A:A,B14) + SUMIFS(Database!F:F,Database!A:A,B14)</f>
        <v>100</v>
      </c>
    </row>
    <row r="15" spans="1:6" x14ac:dyDescent="0.25">
      <c r="A15">
        <v>14</v>
      </c>
      <c r="B15" t="s">
        <v>19</v>
      </c>
      <c r="C15">
        <f>SUMIFS(Database!B:B,Database!A:A,B15) + SUMIFS(Database!C:C,Database!A:A,B15)</f>
        <v>50</v>
      </c>
      <c r="D15">
        <f>SUMIFS(Database!B:B,Database!A:A,B15) + SUMIFS(Database!D:D,Database!A:A,B15)</f>
        <v>110</v>
      </c>
      <c r="E15">
        <f>SUMIFS(Database!B:B,Database!A:A,B15) + SUMIFS(Database!E:E,Database!A:A,B15)</f>
        <v>90</v>
      </c>
      <c r="F15">
        <f>SUMIFS(Database!B:B,Database!A:A,B15) + SUMIFS(Database!F:F,Database!A:A,B15)</f>
        <v>90</v>
      </c>
    </row>
    <row r="16" spans="1:6" x14ac:dyDescent="0.25">
      <c r="A16">
        <v>15</v>
      </c>
      <c r="B16" t="s">
        <v>20</v>
      </c>
      <c r="C16">
        <f>SUMIFS(Database!B:B,Database!A:A,B16) + SUMIFS(Database!C:C,Database!A:A,B16)</f>
        <v>130</v>
      </c>
      <c r="D16">
        <f>SUMIFS(Database!B:B,Database!A:A,B16) + SUMIFS(Database!D:D,Database!A:A,B16)</f>
        <v>40</v>
      </c>
      <c r="E16">
        <f>SUMIFS(Database!B:B,Database!A:A,B16) + SUMIFS(Database!E:E,Database!A:A,B16)</f>
        <v>160</v>
      </c>
      <c r="F16">
        <f>SUMIFS(Database!B:B,Database!A:A,B16) + SUMIFS(Database!F:F,Database!A:A,B16)</f>
        <v>80</v>
      </c>
    </row>
    <row r="17" spans="1:6" x14ac:dyDescent="0.25">
      <c r="A17">
        <v>16</v>
      </c>
      <c r="B17" t="s">
        <v>21</v>
      </c>
      <c r="C17">
        <f>SUMIFS(Database!B:B,Database!A:A,B17) + SUMIFS(Database!C:C,Database!A:A,B17)</f>
        <v>110</v>
      </c>
      <c r="D17">
        <f>SUMIFS(Database!B:B,Database!A:A,B17) + SUMIFS(Database!D:D,Database!A:A,B17)</f>
        <v>50</v>
      </c>
      <c r="E17">
        <f>SUMIFS(Database!B:B,Database!A:A,B17) + SUMIFS(Database!E:E,Database!A:A,B17)</f>
        <v>110</v>
      </c>
      <c r="F17">
        <f>SUMIFS(Database!B:B,Database!A:A,B17) + SUMIFS(Database!F:F,Database!A:A,B17)</f>
        <v>80</v>
      </c>
    </row>
    <row r="18" spans="1:6" x14ac:dyDescent="0.25">
      <c r="A18">
        <v>17</v>
      </c>
      <c r="B18" t="s">
        <v>22</v>
      </c>
      <c r="C18">
        <f>SUMIFS(Database!B:B,Database!A:A,B18) + SUMIFS(Database!C:C,Database!A:A,B18)</f>
        <v>70</v>
      </c>
      <c r="D18">
        <f>SUMIFS(Database!B:B,Database!A:A,B18) + SUMIFS(Database!D:D,Database!A:A,B18)</f>
        <v>150</v>
      </c>
      <c r="E18">
        <f>SUMIFS(Database!B:B,Database!A:A,B18) + SUMIFS(Database!E:E,Database!A:A,B18)</f>
        <v>40</v>
      </c>
      <c r="F18">
        <f>SUMIFS(Database!B:B,Database!A:A,B18) + SUMIFS(Database!F:F,Database!A:A,B18)</f>
        <v>80</v>
      </c>
    </row>
    <row r="19" spans="1:6" x14ac:dyDescent="0.25">
      <c r="A19">
        <v>18</v>
      </c>
      <c r="B19" t="s">
        <v>23</v>
      </c>
      <c r="C19">
        <f>SUMIFS(Database!B:B,Database!A:A,B19) + SUMIFS(Database!C:C,Database!A:A,B19)</f>
        <v>80</v>
      </c>
      <c r="D19">
        <f>SUMIFS(Database!B:B,Database!A:A,B19) + SUMIFS(Database!D:D,Database!A:A,B19)</f>
        <v>90</v>
      </c>
      <c r="E19">
        <f>SUMIFS(Database!B:B,Database!A:A,B19) + SUMIFS(Database!E:E,Database!A:A,B19)</f>
        <v>50</v>
      </c>
      <c r="F19">
        <f>SUMIFS(Database!B:B,Database!A:A,B19) + SUMIFS(Database!F:F,Database!A:A,B19)</f>
        <v>80</v>
      </c>
    </row>
    <row r="20" spans="1:6" x14ac:dyDescent="0.25">
      <c r="A20">
        <v>19</v>
      </c>
      <c r="B20" t="s">
        <v>24</v>
      </c>
      <c r="C20">
        <f>SUMIFS(Database!B:B,Database!A:A,B20) + SUMIFS(Database!C:C,Database!A:A,B20)</f>
        <v>80</v>
      </c>
      <c r="D20">
        <f>SUMIFS(Database!B:B,Database!A:A,B20) + SUMIFS(Database!D:D,Database!A:A,B20)</f>
        <v>80</v>
      </c>
      <c r="E20">
        <f>SUMIFS(Database!B:B,Database!A:A,B20) + SUMIFS(Database!E:E,Database!A:A,B20)</f>
        <v>60</v>
      </c>
      <c r="F20">
        <f>SUMIFS(Database!B:B,Database!A:A,B20) + SUMIFS(Database!F:F,Database!A:A,B20)</f>
        <v>80</v>
      </c>
    </row>
    <row r="21" spans="1:6" x14ac:dyDescent="0.25">
      <c r="A21">
        <v>20</v>
      </c>
      <c r="B21" t="s">
        <v>25</v>
      </c>
      <c r="C21">
        <f>SUMIFS(Database!B:B,Database!A:A,B21) + SUMIFS(Database!C:C,Database!A:A,B21)</f>
        <v>80</v>
      </c>
      <c r="D21">
        <f>SUMIFS(Database!B:B,Database!A:A,B21) + SUMIFS(Database!D:D,Database!A:A,B21)</f>
        <v>120</v>
      </c>
      <c r="E21">
        <f>SUMIFS(Database!B:B,Database!A:A,B21) + SUMIFS(Database!E:E,Database!A:A,B21)</f>
        <v>80</v>
      </c>
      <c r="F21">
        <f>SUMIFS(Database!B:B,Database!A:A,B21) + SUMIFS(Database!F:F,Database!A:A,B21)</f>
        <v>70</v>
      </c>
    </row>
    <row r="22" spans="1:6" x14ac:dyDescent="0.25">
      <c r="A22">
        <v>21</v>
      </c>
      <c r="B22" t="s">
        <v>26</v>
      </c>
      <c r="C22">
        <f>SUMIFS(Database!B:B,Database!A:A,B22) + SUMIFS(Database!C:C,Database!A:A,B22)</f>
        <v>70</v>
      </c>
      <c r="D22">
        <f>SUMIFS(Database!B:B,Database!A:A,B22) + SUMIFS(Database!D:D,Database!A:A,B22)</f>
        <v>50</v>
      </c>
      <c r="E22">
        <f>SUMIFS(Database!B:B,Database!A:A,B22) + SUMIFS(Database!E:E,Database!A:A,B22)</f>
        <v>60</v>
      </c>
      <c r="F22">
        <f>SUMIFS(Database!B:B,Database!A:A,B22) + SUMIFS(Database!F:F,Database!A:A,B22)</f>
        <v>70</v>
      </c>
    </row>
    <row r="23" spans="1:6" x14ac:dyDescent="0.25">
      <c r="A23">
        <v>22</v>
      </c>
      <c r="B23" t="s">
        <v>27</v>
      </c>
      <c r="C23">
        <f>SUMIFS(Database!B:B,Database!A:A,B23) + SUMIFS(Database!C:C,Database!A:A,B23)</f>
        <v>70</v>
      </c>
      <c r="D23">
        <f>SUMIFS(Database!B:B,Database!A:A,B23) + SUMIFS(Database!D:D,Database!A:A,B23)</f>
        <v>40</v>
      </c>
      <c r="E23">
        <f>SUMIFS(Database!B:B,Database!A:A,B23) + SUMIFS(Database!E:E,Database!A:A,B23)</f>
        <v>70</v>
      </c>
      <c r="F23">
        <f>SUMIFS(Database!B:B,Database!A:A,B23) + SUMIFS(Database!F:F,Database!A:A,B23)</f>
        <v>70</v>
      </c>
    </row>
    <row r="24" spans="1:6" x14ac:dyDescent="0.25">
      <c r="A24">
        <v>23</v>
      </c>
      <c r="B24" t="s">
        <v>28</v>
      </c>
      <c r="C24">
        <f>SUMIFS(Database!B:B,Database!A:A,B24) + SUMIFS(Database!C:C,Database!A:A,B24)</f>
        <v>70</v>
      </c>
      <c r="D24">
        <f>SUMIFS(Database!B:B,Database!A:A,B24) + SUMIFS(Database!D:D,Database!A:A,B24)</f>
        <v>60</v>
      </c>
      <c r="E24">
        <f>SUMIFS(Database!B:B,Database!A:A,B24) + SUMIFS(Database!E:E,Database!A:A,B24)</f>
        <v>50</v>
      </c>
      <c r="F24">
        <f>SUMIFS(Database!B:B,Database!A:A,B24) + SUMIFS(Database!F:F,Database!A:A,B24)</f>
        <v>70</v>
      </c>
    </row>
    <row r="25" spans="1:6" x14ac:dyDescent="0.25">
      <c r="A25">
        <v>24</v>
      </c>
      <c r="B25" t="s">
        <v>29</v>
      </c>
      <c r="C25">
        <f>SUMIFS(Database!B:B,Database!A:A,B25) + SUMIFS(Database!C:C,Database!A:A,B25)</f>
        <v>60</v>
      </c>
      <c r="D25">
        <f>SUMIFS(Database!B:B,Database!A:A,B25) + SUMIFS(Database!D:D,Database!A:A,B25)</f>
        <v>40</v>
      </c>
      <c r="E25">
        <f>SUMIFS(Database!B:B,Database!A:A,B25) + SUMIFS(Database!E:E,Database!A:A,B25)</f>
        <v>70</v>
      </c>
      <c r="F25">
        <f>SUMIFS(Database!B:B,Database!A:A,B25) + SUMIFS(Database!F:F,Database!A:A,B25)</f>
        <v>50</v>
      </c>
    </row>
    <row r="26" spans="1:6" x14ac:dyDescent="0.25">
      <c r="A26">
        <v>25</v>
      </c>
      <c r="B26" t="s">
        <v>30</v>
      </c>
      <c r="C26">
        <f>SUMIFS(Database!B:B,Database!A:A,B26) + SUMIFS(Database!C:C,Database!A:A,B26)</f>
        <v>60</v>
      </c>
      <c r="D26">
        <f>SUMIFS(Database!B:B,Database!A:A,B26) + SUMIFS(Database!D:D,Database!A:A,B26)</f>
        <v>60</v>
      </c>
      <c r="E26">
        <f>SUMIFS(Database!B:B,Database!A:A,B26) + SUMIFS(Database!E:E,Database!A:A,B26)</f>
        <v>50</v>
      </c>
      <c r="F26">
        <f>SUMIFS(Database!B:B,Database!A:A,B26) + SUMIFS(Database!F:F,Database!A:A,B26)</f>
        <v>50</v>
      </c>
    </row>
    <row r="27" spans="1:6" x14ac:dyDescent="0.25">
      <c r="A27">
        <v>26</v>
      </c>
      <c r="B27" t="s">
        <v>31</v>
      </c>
      <c r="C27">
        <f>SUMIFS(Database!B:B,Database!A:A,B27) + SUMIFS(Database!C:C,Database!A:A,B27)</f>
        <v>60</v>
      </c>
      <c r="D27">
        <f>SUMIFS(Database!B:B,Database!A:A,B27) + SUMIFS(Database!D:D,Database!A:A,B27)</f>
        <v>60</v>
      </c>
      <c r="E27">
        <f>SUMIFS(Database!B:B,Database!A:A,B27) + SUMIFS(Database!E:E,Database!A:A,B27)</f>
        <v>50</v>
      </c>
      <c r="F27">
        <f>SUMIFS(Database!B:B,Database!A:A,B27) + SUMIFS(Database!F:F,Database!A:A,B27)</f>
        <v>50</v>
      </c>
    </row>
    <row r="28" spans="1:6" x14ac:dyDescent="0.25">
      <c r="A28">
        <v>27</v>
      </c>
      <c r="B28" t="s">
        <v>32</v>
      </c>
      <c r="C28">
        <f>SUMIFS(Database!B:B,Database!A:A,B28) + SUMIFS(Database!C:C,Database!A:A,B28)</f>
        <v>70</v>
      </c>
      <c r="D28">
        <f>SUMIFS(Database!B:B,Database!A:A,B28) + SUMIFS(Database!D:D,Database!A:A,B28)</f>
        <v>40</v>
      </c>
      <c r="E28">
        <f>SUMIFS(Database!B:B,Database!A:A,B28) + SUMIFS(Database!E:E,Database!A:A,B28)</f>
        <v>60</v>
      </c>
      <c r="F28">
        <f>SUMIFS(Database!B:B,Database!A:A,B28) + SUMIFS(Database!F:F,Database!A:A,B28)</f>
        <v>50</v>
      </c>
    </row>
    <row r="29" spans="1:6" x14ac:dyDescent="0.25">
      <c r="A29">
        <v>28</v>
      </c>
      <c r="B29" t="s">
        <v>33</v>
      </c>
      <c r="C29">
        <f>SUMIFS(Database!B:B,Database!A:A,B29) + SUMIFS(Database!C:C,Database!A:A,B29)</f>
        <v>30</v>
      </c>
      <c r="D29">
        <f>SUMIFS(Database!B:B,Database!A:A,B29) + SUMIFS(Database!D:D,Database!A:A,B29)</f>
        <v>60</v>
      </c>
      <c r="E29">
        <f>SUMIFS(Database!B:B,Database!A:A,B29) + SUMIFS(Database!E:E,Database!A:A,B29)</f>
        <v>10</v>
      </c>
      <c r="F29">
        <f>SUMIFS(Database!B:B,Database!A:A,B29) + SUMIFS(Database!F:F,Database!A:A,B29)</f>
        <v>20</v>
      </c>
    </row>
    <row r="30" spans="1:6" x14ac:dyDescent="0.25">
      <c r="A30">
        <v>29</v>
      </c>
      <c r="B30" t="s">
        <v>34</v>
      </c>
      <c r="C30">
        <f>SUMIFS(Database!B:B,Database!A:A,B30) + SUMIFS(Database!C:C,Database!A:A,B30)</f>
        <v>40</v>
      </c>
      <c r="D30">
        <f>SUMIFS(Database!B:B,Database!A:A,B30) + SUMIFS(Database!D:D,Database!A:A,B30)</f>
        <v>50</v>
      </c>
      <c r="E30">
        <f>SUMIFS(Database!B:B,Database!A:A,B30) + SUMIFS(Database!E:E,Database!A:A,B30)</f>
        <v>10</v>
      </c>
      <c r="F30">
        <f>SUMIFS(Database!B:B,Database!A:A,B30) + SUMIFS(Database!F:F,Database!A:A,B30)</f>
        <v>20</v>
      </c>
    </row>
    <row r="31" spans="1:6" x14ac:dyDescent="0.25">
      <c r="A31">
        <v>30</v>
      </c>
      <c r="B31" t="s">
        <v>35</v>
      </c>
      <c r="C31">
        <f>SUMIFS(Database!B:B,Database!A:A,B31) + SUMIFS(Database!C:C,Database!A:A,B31)</f>
        <v>10</v>
      </c>
      <c r="D31">
        <f>SUMIFS(Database!B:B,Database!A:A,B31) + SUMIFS(Database!D:D,Database!A:A,B31)</f>
        <v>20</v>
      </c>
      <c r="E31">
        <f>SUMIFS(Database!B:B,Database!A:A,B31) + SUMIFS(Database!E:E,Database!A:A,B31)</f>
        <v>20</v>
      </c>
      <c r="F31">
        <f>SUMIFS(Database!B:B,Database!A:A,B31) + SUMIFS(Database!F:F,Database!A:A,B31)</f>
        <v>10</v>
      </c>
    </row>
    <row r="32" spans="1:6" x14ac:dyDescent="0.25">
      <c r="A32">
        <v>31</v>
      </c>
      <c r="B32" t="s">
        <v>36</v>
      </c>
      <c r="C32">
        <f>SUMIFS(Database!B:B,Database!A:A,B32) + SUMIFS(Database!C:C,Database!A:A,B32)</f>
        <v>10</v>
      </c>
      <c r="D32">
        <f>SUMIFS(Database!B:B,Database!A:A,B32) + SUMIFS(Database!D:D,Database!A:A,B32)</f>
        <v>10</v>
      </c>
      <c r="E32">
        <f>SUMIFS(Database!B:B,Database!A:A,B32) + SUMIFS(Database!E:E,Database!A:A,B32)</f>
        <v>10</v>
      </c>
      <c r="F32">
        <f>SUMIFS(Database!B:B,Database!A:A,B32) + SUMIFS(Database!F:F,Database!A:A,B32)</f>
        <v>10</v>
      </c>
    </row>
    <row r="33" spans="1:6" x14ac:dyDescent="0.25">
      <c r="A33">
        <v>32</v>
      </c>
      <c r="B33" t="s">
        <v>37</v>
      </c>
      <c r="C33">
        <f>SUMIFS(Database!B:B,Database!A:A,B33) + SUMIFS(Database!C:C,Database!A:A,B33)</f>
        <v>10</v>
      </c>
      <c r="D33">
        <f>SUMIFS(Database!B:B,Database!A:A,B33) + SUMIFS(Database!D:D,Database!A:A,B33)</f>
        <v>20</v>
      </c>
      <c r="E33">
        <f>SUMIFS(Database!B:B,Database!A:A,B33) + SUMIFS(Database!E:E,Database!A:A,B33)</f>
        <v>20</v>
      </c>
      <c r="F33">
        <f>SUMIFS(Database!B:B,Database!A:A,B33) + SUMIFS(Database!F:F,Database!A:A,B33)</f>
        <v>10</v>
      </c>
    </row>
    <row r="34" spans="1:6" x14ac:dyDescent="0.25">
      <c r="A34">
        <v>33</v>
      </c>
      <c r="B34" t="s">
        <v>38</v>
      </c>
      <c r="C34">
        <f>SUMIFS(Database!B:B,Database!A:A,B34) + SUMIFS(Database!C:C,Database!A:A,B34)</f>
        <v>20</v>
      </c>
      <c r="D34">
        <f>SUMIFS(Database!B:B,Database!A:A,B34) + SUMIFS(Database!D:D,Database!A:A,B34)</f>
        <v>10</v>
      </c>
      <c r="E34">
        <f>SUMIFS(Database!B:B,Database!A:A,B34) + SUMIFS(Database!E:E,Database!A:A,B34)</f>
        <v>20</v>
      </c>
      <c r="F34">
        <f>SUMIFS(Database!B:B,Database!A:A,B34) + SUMIFS(Database!F:F,Database!A:A,B34)</f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8CE3-FF7E-4A7C-9187-0DB24F8A9AEC}">
  <dimension ref="B2:N36"/>
  <sheetViews>
    <sheetView workbookViewId="0">
      <selection activeCell="P5" sqref="P5"/>
    </sheetView>
  </sheetViews>
  <sheetFormatPr baseColWidth="10" defaultRowHeight="15" x14ac:dyDescent="0.25"/>
  <sheetData>
    <row r="2" spans="2:14" x14ac:dyDescent="0.25">
      <c r="B2" s="7"/>
      <c r="C2" s="7"/>
      <c r="D2" s="7" t="s">
        <v>76</v>
      </c>
      <c r="E2" s="7"/>
      <c r="F2" s="7"/>
      <c r="G2" s="7">
        <v>4</v>
      </c>
      <c r="H2" s="7">
        <v>5</v>
      </c>
      <c r="I2" s="7">
        <v>5</v>
      </c>
      <c r="J2" s="7">
        <v>5</v>
      </c>
      <c r="K2" s="7">
        <v>8</v>
      </c>
      <c r="L2" s="7">
        <v>9</v>
      </c>
      <c r="M2" s="7">
        <v>8</v>
      </c>
      <c r="N2" s="7">
        <v>9</v>
      </c>
    </row>
    <row r="3" spans="2:14" x14ac:dyDescent="0.25">
      <c r="B3" s="7" t="s">
        <v>77</v>
      </c>
      <c r="C3" s="7" t="s">
        <v>87</v>
      </c>
      <c r="D3" s="7" t="s">
        <v>42</v>
      </c>
      <c r="E3" s="7" t="s">
        <v>78</v>
      </c>
      <c r="F3" s="7" t="s">
        <v>88</v>
      </c>
      <c r="G3" s="7" t="s">
        <v>79</v>
      </c>
      <c r="H3" s="7" t="s">
        <v>80</v>
      </c>
      <c r="I3" s="7" t="s">
        <v>81</v>
      </c>
      <c r="J3" s="7" t="s">
        <v>82</v>
      </c>
      <c r="K3" s="7" t="s">
        <v>83</v>
      </c>
      <c r="L3" s="7" t="s">
        <v>84</v>
      </c>
      <c r="M3" s="7" t="s">
        <v>85</v>
      </c>
      <c r="N3" s="7" t="s">
        <v>89</v>
      </c>
    </row>
    <row r="4" spans="2:14" x14ac:dyDescent="0.25">
      <c r="B4" s="7">
        <v>1</v>
      </c>
      <c r="C4" s="7">
        <f>IF(ISNUMBER(Tabelle2[[#This Row],[Durchschnittswert]])=TRUE,_xlfn.RANK.EQ(Tabelle2[[#This Row],[Durchschnittswert]],Tabelle2[Durchschnittswert],0),"")</f>
        <v>2</v>
      </c>
      <c r="D4" s="7" t="s">
        <v>6</v>
      </c>
      <c r="E4" s="7">
        <f>COUNT(G4:M4)</f>
        <v>7</v>
      </c>
      <c r="F4" s="7">
        <f>IF(Tabelle2[[#This Row],[Teilgenommen]]&gt;=3,AVERAGE(G4:M4),"")</f>
        <v>0.75255102040816324</v>
      </c>
      <c r="G4">
        <f>IF(Tabelle3[[#This Row],[1]]=0,"",(G$2-Tabelle3[[#This Row],[1]])/(G$2-1))</f>
        <v>1</v>
      </c>
      <c r="H4">
        <f>IF(Tabelle3[[#This Row],[2]]=0,"",(H$2-Tabelle3[[#This Row],[2]])/(H$2-1))</f>
        <v>0.75</v>
      </c>
      <c r="I4">
        <f>IF(Tabelle3[[#This Row],[3]]=0,"",(I$2-Tabelle3[[#This Row],[3]])/(I$2-1))</f>
        <v>1</v>
      </c>
      <c r="J4">
        <f>IF(Tabelle3[[#This Row],[4]]=0,"",(J$2-Tabelle3[[#This Row],[4]])/(J$2-1))</f>
        <v>1</v>
      </c>
      <c r="K4">
        <f>IF(Tabelle3[[#This Row],[5]]=0,"",(K$2-Tabelle3[[#This Row],[5]])/(K$2-1))</f>
        <v>0.14285714285714285</v>
      </c>
      <c r="L4">
        <f>IF(Tabelle3[[#This Row],[6]]=0,"",(L$2-Tabelle3[[#This Row],[6]])/(L$2-1))</f>
        <v>0.375</v>
      </c>
      <c r="M4">
        <f>IF(Tabelle3[[#This Row],[7]]=0,"",(M$2-Tabelle3[[#This Row],[7]])/(M$2-1))</f>
        <v>1</v>
      </c>
    </row>
    <row r="5" spans="2:14" x14ac:dyDescent="0.25">
      <c r="B5" s="7">
        <v>2</v>
      </c>
      <c r="C5" s="7">
        <f>IF(ISNUMBER(Tabelle2[[#This Row],[Durchschnittswert]])=TRUE,_xlfn.RANK.EQ(Tabelle2[[#This Row],[Durchschnittswert]],Tabelle2[Durchschnittswert],0),"")</f>
        <v>6</v>
      </c>
      <c r="D5" s="7" t="s">
        <v>7</v>
      </c>
      <c r="E5" s="7">
        <f>COUNT(G5:M5)</f>
        <v>7</v>
      </c>
      <c r="F5" s="7">
        <f>IF(Tabelle2[[#This Row],[Teilgenommen]]&gt;=3,AVERAGE(G5:M5),"")</f>
        <v>0.59608843537414968</v>
      </c>
      <c r="G5">
        <f>IF(Tabelle3[[#This Row],[1]]=0,"",(G$2-Tabelle3[[#This Row],[1]])/(G$2-1))</f>
        <v>0.33333333333333331</v>
      </c>
      <c r="H5">
        <f>IF(Tabelle3[[#This Row],[2]]=0,"",(H$2-Tabelle3[[#This Row],[2]])/(H$2-1))</f>
        <v>0.25</v>
      </c>
      <c r="I5">
        <f>IF(Tabelle3[[#This Row],[3]]=0,"",(I$2-Tabelle3[[#This Row],[3]])/(I$2-1))</f>
        <v>0.5</v>
      </c>
      <c r="J5">
        <f>IF(Tabelle3[[#This Row],[4]]=0,"",(J$2-Tabelle3[[#This Row],[4]])/(J$2-1))</f>
        <v>0.75</v>
      </c>
      <c r="K5">
        <f>IF(Tabelle3[[#This Row],[5]]=0,"",(K$2-Tabelle3[[#This Row],[5]])/(K$2-1))</f>
        <v>0.8571428571428571</v>
      </c>
      <c r="L5">
        <f>IF(Tabelle3[[#This Row],[6]]=0,"",(L$2-Tabelle3[[#This Row],[6]])/(L$2-1))</f>
        <v>0.625</v>
      </c>
      <c r="M5">
        <f>IF(Tabelle3[[#This Row],[7]]=0,"",(M$2-Tabelle3[[#This Row],[7]])/(M$2-1))</f>
        <v>0.8571428571428571</v>
      </c>
    </row>
    <row r="6" spans="2:14" x14ac:dyDescent="0.25">
      <c r="B6" s="7">
        <v>3</v>
      </c>
      <c r="C6" s="7">
        <f>IF(ISNUMBER(Tabelle2[[#This Row],[Durchschnittswert]])=TRUE,_xlfn.RANK.EQ(Tabelle2[[#This Row],[Durchschnittswert]],Tabelle2[Durchschnittswert],0),"")</f>
        <v>1</v>
      </c>
      <c r="D6" s="7" t="s">
        <v>8</v>
      </c>
      <c r="E6" s="7">
        <f>COUNT(G6:M6)</f>
        <v>4</v>
      </c>
      <c r="F6" s="7">
        <f>IF(Tabelle2[[#This Row],[Teilgenommen]]&gt;=3,AVERAGE(G6:M6),"")</f>
        <v>0.85714285714285721</v>
      </c>
      <c r="G6" t="str">
        <f>IF(Tabelle3[[#This Row],[1]]=0,"",(G$2-Tabelle3[[#This Row],[1]])/(G$2-1))</f>
        <v/>
      </c>
      <c r="H6" t="str">
        <f>IF(Tabelle3[[#This Row],[2]]=0,"",(H$2-Tabelle3[[#This Row],[2]])/(H$2-1))</f>
        <v/>
      </c>
      <c r="I6" t="str">
        <f>IF(Tabelle3[[#This Row],[3]]=0,"",(I$2-Tabelle3[[#This Row],[3]])/(I$2-1))</f>
        <v/>
      </c>
      <c r="J6">
        <f>IF(Tabelle3[[#This Row],[4]]=0,"",(J$2-Tabelle3[[#This Row],[4]])/(J$2-1))</f>
        <v>1</v>
      </c>
      <c r="K6">
        <f>IF(Tabelle3[[#This Row],[5]]=0,"",(K$2-Tabelle3[[#This Row],[5]])/(K$2-1))</f>
        <v>0.8571428571428571</v>
      </c>
      <c r="L6">
        <f>IF(Tabelle3[[#This Row],[6]]=0,"",(L$2-Tabelle3[[#This Row],[6]])/(L$2-1))</f>
        <v>1</v>
      </c>
      <c r="M6">
        <f>IF(Tabelle3[[#This Row],[7]]=0,"",(M$2-Tabelle3[[#This Row],[7]])/(M$2-1))</f>
        <v>0.5714285714285714</v>
      </c>
    </row>
    <row r="7" spans="2:14" x14ac:dyDescent="0.25">
      <c r="B7" s="7">
        <v>4</v>
      </c>
      <c r="C7" s="7">
        <f>IF(ISNUMBER(Tabelle2[[#This Row],[Durchschnittswert]])=TRUE,_xlfn.RANK.EQ(Tabelle2[[#This Row],[Durchschnittswert]],Tabelle2[Durchschnittswert],0),"")</f>
        <v>3</v>
      </c>
      <c r="D7" s="7" t="s">
        <v>9</v>
      </c>
      <c r="E7" s="7">
        <f>COUNT(G7:M7)</f>
        <v>5</v>
      </c>
      <c r="F7" s="7">
        <f>IF(Tabelle2[[#This Row],[Teilgenommen]]&gt;=3,AVERAGE(G7:M7),"")</f>
        <v>0.72619047619047616</v>
      </c>
      <c r="G7">
        <f>IF(Tabelle3[[#This Row],[1]]=0,"",(G$2-Tabelle3[[#This Row],[1]])/(G$2-1))</f>
        <v>0.66666666666666663</v>
      </c>
      <c r="H7">
        <f>IF(Tabelle3[[#This Row],[2]]=0,"",(H$2-Tabelle3[[#This Row],[2]])/(H$2-1))</f>
        <v>1</v>
      </c>
      <c r="I7">
        <f>IF(Tabelle3[[#This Row],[3]]=0,"",(I$2-Tabelle3[[#This Row],[3]])/(I$2-1))</f>
        <v>0.25</v>
      </c>
      <c r="J7" t="str">
        <f>IF(Tabelle3[[#This Row],[4]]=0,"",(J$2-Tabelle3[[#This Row],[4]])/(J$2-1))</f>
        <v/>
      </c>
      <c r="K7">
        <f>IF(Tabelle3[[#This Row],[5]]=0,"",(K$2-Tabelle3[[#This Row],[5]])/(K$2-1))</f>
        <v>1</v>
      </c>
      <c r="L7" t="str">
        <f>IF(Tabelle3[[#This Row],[6]]=0,"",(L$2-Tabelle3[[#This Row],[6]])/(L$2-1))</f>
        <v/>
      </c>
      <c r="M7">
        <f>IF(Tabelle3[[#This Row],[7]]=0,"",(M$2-Tabelle3[[#This Row],[7]])/(M$2-1))</f>
        <v>0.7142857142857143</v>
      </c>
    </row>
    <row r="8" spans="2:14" x14ac:dyDescent="0.25">
      <c r="B8" s="7">
        <v>5</v>
      </c>
      <c r="C8" s="7">
        <f>IF(ISNUMBER(Tabelle2[[#This Row],[Durchschnittswert]])=TRUE,_xlfn.RANK.EQ(Tabelle2[[#This Row],[Durchschnittswert]],Tabelle2[Durchschnittswert],0),"")</f>
        <v>8</v>
      </c>
      <c r="D8" s="7" t="s">
        <v>10</v>
      </c>
      <c r="E8" s="7">
        <f>COUNT(G8:M8)</f>
        <v>6</v>
      </c>
      <c r="F8" s="7">
        <f>IF(Tabelle2[[#This Row],[Teilgenommen]]&gt;=3,AVERAGE(G8:M8),"")</f>
        <v>0.5</v>
      </c>
      <c r="G8" t="str">
        <f>IF(Tabelle3[[#This Row],[1]]=0,"",(G$2-Tabelle3[[#This Row],[1]])/(G$2-1))</f>
        <v/>
      </c>
      <c r="H8">
        <f>IF(Tabelle3[[#This Row],[2]]=0,"",(H$2-Tabelle3[[#This Row],[2]])/(H$2-1))</f>
        <v>0</v>
      </c>
      <c r="I8">
        <f>IF(Tabelle3[[#This Row],[3]]=0,"",(I$2-Tabelle3[[#This Row],[3]])/(I$2-1))</f>
        <v>1</v>
      </c>
      <c r="J8">
        <f>IF(Tabelle3[[#This Row],[4]]=0,"",(J$2-Tabelle3[[#This Row],[4]])/(J$2-1))</f>
        <v>0.25</v>
      </c>
      <c r="K8">
        <f>IF(Tabelle3[[#This Row],[5]]=0,"",(K$2-Tabelle3[[#This Row],[5]])/(K$2-1))</f>
        <v>1</v>
      </c>
      <c r="L8">
        <f>IF(Tabelle3[[#This Row],[6]]=0,"",(L$2-Tabelle3[[#This Row],[6]])/(L$2-1))</f>
        <v>0.75</v>
      </c>
      <c r="M8">
        <f>IF(Tabelle3[[#This Row],[7]]=0,"",(M$2-Tabelle3[[#This Row],[7]])/(M$2-1))</f>
        <v>0</v>
      </c>
    </row>
    <row r="9" spans="2:14" x14ac:dyDescent="0.25">
      <c r="B9" s="7">
        <v>6</v>
      </c>
      <c r="C9" s="7">
        <f>IF(ISNUMBER(Tabelle2[[#This Row],[Durchschnittswert]])=TRUE,_xlfn.RANK.EQ(Tabelle2[[#This Row],[Durchschnittswert]],Tabelle2[Durchschnittswert],0),"")</f>
        <v>5</v>
      </c>
      <c r="D9" s="7" t="s">
        <v>11</v>
      </c>
      <c r="E9" s="7">
        <f>COUNT(G9:M9)</f>
        <v>5</v>
      </c>
      <c r="F9" s="7">
        <f>IF(Tabelle2[[#This Row],[Teilgenommen]]&gt;=3,AVERAGE(G9:M9),"")</f>
        <v>0.63928571428571423</v>
      </c>
      <c r="G9" t="str">
        <f>IF(Tabelle3[[#This Row],[1]]=0,"",(G$2-Tabelle3[[#This Row],[1]])/(G$2-1))</f>
        <v/>
      </c>
      <c r="H9">
        <f>IF(Tabelle3[[#This Row],[2]]=0,"",(H$2-Tabelle3[[#This Row],[2]])/(H$2-1))</f>
        <v>1</v>
      </c>
      <c r="I9" t="str">
        <f>IF(Tabelle3[[#This Row],[3]]=0,"",(I$2-Tabelle3[[#This Row],[3]])/(I$2-1))</f>
        <v/>
      </c>
      <c r="J9">
        <f>IF(Tabelle3[[#This Row],[4]]=0,"",(J$2-Tabelle3[[#This Row],[4]])/(J$2-1))</f>
        <v>0.75</v>
      </c>
      <c r="K9">
        <f>IF(Tabelle3[[#This Row],[5]]=0,"",(K$2-Tabelle3[[#This Row],[5]])/(K$2-1))</f>
        <v>0.2857142857142857</v>
      </c>
      <c r="L9">
        <f>IF(Tabelle3[[#This Row],[6]]=0,"",(L$2-Tabelle3[[#This Row],[6]])/(L$2-1))</f>
        <v>0.875</v>
      </c>
      <c r="M9">
        <f>IF(Tabelle3[[#This Row],[7]]=0,"",(M$2-Tabelle3[[#This Row],[7]])/(M$2-1))</f>
        <v>0.2857142857142857</v>
      </c>
    </row>
    <row r="10" spans="2:14" x14ac:dyDescent="0.25">
      <c r="B10" s="7">
        <v>7</v>
      </c>
      <c r="C10" s="7">
        <f>IF(ISNUMBER(Tabelle2[[#This Row],[Durchschnittswert]])=TRUE,_xlfn.RANK.EQ(Tabelle2[[#This Row],[Durchschnittswert]],Tabelle2[Durchschnittswert],0),"")</f>
        <v>4</v>
      </c>
      <c r="D10" s="7" t="s">
        <v>12</v>
      </c>
      <c r="E10" s="7">
        <f>COUNT(G10:M10)</f>
        <v>3</v>
      </c>
      <c r="F10" s="7">
        <f>IF(Tabelle2[[#This Row],[Teilgenommen]]&gt;=3,AVERAGE(G10:M10),"")</f>
        <v>0.69841269841269826</v>
      </c>
      <c r="G10">
        <f>IF(Tabelle3[[#This Row],[1]]=0,"",(G$2-Tabelle3[[#This Row],[1]])/(G$2-1))</f>
        <v>0.66666666666666663</v>
      </c>
      <c r="H10" t="str">
        <f>IF(Tabelle3[[#This Row],[2]]=0,"",(H$2-Tabelle3[[#This Row],[2]])/(H$2-1))</f>
        <v/>
      </c>
      <c r="I10" t="str">
        <f>IF(Tabelle3[[#This Row],[3]]=0,"",(I$2-Tabelle3[[#This Row],[3]])/(I$2-1))</f>
        <v/>
      </c>
      <c r="J10" t="str">
        <f>IF(Tabelle3[[#This Row],[4]]=0,"",(J$2-Tabelle3[[#This Row],[4]])/(J$2-1))</f>
        <v/>
      </c>
      <c r="K10">
        <f>IF(Tabelle3[[#This Row],[5]]=0,"",(K$2-Tabelle3[[#This Row],[5]])/(K$2-1))</f>
        <v>0.42857142857142855</v>
      </c>
      <c r="L10">
        <f>IF(Tabelle3[[#This Row],[6]]=0,"",(L$2-Tabelle3[[#This Row],[6]])/(L$2-1))</f>
        <v>1</v>
      </c>
      <c r="M10" t="str">
        <f>IF(Tabelle3[[#This Row],[7]]=0,"",(M$2-Tabelle3[[#This Row],[7]])/(M$2-1))</f>
        <v/>
      </c>
    </row>
    <row r="11" spans="2:14" x14ac:dyDescent="0.25">
      <c r="B11" s="7">
        <v>8</v>
      </c>
      <c r="C11" s="7">
        <f>IF(ISNUMBER(Tabelle2[[#This Row],[Durchschnittswert]])=TRUE,_xlfn.RANK.EQ(Tabelle2[[#This Row],[Durchschnittswert]],Tabelle2[Durchschnittswert],0),"")</f>
        <v>10</v>
      </c>
      <c r="D11" s="7" t="s">
        <v>13</v>
      </c>
      <c r="E11" s="7">
        <f>COUNT(G11:M11)</f>
        <v>4</v>
      </c>
      <c r="F11" s="7">
        <f>IF(Tabelle2[[#This Row],[Teilgenommen]]&gt;=3,AVERAGE(G11:M11),"")</f>
        <v>0.38392857142857145</v>
      </c>
      <c r="G11">
        <f>IF(Tabelle3[[#This Row],[1]]=0,"",(G$2-Tabelle3[[#This Row],[1]])/(G$2-1))</f>
        <v>0</v>
      </c>
      <c r="H11" t="str">
        <f>IF(Tabelle3[[#This Row],[2]]=0,"",(H$2-Tabelle3[[#This Row],[2]])/(H$2-1))</f>
        <v/>
      </c>
      <c r="I11">
        <f>IF(Tabelle3[[#This Row],[3]]=0,"",(I$2-Tabelle3[[#This Row],[3]])/(I$2-1))</f>
        <v>0.25</v>
      </c>
      <c r="J11" t="str">
        <f>IF(Tabelle3[[#This Row],[4]]=0,"",(J$2-Tabelle3[[#This Row],[4]])/(J$2-1))</f>
        <v/>
      </c>
      <c r="K11">
        <f>IF(Tabelle3[[#This Row],[5]]=0,"",(K$2-Tabelle3[[#This Row],[5]])/(K$2-1))</f>
        <v>0.8571428571428571</v>
      </c>
      <c r="L11" t="str">
        <f>IF(Tabelle3[[#This Row],[6]]=0,"",(L$2-Tabelle3[[#This Row],[6]])/(L$2-1))</f>
        <v/>
      </c>
      <c r="M11">
        <f>IF(Tabelle3[[#This Row],[7]]=0,"",(M$2-Tabelle3[[#This Row],[7]])/(M$2-1))</f>
        <v>0.42857142857142855</v>
      </c>
    </row>
    <row r="12" spans="2:14" x14ac:dyDescent="0.25">
      <c r="B12" s="7">
        <v>9</v>
      </c>
      <c r="C12" s="7">
        <f>IF(ISNUMBER(Tabelle2[[#This Row],[Durchschnittswert]])=TRUE,_xlfn.RANK.EQ(Tabelle2[[#This Row],[Durchschnittswert]],Tabelle2[Durchschnittswert],0),"")</f>
        <v>12</v>
      </c>
      <c r="D12" s="7" t="s">
        <v>14</v>
      </c>
      <c r="E12" s="7">
        <f>COUNT(G12:M12)</f>
        <v>4</v>
      </c>
      <c r="F12" s="7">
        <f>IF(Tabelle2[[#This Row],[Teilgenommen]]&gt;=3,AVERAGE(G12:M12),"")</f>
        <v>0.3392857142857143</v>
      </c>
      <c r="G12" t="str">
        <f>IF(Tabelle3[[#This Row],[1]]=0,"",(G$2-Tabelle3[[#This Row],[1]])/(G$2-1))</f>
        <v/>
      </c>
      <c r="H12">
        <f>IF(Tabelle3[[#This Row],[2]]=0,"",(H$2-Tabelle3[[#This Row],[2]])/(H$2-1))</f>
        <v>0.5</v>
      </c>
      <c r="I12">
        <f>IF(Tabelle3[[#This Row],[3]]=0,"",(I$2-Tabelle3[[#This Row],[3]])/(I$2-1))</f>
        <v>0</v>
      </c>
      <c r="J12" t="str">
        <f>IF(Tabelle3[[#This Row],[4]]=0,"",(J$2-Tabelle3[[#This Row],[4]])/(J$2-1))</f>
        <v/>
      </c>
      <c r="K12">
        <f>IF(Tabelle3[[#This Row],[5]]=0,"",(K$2-Tabelle3[[#This Row],[5]])/(K$2-1))</f>
        <v>0.14285714285714285</v>
      </c>
      <c r="L12" t="str">
        <f>IF(Tabelle3[[#This Row],[6]]=0,"",(L$2-Tabelle3[[#This Row],[6]])/(L$2-1))</f>
        <v/>
      </c>
      <c r="M12">
        <f>IF(Tabelle3[[#This Row],[7]]=0,"",(M$2-Tabelle3[[#This Row],[7]])/(M$2-1))</f>
        <v>0.7142857142857143</v>
      </c>
    </row>
    <row r="13" spans="2:14" x14ac:dyDescent="0.25">
      <c r="B13" s="7">
        <v>10</v>
      </c>
      <c r="C13" s="7">
        <f>IF(ISNUMBER(Tabelle2[[#This Row],[Durchschnittswert]])=TRUE,_xlfn.RANK.EQ(Tabelle2[[#This Row],[Durchschnittswert]],Tabelle2[Durchschnittswert],0),"")</f>
        <v>7</v>
      </c>
      <c r="D13" s="7" t="s">
        <v>15</v>
      </c>
      <c r="E13" s="7">
        <f>COUNT(G13:M13)</f>
        <v>3</v>
      </c>
      <c r="F13" s="7">
        <f>IF(Tabelle2[[#This Row],[Teilgenommen]]&gt;=3,AVERAGE(G13:M13),"")</f>
        <v>0.51190476190476186</v>
      </c>
      <c r="G13" t="str">
        <f>IF(Tabelle3[[#This Row],[1]]=0,"",(G$2-Tabelle3[[#This Row],[1]])/(G$2-1))</f>
        <v/>
      </c>
      <c r="H13" t="str">
        <f>IF(Tabelle3[[#This Row],[2]]=0,"",(H$2-Tabelle3[[#This Row],[2]])/(H$2-1))</f>
        <v/>
      </c>
      <c r="I13">
        <f>IF(Tabelle3[[#This Row],[3]]=0,"",(I$2-Tabelle3[[#This Row],[3]])/(I$2-1))</f>
        <v>0.75</v>
      </c>
      <c r="J13" t="str">
        <f>IF(Tabelle3[[#This Row],[4]]=0,"",(J$2-Tabelle3[[#This Row],[4]])/(J$2-1))</f>
        <v/>
      </c>
      <c r="K13">
        <f>IF(Tabelle3[[#This Row],[5]]=0,"",(K$2-Tabelle3[[#This Row],[5]])/(K$2-1))</f>
        <v>0.2857142857142857</v>
      </c>
      <c r="L13">
        <f>IF(Tabelle3[[#This Row],[6]]=0,"",(L$2-Tabelle3[[#This Row],[6]])/(L$2-1))</f>
        <v>0.5</v>
      </c>
      <c r="M13" t="str">
        <f>IF(Tabelle3[[#This Row],[7]]=0,"",(M$2-Tabelle3[[#This Row],[7]])/(M$2-1))</f>
        <v/>
      </c>
    </row>
    <row r="14" spans="2:14" x14ac:dyDescent="0.25">
      <c r="B14" s="7">
        <v>11</v>
      </c>
      <c r="C14" s="7">
        <f>IF(ISNUMBER(Tabelle2[[#This Row],[Durchschnittswert]])=TRUE,_xlfn.RANK.EQ(Tabelle2[[#This Row],[Durchschnittswert]],Tabelle2[Durchschnittswert],0),"")</f>
        <v>15</v>
      </c>
      <c r="D14" s="7" t="s">
        <v>17</v>
      </c>
      <c r="E14" s="7">
        <f>COUNT(G14:M14)</f>
        <v>5</v>
      </c>
      <c r="F14" s="7">
        <f>IF(Tabelle2[[#This Row],[Teilgenommen]]&gt;=3,AVERAGE(G14:M14),"")</f>
        <v>0.22500000000000001</v>
      </c>
      <c r="G14" t="str">
        <f>IF(Tabelle3[[#This Row],[1]]=0,"",(G$2-Tabelle3[[#This Row],[1]])/(G$2-1))</f>
        <v/>
      </c>
      <c r="H14">
        <f>IF(Tabelle3[[#This Row],[2]]=0,"",(H$2-Tabelle3[[#This Row],[2]])/(H$2-1))</f>
        <v>0.25</v>
      </c>
      <c r="I14">
        <f>IF(Tabelle3[[#This Row],[3]]=0,"",(I$2-Tabelle3[[#This Row],[3]])/(I$2-1))</f>
        <v>0.5</v>
      </c>
      <c r="J14">
        <f>IF(Tabelle3[[#This Row],[4]]=0,"",(J$2-Tabelle3[[#This Row],[4]])/(J$2-1))</f>
        <v>0</v>
      </c>
      <c r="K14">
        <f>IF(Tabelle3[[#This Row],[5]]=0,"",(K$2-Tabelle3[[#This Row],[5]])/(K$2-1))</f>
        <v>0</v>
      </c>
      <c r="L14">
        <f>IF(Tabelle3[[#This Row],[6]]=0,"",(L$2-Tabelle3[[#This Row],[6]])/(L$2-1))</f>
        <v>0.375</v>
      </c>
      <c r="M14" t="str">
        <f>IF(Tabelle3[[#This Row],[7]]=0,"",(M$2-Tabelle3[[#This Row],[7]])/(M$2-1))</f>
        <v/>
      </c>
    </row>
    <row r="15" spans="2:14" x14ac:dyDescent="0.25">
      <c r="B15" s="7">
        <v>12</v>
      </c>
      <c r="C15" s="7" t="str">
        <f>IF(ISNUMBER(Tabelle2[[#This Row],[Durchschnittswert]])=TRUE,_xlfn.RANK.EQ(Tabelle2[[#This Row],[Durchschnittswert]],Tabelle2[Durchschnittswert],0),"")</f>
        <v/>
      </c>
      <c r="D15" s="7" t="s">
        <v>16</v>
      </c>
      <c r="E15" s="7">
        <f>COUNT(G15:M15)</f>
        <v>2</v>
      </c>
      <c r="F15" s="7" t="str">
        <f>IF(Tabelle2[[#This Row],[Teilgenommen]]&gt;=3,AVERAGE(G15:M15),"")</f>
        <v/>
      </c>
      <c r="G15" t="str">
        <f>IF(Tabelle3[[#This Row],[1]]=0,"",(G$2-Tabelle3[[#This Row],[1]])/(G$2-1))</f>
        <v/>
      </c>
      <c r="H15" t="str">
        <f>IF(Tabelle3[[#This Row],[2]]=0,"",(H$2-Tabelle3[[#This Row],[2]])/(H$2-1))</f>
        <v/>
      </c>
      <c r="I15" t="str">
        <f>IF(Tabelle3[[#This Row],[3]]=0,"",(I$2-Tabelle3[[#This Row],[3]])/(I$2-1))</f>
        <v/>
      </c>
      <c r="J15" t="str">
        <f>IF(Tabelle3[[#This Row],[4]]=0,"",(J$2-Tabelle3[[#This Row],[4]])/(J$2-1))</f>
        <v/>
      </c>
      <c r="K15" t="str">
        <f>IF(Tabelle3[[#This Row],[5]]=0,"",(K$2-Tabelle3[[#This Row],[5]])/(K$2-1))</f>
        <v/>
      </c>
      <c r="L15">
        <f>IF(Tabelle3[[#This Row],[6]]=0,"",(L$2-Tabelle3[[#This Row],[6]])/(L$2-1))</f>
        <v>0.875</v>
      </c>
      <c r="M15">
        <f>IF(Tabelle3[[#This Row],[7]]=0,"",(M$2-Tabelle3[[#This Row],[7]])/(M$2-1))</f>
        <v>0.2857142857142857</v>
      </c>
    </row>
    <row r="16" spans="2:14" x14ac:dyDescent="0.25">
      <c r="B16" s="7">
        <v>13</v>
      </c>
      <c r="C16" s="7" t="str">
        <f>IF(ISNUMBER(Tabelle2[[#This Row],[Durchschnittswert]])=TRUE,_xlfn.RANK.EQ(Tabelle2[[#This Row],[Durchschnittswert]],Tabelle2[Durchschnittswert],0),"")</f>
        <v/>
      </c>
      <c r="D16" s="7" t="s">
        <v>18</v>
      </c>
      <c r="E16" s="7">
        <f>COUNT(G16:M16)</f>
        <v>2</v>
      </c>
      <c r="F16" s="7" t="str">
        <f>IF(Tabelle2[[#This Row],[Teilgenommen]]&gt;=3,AVERAGE(G16:M16),"")</f>
        <v/>
      </c>
      <c r="G16" t="str">
        <f>IF(Tabelle3[[#This Row],[1]]=0,"",(G$2-Tabelle3[[#This Row],[1]])/(G$2-1))</f>
        <v/>
      </c>
      <c r="H16" t="str">
        <f>IF(Tabelle3[[#This Row],[2]]=0,"",(H$2-Tabelle3[[#This Row],[2]])/(H$2-1))</f>
        <v/>
      </c>
      <c r="I16" t="str">
        <f>IF(Tabelle3[[#This Row],[3]]=0,"",(I$2-Tabelle3[[#This Row],[3]])/(I$2-1))</f>
        <v/>
      </c>
      <c r="J16" t="str">
        <f>IF(Tabelle3[[#This Row],[4]]=0,"",(J$2-Tabelle3[[#This Row],[4]])/(J$2-1))</f>
        <v/>
      </c>
      <c r="K16" t="str">
        <f>IF(Tabelle3[[#This Row],[5]]=0,"",(K$2-Tabelle3[[#This Row],[5]])/(K$2-1))</f>
        <v/>
      </c>
      <c r="L16">
        <f>IF(Tabelle3[[#This Row],[6]]=0,"",(L$2-Tabelle3[[#This Row],[6]])/(L$2-1))</f>
        <v>0.5</v>
      </c>
      <c r="M16">
        <f>IF(Tabelle3[[#This Row],[7]]=0,"",(M$2-Tabelle3[[#This Row],[7]])/(M$2-1))</f>
        <v>0.5714285714285714</v>
      </c>
    </row>
    <row r="17" spans="2:13" x14ac:dyDescent="0.25">
      <c r="B17" s="7">
        <v>14</v>
      </c>
      <c r="C17" s="7" t="str">
        <f>IF(ISNUMBER(Tabelle2[[#This Row],[Durchschnittswert]])=TRUE,_xlfn.RANK.EQ(Tabelle2[[#This Row],[Durchschnittswert]],Tabelle2[Durchschnittswert],0),"")</f>
        <v/>
      </c>
      <c r="D17" s="7" t="s">
        <v>19</v>
      </c>
      <c r="E17" s="7">
        <f>COUNT(G17:M17)</f>
        <v>2</v>
      </c>
      <c r="F17" s="7" t="str">
        <f>IF(Tabelle2[[#This Row],[Teilgenommen]]&gt;=3,AVERAGE(G17:M17),"")</f>
        <v/>
      </c>
      <c r="G17" t="str">
        <f>IF(Tabelle3[[#This Row],[1]]=0,"",(G$2-Tabelle3[[#This Row],[1]])/(G$2-1))</f>
        <v/>
      </c>
      <c r="H17">
        <f>IF(Tabelle3[[#This Row],[2]]=0,"",(H$2-Tabelle3[[#This Row],[2]])/(H$2-1))</f>
        <v>0.5</v>
      </c>
      <c r="I17" t="str">
        <f>IF(Tabelle3[[#This Row],[3]]=0,"",(I$2-Tabelle3[[#This Row],[3]])/(I$2-1))</f>
        <v/>
      </c>
      <c r="J17" t="str">
        <f>IF(Tabelle3[[#This Row],[4]]=0,"",(J$2-Tabelle3[[#This Row],[4]])/(J$2-1))</f>
        <v/>
      </c>
      <c r="K17" t="str">
        <f>IF(Tabelle3[[#This Row],[5]]=0,"",(K$2-Tabelle3[[#This Row],[5]])/(K$2-1))</f>
        <v/>
      </c>
      <c r="L17">
        <f>IF(Tabelle3[[#This Row],[6]]=0,"",(L$2-Tabelle3[[#This Row],[6]])/(L$2-1))</f>
        <v>0.625</v>
      </c>
      <c r="M17" t="str">
        <f>IF(Tabelle3[[#This Row],[7]]=0,"",(M$2-Tabelle3[[#This Row],[7]])/(M$2-1))</f>
        <v/>
      </c>
    </row>
    <row r="18" spans="2:13" x14ac:dyDescent="0.25">
      <c r="B18" s="7">
        <v>15</v>
      </c>
      <c r="C18" s="7">
        <f>IF(ISNUMBER(Tabelle2[[#This Row],[Durchschnittswert]])=TRUE,_xlfn.RANK.EQ(Tabelle2[[#This Row],[Durchschnittswert]],Tabelle2[Durchschnittswert],0),"")</f>
        <v>14</v>
      </c>
      <c r="D18" s="7" t="s">
        <v>20</v>
      </c>
      <c r="E18" s="7">
        <f>COUNT(G18:M18)</f>
        <v>3</v>
      </c>
      <c r="F18" s="7">
        <f>IF(Tabelle2[[#This Row],[Teilgenommen]]&gt;=3,AVERAGE(G18:M18),"")</f>
        <v>0.22619047619047619</v>
      </c>
      <c r="G18" t="str">
        <f>IF(Tabelle3[[#This Row],[1]]=0,"",(G$2-Tabelle3[[#This Row],[1]])/(G$2-1))</f>
        <v/>
      </c>
      <c r="H18" t="str">
        <f>IF(Tabelle3[[#This Row],[2]]=0,"",(H$2-Tabelle3[[#This Row],[2]])/(H$2-1))</f>
        <v/>
      </c>
      <c r="I18" t="str">
        <f>IF(Tabelle3[[#This Row],[3]]=0,"",(I$2-Tabelle3[[#This Row],[3]])/(I$2-1))</f>
        <v/>
      </c>
      <c r="J18" t="str">
        <f>IF(Tabelle3[[#This Row],[4]]=0,"",(J$2-Tabelle3[[#This Row],[4]])/(J$2-1))</f>
        <v/>
      </c>
      <c r="K18">
        <f>IF(Tabelle3[[#This Row],[5]]=0,"",(K$2-Tabelle3[[#This Row],[5]])/(K$2-1))</f>
        <v>0.42857142857142855</v>
      </c>
      <c r="L18">
        <f>IF(Tabelle3[[#This Row],[6]]=0,"",(L$2-Tabelle3[[#This Row],[6]])/(L$2-1))</f>
        <v>0.25</v>
      </c>
      <c r="M18">
        <f>IF(Tabelle3[[#This Row],[7]]=0,"",(M$2-Tabelle3[[#This Row],[7]])/(M$2-1))</f>
        <v>0</v>
      </c>
    </row>
    <row r="19" spans="2:13" x14ac:dyDescent="0.25">
      <c r="B19" s="7">
        <v>16</v>
      </c>
      <c r="C19" s="7">
        <f>IF(ISNUMBER(Tabelle2[[#This Row],[Durchschnittswert]])=TRUE,_xlfn.RANK.EQ(Tabelle2[[#This Row],[Durchschnittswert]],Tabelle2[Durchschnittswert],0),"")</f>
        <v>13</v>
      </c>
      <c r="D19" s="7" t="s">
        <v>21</v>
      </c>
      <c r="E19" s="7">
        <f>COUNT(G19:M19)</f>
        <v>3</v>
      </c>
      <c r="F19" s="7">
        <f>IF(Tabelle2[[#This Row],[Teilgenommen]]&gt;=3,AVERAGE(G19:M19),"")</f>
        <v>0.33333333333333331</v>
      </c>
      <c r="G19" t="str">
        <f>IF(Tabelle3[[#This Row],[1]]=0,"",(G$2-Tabelle3[[#This Row],[1]])/(G$2-1))</f>
        <v/>
      </c>
      <c r="H19">
        <f>IF(Tabelle3[[#This Row],[2]]=0,"",(H$2-Tabelle3[[#This Row],[2]])/(H$2-1))</f>
        <v>0</v>
      </c>
      <c r="I19" t="str">
        <f>IF(Tabelle3[[#This Row],[3]]=0,"",(I$2-Tabelle3[[#This Row],[3]])/(I$2-1))</f>
        <v/>
      </c>
      <c r="J19">
        <f>IF(Tabelle3[[#This Row],[4]]=0,"",(J$2-Tabelle3[[#This Row],[4]])/(J$2-1))</f>
        <v>0.75</v>
      </c>
      <c r="K19" t="str">
        <f>IF(Tabelle3[[#This Row],[5]]=0,"",(K$2-Tabelle3[[#This Row],[5]])/(K$2-1))</f>
        <v/>
      </c>
      <c r="L19">
        <f>IF(Tabelle3[[#This Row],[6]]=0,"",(L$2-Tabelle3[[#This Row],[6]])/(L$2-1))</f>
        <v>0.25</v>
      </c>
      <c r="M19" t="str">
        <f>IF(Tabelle3[[#This Row],[7]]=0,"",(M$2-Tabelle3[[#This Row],[7]])/(M$2-1))</f>
        <v/>
      </c>
    </row>
    <row r="20" spans="2:13" x14ac:dyDescent="0.25">
      <c r="B20" s="7">
        <v>17</v>
      </c>
      <c r="C20" s="7">
        <f>IF(ISNUMBER(Tabelle2[[#This Row],[Durchschnittswert]])=TRUE,_xlfn.RANK.EQ(Tabelle2[[#This Row],[Durchschnittswert]],Tabelle2[Durchschnittswert],0),"")</f>
        <v>9</v>
      </c>
      <c r="D20" s="7" t="s">
        <v>22</v>
      </c>
      <c r="E20" s="7">
        <f>COUNT(G20:M20)</f>
        <v>3</v>
      </c>
      <c r="F20" s="7">
        <f>IF(Tabelle2[[#This Row],[Teilgenommen]]&gt;=3,AVERAGE(G20:M20),"")</f>
        <v>0.40277777777777773</v>
      </c>
      <c r="G20">
        <f>IF(Tabelle3[[#This Row],[1]]=0,"",(G$2-Tabelle3[[#This Row],[1]])/(G$2-1))</f>
        <v>0.33333333333333331</v>
      </c>
      <c r="H20" t="str">
        <f>IF(Tabelle3[[#This Row],[2]]=0,"",(H$2-Tabelle3[[#This Row],[2]])/(H$2-1))</f>
        <v/>
      </c>
      <c r="I20">
        <f>IF(Tabelle3[[#This Row],[3]]=0,"",(I$2-Tabelle3[[#This Row],[3]])/(I$2-1))</f>
        <v>0.75</v>
      </c>
      <c r="J20" t="str">
        <f>IF(Tabelle3[[#This Row],[4]]=0,"",(J$2-Tabelle3[[#This Row],[4]])/(J$2-1))</f>
        <v/>
      </c>
      <c r="K20" t="str">
        <f>IF(Tabelle3[[#This Row],[5]]=0,"",(K$2-Tabelle3[[#This Row],[5]])/(K$2-1))</f>
        <v/>
      </c>
      <c r="L20">
        <f>IF(Tabelle3[[#This Row],[6]]=0,"",(L$2-Tabelle3[[#This Row],[6]])/(L$2-1))</f>
        <v>0.125</v>
      </c>
      <c r="M20" t="str">
        <f>IF(Tabelle3[[#This Row],[7]]=0,"",(M$2-Tabelle3[[#This Row],[7]])/(M$2-1))</f>
        <v/>
      </c>
    </row>
    <row r="21" spans="2:13" x14ac:dyDescent="0.25">
      <c r="B21" s="7">
        <v>18</v>
      </c>
      <c r="C21" s="7" t="str">
        <f>IF(ISNUMBER(Tabelle2[[#This Row],[Durchschnittswert]])=TRUE,_xlfn.RANK.EQ(Tabelle2[[#This Row],[Durchschnittswert]],Tabelle2[Durchschnittswert],0),"")</f>
        <v/>
      </c>
      <c r="D21" s="7" t="s">
        <v>23</v>
      </c>
      <c r="E21" s="7">
        <f>COUNT(G21:M21)</f>
        <v>2</v>
      </c>
      <c r="F21" s="7" t="str">
        <f>IF(Tabelle2[[#This Row],[Teilgenommen]]&gt;=3,AVERAGE(G21:M21),"")</f>
        <v/>
      </c>
      <c r="G21" t="str">
        <f>IF(Tabelle3[[#This Row],[1]]=0,"",(G$2-Tabelle3[[#This Row],[1]])/(G$2-1))</f>
        <v/>
      </c>
      <c r="H21">
        <f>IF(Tabelle3[[#This Row],[2]]=0,"",(H$2-Tabelle3[[#This Row],[2]])/(H$2-1))</f>
        <v>0.75</v>
      </c>
      <c r="I21" t="str">
        <f>IF(Tabelle3[[#This Row],[3]]=0,"",(I$2-Tabelle3[[#This Row],[3]])/(I$2-1))</f>
        <v/>
      </c>
      <c r="J21">
        <f>IF(Tabelle3[[#This Row],[4]]=0,"",(J$2-Tabelle3[[#This Row],[4]])/(J$2-1))</f>
        <v>0.75</v>
      </c>
      <c r="K21" t="str">
        <f>IF(Tabelle3[[#This Row],[5]]=0,"",(K$2-Tabelle3[[#This Row],[5]])/(K$2-1))</f>
        <v/>
      </c>
      <c r="L21" t="str">
        <f>IF(Tabelle3[[#This Row],[6]]=0,"",(L$2-Tabelle3[[#This Row],[6]])/(L$2-1))</f>
        <v/>
      </c>
      <c r="M21" t="str">
        <f>IF(Tabelle3[[#This Row],[7]]=0,"",(M$2-Tabelle3[[#This Row],[7]])/(M$2-1))</f>
        <v/>
      </c>
    </row>
    <row r="22" spans="2:13" x14ac:dyDescent="0.25">
      <c r="B22" s="7">
        <v>19</v>
      </c>
      <c r="C22" s="7" t="str">
        <f>IF(ISNUMBER(Tabelle2[[#This Row],[Durchschnittswert]])=TRUE,_xlfn.RANK.EQ(Tabelle2[[#This Row],[Durchschnittswert]],Tabelle2[Durchschnittswert],0),"")</f>
        <v/>
      </c>
      <c r="D22" s="7" t="s">
        <v>24</v>
      </c>
      <c r="E22" s="7">
        <f>COUNT(G22:M22)</f>
        <v>1</v>
      </c>
      <c r="F22" s="7" t="str">
        <f>IF(Tabelle2[[#This Row],[Teilgenommen]]&gt;=3,AVERAGE(G22:M22),"")</f>
        <v/>
      </c>
      <c r="G22" t="str">
        <f>IF(Tabelle3[[#This Row],[1]]=0,"",(G$2-Tabelle3[[#This Row],[1]])/(G$2-1))</f>
        <v/>
      </c>
      <c r="H22" t="str">
        <f>IF(Tabelle3[[#This Row],[2]]=0,"",(H$2-Tabelle3[[#This Row],[2]])/(H$2-1))</f>
        <v/>
      </c>
      <c r="I22" t="str">
        <f>IF(Tabelle3[[#This Row],[3]]=0,"",(I$2-Tabelle3[[#This Row],[3]])/(I$2-1))</f>
        <v/>
      </c>
      <c r="J22" t="str">
        <f>IF(Tabelle3[[#This Row],[4]]=0,"",(J$2-Tabelle3[[#This Row],[4]])/(J$2-1))</f>
        <v/>
      </c>
      <c r="K22" t="str">
        <f>IF(Tabelle3[[#This Row],[5]]=0,"",(K$2-Tabelle3[[#This Row],[5]])/(K$2-1))</f>
        <v/>
      </c>
      <c r="L22" t="str">
        <f>IF(Tabelle3[[#This Row],[6]]=0,"",(L$2-Tabelle3[[#This Row],[6]])/(L$2-1))</f>
        <v/>
      </c>
      <c r="M22">
        <f>IF(Tabelle3[[#This Row],[7]]=0,"",(M$2-Tabelle3[[#This Row],[7]])/(M$2-1))</f>
        <v>1</v>
      </c>
    </row>
    <row r="23" spans="2:13" x14ac:dyDescent="0.25">
      <c r="B23" s="7">
        <v>20</v>
      </c>
      <c r="C23" s="7">
        <f>IF(ISNUMBER(Tabelle2[[#This Row],[Durchschnittswert]])=TRUE,_xlfn.RANK.EQ(Tabelle2[[#This Row],[Durchschnittswert]],Tabelle2[Durchschnittswert],0),"")</f>
        <v>11</v>
      </c>
      <c r="D23" s="7" t="s">
        <v>25</v>
      </c>
      <c r="E23" s="7">
        <f>COUNT(G23:M23)</f>
        <v>3</v>
      </c>
      <c r="F23" s="7">
        <f>IF(Tabelle2[[#This Row],[Teilgenommen]]&gt;=3,AVERAGE(G23:M23),"")</f>
        <v>0.38095238095238093</v>
      </c>
      <c r="G23">
        <f>IF(Tabelle3[[#This Row],[1]]=0,"",(G$2-Tabelle3[[#This Row],[1]])/(G$2-1))</f>
        <v>1</v>
      </c>
      <c r="H23" t="str">
        <f>IF(Tabelle3[[#This Row],[2]]=0,"",(H$2-Tabelle3[[#This Row],[2]])/(H$2-1))</f>
        <v/>
      </c>
      <c r="I23">
        <f>IF(Tabelle3[[#This Row],[3]]=0,"",(I$2-Tabelle3[[#This Row],[3]])/(I$2-1))</f>
        <v>0</v>
      </c>
      <c r="J23" t="str">
        <f>IF(Tabelle3[[#This Row],[4]]=0,"",(J$2-Tabelle3[[#This Row],[4]])/(J$2-1))</f>
        <v/>
      </c>
      <c r="K23" t="str">
        <f>IF(Tabelle3[[#This Row],[5]]=0,"",(K$2-Tabelle3[[#This Row],[5]])/(K$2-1))</f>
        <v/>
      </c>
      <c r="L23" t="str">
        <f>IF(Tabelle3[[#This Row],[6]]=0,"",(L$2-Tabelle3[[#This Row],[6]])/(L$2-1))</f>
        <v/>
      </c>
      <c r="M23">
        <f>IF(Tabelle3[[#This Row],[7]]=0,"",(M$2-Tabelle3[[#This Row],[7]])/(M$2-1))</f>
        <v>0.14285714285714285</v>
      </c>
    </row>
    <row r="24" spans="2:13" x14ac:dyDescent="0.25">
      <c r="B24" s="7">
        <v>21</v>
      </c>
      <c r="C24" s="7" t="str">
        <f>IF(ISNUMBER(Tabelle2[[#This Row],[Durchschnittswert]])=TRUE,_xlfn.RANK.EQ(Tabelle2[[#This Row],[Durchschnittswert]],Tabelle2[Durchschnittswert],0),"")</f>
        <v/>
      </c>
      <c r="D24" s="7" t="s">
        <v>26</v>
      </c>
      <c r="E24" s="7">
        <f>COUNT(G24:M24)</f>
        <v>1</v>
      </c>
      <c r="F24" s="7" t="str">
        <f>IF(Tabelle2[[#This Row],[Teilgenommen]]&gt;=3,AVERAGE(G24:M24),"")</f>
        <v/>
      </c>
      <c r="G24" t="str">
        <f>IF(Tabelle3[[#This Row],[1]]=0,"",(G$2-Tabelle3[[#This Row],[1]])/(G$2-1))</f>
        <v/>
      </c>
      <c r="H24" t="str">
        <f>IF(Tabelle3[[#This Row],[2]]=0,"",(H$2-Tabelle3[[#This Row],[2]])/(H$2-1))</f>
        <v/>
      </c>
      <c r="I24" t="str">
        <f>IF(Tabelle3[[#This Row],[3]]=0,"",(I$2-Tabelle3[[#This Row],[3]])/(I$2-1))</f>
        <v/>
      </c>
      <c r="J24" t="str">
        <f>IF(Tabelle3[[#This Row],[4]]=0,"",(J$2-Tabelle3[[#This Row],[4]])/(J$2-1))</f>
        <v/>
      </c>
      <c r="K24">
        <f>IF(Tabelle3[[#This Row],[5]]=0,"",(K$2-Tabelle3[[#This Row],[5]])/(K$2-1))</f>
        <v>0.8571428571428571</v>
      </c>
      <c r="L24" t="str">
        <f>IF(Tabelle3[[#This Row],[6]]=0,"",(L$2-Tabelle3[[#This Row],[6]])/(L$2-1))</f>
        <v/>
      </c>
      <c r="M24" t="str">
        <f>IF(Tabelle3[[#This Row],[7]]=0,"",(M$2-Tabelle3[[#This Row],[7]])/(M$2-1))</f>
        <v/>
      </c>
    </row>
    <row r="25" spans="2:13" x14ac:dyDescent="0.25">
      <c r="B25" s="7">
        <v>22</v>
      </c>
      <c r="C25" s="7" t="str">
        <f>IF(ISNUMBER(Tabelle2[[#This Row],[Durchschnittswert]])=TRUE,_xlfn.RANK.EQ(Tabelle2[[#This Row],[Durchschnittswert]],Tabelle2[Durchschnittswert],0),"")</f>
        <v/>
      </c>
      <c r="D25" s="7" t="s">
        <v>27</v>
      </c>
      <c r="E25" s="7">
        <f>COUNT(G25:M25)</f>
        <v>1</v>
      </c>
      <c r="F25" s="7" t="str">
        <f>IF(Tabelle2[[#This Row],[Teilgenommen]]&gt;=3,AVERAGE(G25:M25),"")</f>
        <v/>
      </c>
      <c r="G25" t="str">
        <f>IF(Tabelle3[[#This Row],[1]]=0,"",(G$2-Tabelle3[[#This Row],[1]])/(G$2-1))</f>
        <v/>
      </c>
      <c r="H25" t="str">
        <f>IF(Tabelle3[[#This Row],[2]]=0,"",(H$2-Tabelle3[[#This Row],[2]])/(H$2-1))</f>
        <v/>
      </c>
      <c r="I25" t="str">
        <f>IF(Tabelle3[[#This Row],[3]]=0,"",(I$2-Tabelle3[[#This Row],[3]])/(I$2-1))</f>
        <v/>
      </c>
      <c r="J25" t="str">
        <f>IF(Tabelle3[[#This Row],[4]]=0,"",(J$2-Tabelle3[[#This Row],[4]])/(J$2-1))</f>
        <v/>
      </c>
      <c r="K25" t="str">
        <f>IF(Tabelle3[[#This Row],[5]]=0,"",(K$2-Tabelle3[[#This Row],[5]])/(K$2-1))</f>
        <v/>
      </c>
      <c r="L25">
        <f>IF(Tabelle3[[#This Row],[6]]=0,"",(L$2-Tabelle3[[#This Row],[6]])/(L$2-1))</f>
        <v>0.75</v>
      </c>
      <c r="M25" t="str">
        <f>IF(Tabelle3[[#This Row],[7]]=0,"",(M$2-Tabelle3[[#This Row],[7]])/(M$2-1))</f>
        <v/>
      </c>
    </row>
    <row r="26" spans="2:13" x14ac:dyDescent="0.25">
      <c r="B26" s="7">
        <v>23</v>
      </c>
      <c r="C26" s="7" t="str">
        <f>IF(ISNUMBER(Tabelle2[[#This Row],[Durchschnittswert]])=TRUE,_xlfn.RANK.EQ(Tabelle2[[#This Row],[Durchschnittswert]],Tabelle2[Durchschnittswert],0),"")</f>
        <v/>
      </c>
      <c r="D26" s="7" t="s">
        <v>28</v>
      </c>
      <c r="E26" s="7">
        <f>COUNT(G26:M26)</f>
        <v>1</v>
      </c>
      <c r="F26" s="7" t="str">
        <f>IF(Tabelle2[[#This Row],[Teilgenommen]]&gt;=3,AVERAGE(G26:M26),"")</f>
        <v/>
      </c>
      <c r="G26" t="str">
        <f>IF(Tabelle3[[#This Row],[1]]=0,"",(G$2-Tabelle3[[#This Row],[1]])/(G$2-1))</f>
        <v/>
      </c>
      <c r="H26" t="str">
        <f>IF(Tabelle3[[#This Row],[2]]=0,"",(H$2-Tabelle3[[#This Row],[2]])/(H$2-1))</f>
        <v/>
      </c>
      <c r="I26" t="str">
        <f>IF(Tabelle3[[#This Row],[3]]=0,"",(I$2-Tabelle3[[#This Row],[3]])/(I$2-1))</f>
        <v/>
      </c>
      <c r="J26" t="str">
        <f>IF(Tabelle3[[#This Row],[4]]=0,"",(J$2-Tabelle3[[#This Row],[4]])/(J$2-1))</f>
        <v/>
      </c>
      <c r="K26" t="str">
        <f>IF(Tabelle3[[#This Row],[5]]=0,"",(K$2-Tabelle3[[#This Row],[5]])/(K$2-1))</f>
        <v/>
      </c>
      <c r="L26" t="str">
        <f>IF(Tabelle3[[#This Row],[6]]=0,"",(L$2-Tabelle3[[#This Row],[6]])/(L$2-1))</f>
        <v/>
      </c>
      <c r="M26">
        <f>IF(Tabelle3[[#This Row],[7]]=0,"",(M$2-Tabelle3[[#This Row],[7]])/(M$2-1))</f>
        <v>0.8571428571428571</v>
      </c>
    </row>
    <row r="27" spans="2:13" x14ac:dyDescent="0.25">
      <c r="B27" s="7">
        <v>24</v>
      </c>
      <c r="C27" s="7" t="str">
        <f>IF(ISNUMBER(Tabelle2[[#This Row],[Durchschnittswert]])=TRUE,_xlfn.RANK.EQ(Tabelle2[[#This Row],[Durchschnittswert]],Tabelle2[Durchschnittswert],0),"")</f>
        <v/>
      </c>
      <c r="D27" s="7" t="s">
        <v>29</v>
      </c>
      <c r="E27" s="7">
        <f>COUNT(G27:M27)</f>
        <v>2</v>
      </c>
      <c r="F27" s="7" t="str">
        <f>IF(Tabelle2[[#This Row],[Teilgenommen]]&gt;=3,AVERAGE(G27:M27),"")</f>
        <v/>
      </c>
      <c r="G27" t="str">
        <f>IF(Tabelle3[[#This Row],[1]]=0,"",(G$2-Tabelle3[[#This Row],[1]])/(G$2-1))</f>
        <v/>
      </c>
      <c r="H27">
        <f>IF(Tabelle3[[#This Row],[2]]=0,"",(H$2-Tabelle3[[#This Row],[2]])/(H$2-1))</f>
        <v>0.5</v>
      </c>
      <c r="I27" t="str">
        <f>IF(Tabelle3[[#This Row],[3]]=0,"",(I$2-Tabelle3[[#This Row],[3]])/(I$2-1))</f>
        <v/>
      </c>
      <c r="J27">
        <f>IF(Tabelle3[[#This Row],[4]]=0,"",(J$2-Tabelle3[[#This Row],[4]])/(J$2-1))</f>
        <v>0.25</v>
      </c>
      <c r="K27" t="str">
        <f>IF(Tabelle3[[#This Row],[5]]=0,"",(K$2-Tabelle3[[#This Row],[5]])/(K$2-1))</f>
        <v/>
      </c>
      <c r="L27" t="str">
        <f>IF(Tabelle3[[#This Row],[6]]=0,"",(L$2-Tabelle3[[#This Row],[6]])/(L$2-1))</f>
        <v/>
      </c>
      <c r="M27" t="str">
        <f>IF(Tabelle3[[#This Row],[7]]=0,"",(M$2-Tabelle3[[#This Row],[7]])/(M$2-1))</f>
        <v/>
      </c>
    </row>
    <row r="28" spans="2:13" x14ac:dyDescent="0.25">
      <c r="B28" s="7">
        <v>25</v>
      </c>
      <c r="C28" s="7" t="str">
        <f>IF(ISNUMBER(Tabelle2[[#This Row],[Durchschnittswert]])=TRUE,_xlfn.RANK.EQ(Tabelle2[[#This Row],[Durchschnittswert]],Tabelle2[Durchschnittswert],0),"")</f>
        <v/>
      </c>
      <c r="D28" s="7" t="s">
        <v>30</v>
      </c>
      <c r="E28" s="7">
        <f>COUNT(G28:M28)</f>
        <v>1</v>
      </c>
      <c r="F28" s="7" t="str">
        <f>IF(Tabelle2[[#This Row],[Teilgenommen]]&gt;=3,AVERAGE(G28:M28),"")</f>
        <v/>
      </c>
      <c r="G28" t="str">
        <f>IF(Tabelle3[[#This Row],[1]]=0,"",(G$2-Tabelle3[[#This Row],[1]])/(G$2-1))</f>
        <v/>
      </c>
      <c r="H28" t="str">
        <f>IF(Tabelle3[[#This Row],[2]]=0,"",(H$2-Tabelle3[[#This Row],[2]])/(H$2-1))</f>
        <v/>
      </c>
      <c r="I28" t="str">
        <f>IF(Tabelle3[[#This Row],[3]]=0,"",(I$2-Tabelle3[[#This Row],[3]])/(I$2-1))</f>
        <v/>
      </c>
      <c r="J28" t="str">
        <f>IF(Tabelle3[[#This Row],[4]]=0,"",(J$2-Tabelle3[[#This Row],[4]])/(J$2-1))</f>
        <v/>
      </c>
      <c r="K28">
        <f>IF(Tabelle3[[#This Row],[5]]=0,"",(K$2-Tabelle3[[#This Row],[5]])/(K$2-1))</f>
        <v>0.5714285714285714</v>
      </c>
      <c r="L28" t="str">
        <f>IF(Tabelle3[[#This Row],[6]]=0,"",(L$2-Tabelle3[[#This Row],[6]])/(L$2-1))</f>
        <v/>
      </c>
      <c r="M28" t="str">
        <f>IF(Tabelle3[[#This Row],[7]]=0,"",(M$2-Tabelle3[[#This Row],[7]])/(M$2-1))</f>
        <v/>
      </c>
    </row>
    <row r="29" spans="2:13" x14ac:dyDescent="0.25">
      <c r="B29" s="7">
        <v>26</v>
      </c>
      <c r="C29" s="7" t="str">
        <f>IF(ISNUMBER(Tabelle2[[#This Row],[Durchschnittswert]])=TRUE,_xlfn.RANK.EQ(Tabelle2[[#This Row],[Durchschnittswert]],Tabelle2[Durchschnittswert],0),"")</f>
        <v/>
      </c>
      <c r="D29" s="7" t="s">
        <v>31</v>
      </c>
      <c r="E29" s="7">
        <f>COUNT(G29:M29)</f>
        <v>1</v>
      </c>
      <c r="F29" s="7" t="str">
        <f>IF(Tabelle2[[#This Row],[Teilgenommen]]&gt;=3,AVERAGE(G29:M29),"")</f>
        <v/>
      </c>
      <c r="G29" t="str">
        <f>IF(Tabelle3[[#This Row],[1]]=0,"",(G$2-Tabelle3[[#This Row],[1]])/(G$2-1))</f>
        <v/>
      </c>
      <c r="H29" t="str">
        <f>IF(Tabelle3[[#This Row],[2]]=0,"",(H$2-Tabelle3[[#This Row],[2]])/(H$2-1))</f>
        <v/>
      </c>
      <c r="I29" t="str">
        <f>IF(Tabelle3[[#This Row],[3]]=0,"",(I$2-Tabelle3[[#This Row],[3]])/(I$2-1))</f>
        <v/>
      </c>
      <c r="J29" t="str">
        <f>IF(Tabelle3[[#This Row],[4]]=0,"",(J$2-Tabelle3[[#This Row],[4]])/(J$2-1))</f>
        <v/>
      </c>
      <c r="K29">
        <f>IF(Tabelle3[[#This Row],[5]]=0,"",(K$2-Tabelle3[[#This Row],[5]])/(K$2-1))</f>
        <v>0.5714285714285714</v>
      </c>
      <c r="L29" t="str">
        <f>IF(Tabelle3[[#This Row],[6]]=0,"",(L$2-Tabelle3[[#This Row],[6]])/(L$2-1))</f>
        <v/>
      </c>
      <c r="M29" t="str">
        <f>IF(Tabelle3[[#This Row],[7]]=0,"",(M$2-Tabelle3[[#This Row],[7]])/(M$2-1))</f>
        <v/>
      </c>
    </row>
    <row r="30" spans="2:13" x14ac:dyDescent="0.25">
      <c r="B30" s="7">
        <v>27</v>
      </c>
      <c r="C30" s="7" t="str">
        <f>IF(ISNUMBER(Tabelle2[[#This Row],[Durchschnittswert]])=TRUE,_xlfn.RANK.EQ(Tabelle2[[#This Row],[Durchschnittswert]],Tabelle2[Durchschnittswert],0),"")</f>
        <v/>
      </c>
      <c r="D30" s="7" t="s">
        <v>32</v>
      </c>
      <c r="E30" s="7">
        <f>COUNT(G30:M30)</f>
        <v>2</v>
      </c>
      <c r="F30" s="7" t="str">
        <f>IF(Tabelle2[[#This Row],[Teilgenommen]]&gt;=3,AVERAGE(G30:M30),"")</f>
        <v/>
      </c>
      <c r="G30" t="str">
        <f>IF(Tabelle3[[#This Row],[1]]=0,"",(G$2-Tabelle3[[#This Row],[1]])/(G$2-1))</f>
        <v/>
      </c>
      <c r="H30" t="str">
        <f>IF(Tabelle3[[#This Row],[2]]=0,"",(H$2-Tabelle3[[#This Row],[2]])/(H$2-1))</f>
        <v/>
      </c>
      <c r="I30" t="str">
        <f>IF(Tabelle3[[#This Row],[3]]=0,"",(I$2-Tabelle3[[#This Row],[3]])/(I$2-1))</f>
        <v/>
      </c>
      <c r="J30">
        <f>IF(Tabelle3[[#This Row],[4]]=0,"",(J$2-Tabelle3[[#This Row],[4]])/(J$2-1))</f>
        <v>0</v>
      </c>
      <c r="K30" t="str">
        <f>IF(Tabelle3[[#This Row],[5]]=0,"",(K$2-Tabelle3[[#This Row],[5]])/(K$2-1))</f>
        <v/>
      </c>
      <c r="L30" t="str">
        <f>IF(Tabelle3[[#This Row],[6]]=0,"",(L$2-Tabelle3[[#This Row],[6]])/(L$2-1))</f>
        <v/>
      </c>
      <c r="M30">
        <f>IF(Tabelle3[[#This Row],[7]]=0,"",(M$2-Tabelle3[[#This Row],[7]])/(M$2-1))</f>
        <v>0.42857142857142855</v>
      </c>
    </row>
    <row r="31" spans="2:13" x14ac:dyDescent="0.25">
      <c r="B31" s="7">
        <v>28</v>
      </c>
      <c r="C31" s="7" t="str">
        <f>IF(ISNUMBER(Tabelle2[[#This Row],[Durchschnittswert]])=TRUE,_xlfn.RANK.EQ(Tabelle2[[#This Row],[Durchschnittswert]],Tabelle2[Durchschnittswert],0),"")</f>
        <v/>
      </c>
      <c r="D31" s="7" t="s">
        <v>33</v>
      </c>
      <c r="E31" s="7">
        <f>COUNT(G31:M31)</f>
        <v>1</v>
      </c>
      <c r="F31" s="7" t="str">
        <f>IF(Tabelle2[[#This Row],[Teilgenommen]]&gt;=3,AVERAGE(G31:M31),"")</f>
        <v/>
      </c>
      <c r="G31" t="str">
        <f>IF(Tabelle3[[#This Row],[1]]=0,"",(G$2-Tabelle3[[#This Row],[1]])/(G$2-1))</f>
        <v/>
      </c>
      <c r="H31" t="str">
        <f>IF(Tabelle3[[#This Row],[2]]=0,"",(H$2-Tabelle3[[#This Row],[2]])/(H$2-1))</f>
        <v/>
      </c>
      <c r="I31" t="str">
        <f>IF(Tabelle3[[#This Row],[3]]=0,"",(I$2-Tabelle3[[#This Row],[3]])/(I$2-1))</f>
        <v/>
      </c>
      <c r="J31" t="str">
        <f>IF(Tabelle3[[#This Row],[4]]=0,"",(J$2-Tabelle3[[#This Row],[4]])/(J$2-1))</f>
        <v/>
      </c>
      <c r="K31" t="str">
        <f>IF(Tabelle3[[#This Row],[5]]=0,"",(K$2-Tabelle3[[#This Row],[5]])/(K$2-1))</f>
        <v/>
      </c>
      <c r="L31">
        <f>IF(Tabelle3[[#This Row],[6]]=0,"",(L$2-Tabelle3[[#This Row],[6]])/(L$2-1))</f>
        <v>0.125</v>
      </c>
      <c r="M31" t="str">
        <f>IF(Tabelle3[[#This Row],[7]]=0,"",(M$2-Tabelle3[[#This Row],[7]])/(M$2-1))</f>
        <v/>
      </c>
    </row>
    <row r="32" spans="2:13" x14ac:dyDescent="0.25">
      <c r="B32" s="7">
        <v>29</v>
      </c>
      <c r="C32" s="7" t="str">
        <f>IF(ISNUMBER(Tabelle2[[#This Row],[Durchschnittswert]])=TRUE,_xlfn.RANK.EQ(Tabelle2[[#This Row],[Durchschnittswert]],Tabelle2[Durchschnittswert],0),"")</f>
        <v/>
      </c>
      <c r="D32" s="7" t="s">
        <v>34</v>
      </c>
      <c r="E32" s="7">
        <f>COUNT(G32:M32)</f>
        <v>1</v>
      </c>
      <c r="F32" s="7" t="str">
        <f>IF(Tabelle2[[#This Row],[Teilgenommen]]&gt;=3,AVERAGE(G32:M32),"")</f>
        <v/>
      </c>
      <c r="G32" t="str">
        <f>IF(Tabelle3[[#This Row],[1]]=0,"",(G$2-Tabelle3[[#This Row],[1]])/(G$2-1))</f>
        <v/>
      </c>
      <c r="H32" t="str">
        <f>IF(Tabelle3[[#This Row],[2]]=0,"",(H$2-Tabelle3[[#This Row],[2]])/(H$2-1))</f>
        <v/>
      </c>
      <c r="I32" t="str">
        <f>IF(Tabelle3[[#This Row],[3]]=0,"",(I$2-Tabelle3[[#This Row],[3]])/(I$2-1))</f>
        <v/>
      </c>
      <c r="J32" t="str">
        <f>IF(Tabelle3[[#This Row],[4]]=0,"",(J$2-Tabelle3[[#This Row],[4]])/(J$2-1))</f>
        <v/>
      </c>
      <c r="K32" t="str">
        <f>IF(Tabelle3[[#This Row],[5]]=0,"",(K$2-Tabelle3[[#This Row],[5]])/(K$2-1))</f>
        <v/>
      </c>
      <c r="L32" t="str">
        <f>IF(Tabelle3[[#This Row],[6]]=0,"",(L$2-Tabelle3[[#This Row],[6]])/(L$2-1))</f>
        <v/>
      </c>
      <c r="M32">
        <f>IF(Tabelle3[[#This Row],[7]]=0,"",(M$2-Tabelle3[[#This Row],[7]])/(M$2-1))</f>
        <v>0.14285714285714285</v>
      </c>
    </row>
    <row r="33" spans="2:13" x14ac:dyDescent="0.25">
      <c r="B33" s="7">
        <v>30</v>
      </c>
      <c r="C33" s="7" t="str">
        <f>IF(ISNUMBER(Tabelle2[[#This Row],[Durchschnittswert]])=TRUE,_xlfn.RANK.EQ(Tabelle2[[#This Row],[Durchschnittswert]],Tabelle2[Durchschnittswert],0),"")</f>
        <v/>
      </c>
      <c r="D33" s="7" t="s">
        <v>86</v>
      </c>
      <c r="E33" s="7">
        <f>COUNT(G33:M33)</f>
        <v>1</v>
      </c>
      <c r="F33" s="7" t="str">
        <f>IF(Tabelle2[[#This Row],[Teilgenommen]]&gt;=3,AVERAGE(G33:M33),"")</f>
        <v/>
      </c>
      <c r="G33" t="str">
        <f>IF(Tabelle3[[#This Row],[1]]=0,"",(G$2-Tabelle3[[#This Row],[1]])/(G$2-1))</f>
        <v/>
      </c>
      <c r="H33" t="str">
        <f>IF(Tabelle3[[#This Row],[2]]=0,"",(H$2-Tabelle3[[#This Row],[2]])/(H$2-1))</f>
        <v/>
      </c>
      <c r="I33" t="str">
        <f>IF(Tabelle3[[#This Row],[3]]=0,"",(I$2-Tabelle3[[#This Row],[3]])/(I$2-1))</f>
        <v/>
      </c>
      <c r="J33" t="str">
        <f>IF(Tabelle3[[#This Row],[4]]=0,"",(J$2-Tabelle3[[#This Row],[4]])/(J$2-1))</f>
        <v/>
      </c>
      <c r="K33" t="str">
        <f>IF(Tabelle3[[#This Row],[5]]=0,"",(K$2-Tabelle3[[#This Row],[5]])/(K$2-1))</f>
        <v/>
      </c>
      <c r="L33">
        <f>IF(Tabelle3[[#This Row],[6]]=0,"",(L$2-Tabelle3[[#This Row],[6]])/(L$2-1))</f>
        <v>0</v>
      </c>
      <c r="M33" t="str">
        <f>IF(Tabelle3[[#This Row],[7]]=0,"",(M$2-Tabelle3[[#This Row],[7]])/(M$2-1))</f>
        <v/>
      </c>
    </row>
    <row r="34" spans="2:13" x14ac:dyDescent="0.25">
      <c r="B34" s="7">
        <v>31</v>
      </c>
      <c r="C34" s="7" t="str">
        <f>IF(ISNUMBER(Tabelle2[[#This Row],[Durchschnittswert]])=TRUE,_xlfn.RANK.EQ(Tabelle2[[#This Row],[Durchschnittswert]],Tabelle2[Durchschnittswert],0),"")</f>
        <v/>
      </c>
      <c r="D34" s="7" t="s">
        <v>37</v>
      </c>
      <c r="E34" s="7">
        <f>COUNT(G34:M34)</f>
        <v>1</v>
      </c>
      <c r="F34" s="7" t="str">
        <f>IF(Tabelle2[[#This Row],[Teilgenommen]]&gt;=3,AVERAGE(G34:M34),"")</f>
        <v/>
      </c>
      <c r="G34" t="str">
        <f>IF(Tabelle3[[#This Row],[1]]=0,"",(G$2-Tabelle3[[#This Row],[1]])/(G$2-1))</f>
        <v/>
      </c>
      <c r="H34" t="str">
        <f>IF(Tabelle3[[#This Row],[2]]=0,"",(H$2-Tabelle3[[#This Row],[2]])/(H$2-1))</f>
        <v/>
      </c>
      <c r="I34" t="str">
        <f>IF(Tabelle3[[#This Row],[3]]=0,"",(I$2-Tabelle3[[#This Row],[3]])/(I$2-1))</f>
        <v/>
      </c>
      <c r="J34" t="str">
        <f>IF(Tabelle3[[#This Row],[4]]=0,"",(J$2-Tabelle3[[#This Row],[4]])/(J$2-1))</f>
        <v/>
      </c>
      <c r="K34" t="str">
        <f>IF(Tabelle3[[#This Row],[5]]=0,"",(K$2-Tabelle3[[#This Row],[5]])/(K$2-1))</f>
        <v/>
      </c>
      <c r="L34">
        <f>IF(Tabelle3[[#This Row],[6]]=0,"",(L$2-Tabelle3[[#This Row],[6]])/(L$2-1))</f>
        <v>0</v>
      </c>
      <c r="M34" t="str">
        <f>IF(Tabelle3[[#This Row],[7]]=0,"",(M$2-Tabelle3[[#This Row],[7]])/(M$2-1))</f>
        <v/>
      </c>
    </row>
    <row r="35" spans="2:13" x14ac:dyDescent="0.25">
      <c r="B35" s="7">
        <v>32</v>
      </c>
      <c r="C35" s="7" t="str">
        <f>IF(ISNUMBER(Tabelle2[[#This Row],[Durchschnittswert]])=TRUE,_xlfn.RANK.EQ(Tabelle2[[#This Row],[Durchschnittswert]],Tabelle2[Durchschnittswert],0),"")</f>
        <v/>
      </c>
      <c r="D35" s="7" t="s">
        <v>38</v>
      </c>
      <c r="E35" s="7">
        <f>COUNT(G35:M35)</f>
        <v>1</v>
      </c>
      <c r="F35" s="7" t="str">
        <f>IF(Tabelle2[[#This Row],[Teilgenommen]]&gt;=3,AVERAGE(G35:M35),"")</f>
        <v/>
      </c>
      <c r="G35">
        <f>IF(Tabelle3[[#This Row],[1]]=0,"",(G$2-Tabelle3[[#This Row],[1]])/(G$2-1))</f>
        <v>0</v>
      </c>
      <c r="H35" t="str">
        <f>IF(Tabelle3[[#This Row],[2]]=0,"",(H$2-Tabelle3[[#This Row],[2]])/(H$2-1))</f>
        <v/>
      </c>
      <c r="I35" t="str">
        <f>IF(Tabelle3[[#This Row],[3]]=0,"",(I$2-Tabelle3[[#This Row],[3]])/(I$2-1))</f>
        <v/>
      </c>
      <c r="J35" t="str">
        <f>IF(Tabelle3[[#This Row],[4]]=0,"",(J$2-Tabelle3[[#This Row],[4]])/(J$2-1))</f>
        <v/>
      </c>
      <c r="K35" t="str">
        <f>IF(Tabelle3[[#This Row],[5]]=0,"",(K$2-Tabelle3[[#This Row],[5]])/(K$2-1))</f>
        <v/>
      </c>
      <c r="L35" t="str">
        <f>IF(Tabelle3[[#This Row],[6]]=0,"",(L$2-Tabelle3[[#This Row],[6]])/(L$2-1))</f>
        <v/>
      </c>
      <c r="M35" t="str">
        <f>IF(Tabelle3[[#This Row],[7]]=0,"",(M$2-Tabelle3[[#This Row],[7]])/(M$2-1))</f>
        <v/>
      </c>
    </row>
    <row r="36" spans="2:13" x14ac:dyDescent="0.25">
      <c r="B36" s="7">
        <v>33</v>
      </c>
      <c r="C36" s="7" t="str">
        <f>IF(ISNUMBER(Tabelle2[[#This Row],[Durchschnittswert]])=TRUE,_xlfn.RANK.EQ(Tabelle2[[#This Row],[Durchschnittswert]],Tabelle2[Durchschnittswert],0),"")</f>
        <v/>
      </c>
      <c r="D36" s="7" t="s">
        <v>36</v>
      </c>
      <c r="E36" s="7">
        <f>COUNT(G36:M36)</f>
        <v>1</v>
      </c>
      <c r="F36" s="7" t="str">
        <f>IF(Tabelle2[[#This Row],[Teilgenommen]]&gt;=3,AVERAGE(G36:M36),"")</f>
        <v/>
      </c>
      <c r="G36" t="str">
        <f>IF(Tabelle3[[#This Row],[1]]=0,"",(G$2-Tabelle3[[#This Row],[1]])/(G$2-1))</f>
        <v/>
      </c>
      <c r="H36" t="str">
        <f>IF(Tabelle3[[#This Row],[2]]=0,"",(H$2-Tabelle3[[#This Row],[2]])/(H$2-1))</f>
        <v/>
      </c>
      <c r="I36" t="str">
        <f>IF(Tabelle3[[#This Row],[3]]=0,"",(I$2-Tabelle3[[#This Row],[3]])/(I$2-1))</f>
        <v/>
      </c>
      <c r="J36" t="str">
        <f>IF(Tabelle3[[#This Row],[4]]=0,"",(J$2-Tabelle3[[#This Row],[4]])/(J$2-1))</f>
        <v/>
      </c>
      <c r="K36">
        <f>IF(Tabelle3[[#This Row],[5]]=0,"",(K$2-Tabelle3[[#This Row],[5]])/(K$2-1))</f>
        <v>0</v>
      </c>
      <c r="L36" t="str">
        <f>IF(Tabelle3[[#This Row],[6]]=0,"",(L$2-Tabelle3[[#This Row],[6]])/(L$2-1))</f>
        <v/>
      </c>
      <c r="M36" t="str">
        <f>IF(Tabelle3[[#This Row],[7]]=0,"",(M$2-Tabelle3[[#This Row],[7]])/(M$2-1))</f>
        <v/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90"/>
  <sheetViews>
    <sheetView topLeftCell="A4" zoomScale="70" zoomScaleNormal="70" workbookViewId="0"/>
  </sheetViews>
  <sheetFormatPr baseColWidth="10" defaultColWidth="8.85546875" defaultRowHeight="15" customHeight="1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27.28515625" customWidth="1"/>
    <col min="10" max="10" width="16.28515625" customWidth="1"/>
    <col min="11" max="14" width="20" customWidth="1"/>
    <col min="15" max="15" width="20.5703125" customWidth="1"/>
    <col min="16" max="16" width="34.28515625" customWidth="1"/>
    <col min="17" max="17" width="29.5703125" customWidth="1"/>
  </cols>
  <sheetData>
    <row r="1" spans="1:16" x14ac:dyDescent="0.25">
      <c r="A1" t="s">
        <v>1</v>
      </c>
      <c r="B1" t="s">
        <v>42</v>
      </c>
      <c r="C1" t="s">
        <v>2</v>
      </c>
      <c r="D1" t="s">
        <v>3</v>
      </c>
      <c r="E1" t="s">
        <v>4</v>
      </c>
      <c r="F1" t="s">
        <v>5</v>
      </c>
    </row>
    <row r="2" spans="1:16" x14ac:dyDescent="0.25">
      <c r="A2" t="s">
        <v>20</v>
      </c>
      <c r="B2" t="s">
        <v>43</v>
      </c>
      <c r="C2">
        <v>40</v>
      </c>
      <c r="D2">
        <v>20</v>
      </c>
      <c r="E2">
        <v>70</v>
      </c>
      <c r="F2">
        <v>40</v>
      </c>
    </row>
    <row r="3" spans="1:16" x14ac:dyDescent="0.25">
      <c r="A3" t="s">
        <v>20</v>
      </c>
      <c r="B3" t="s">
        <v>44</v>
      </c>
      <c r="C3">
        <v>80</v>
      </c>
      <c r="D3">
        <v>10</v>
      </c>
      <c r="E3">
        <v>50</v>
      </c>
      <c r="F3">
        <v>30</v>
      </c>
      <c r="J3" s="4" t="s">
        <v>0</v>
      </c>
      <c r="K3" s="4" t="s">
        <v>1</v>
      </c>
      <c r="L3" s="5" t="s">
        <v>2</v>
      </c>
      <c r="M3" s="5" t="s">
        <v>3</v>
      </c>
      <c r="N3" s="5" t="s">
        <v>4</v>
      </c>
      <c r="O3" s="6" t="s">
        <v>5</v>
      </c>
      <c r="P3" s="5" t="s">
        <v>45</v>
      </c>
    </row>
    <row r="4" spans="1:16" x14ac:dyDescent="0.25">
      <c r="A4" t="s">
        <v>20</v>
      </c>
      <c r="B4" t="s">
        <v>46</v>
      </c>
      <c r="C4">
        <v>10</v>
      </c>
      <c r="D4">
        <v>10</v>
      </c>
      <c r="E4">
        <v>40</v>
      </c>
      <c r="F4">
        <v>10</v>
      </c>
      <c r="J4">
        <v>1</v>
      </c>
      <c r="K4" t="s">
        <v>6</v>
      </c>
      <c r="L4">
        <f>SUMIFS(Database!B:B,Database!A:A,K4) + SUMIFS(Database!C:C,Database!A:A,K4)</f>
        <v>290</v>
      </c>
      <c r="M4">
        <f>SUMIFS(Database!B:B,Database!A:A,K4) + SUMIFS(Database!D:D,Database!A:A,K4)</f>
        <v>330</v>
      </c>
      <c r="N4">
        <f>SUMIFS(Database!B:B,Database!A:A,K4) + SUMIFS(Database!E:E,Database!A:A,K4)</f>
        <v>270</v>
      </c>
      <c r="O4">
        <f>SUMIFS(Database!B:B,Database!A:A,K4) + SUMIFS(Database!F:F,Database!A:A,K4)</f>
        <v>320</v>
      </c>
      <c r="P4">
        <f t="shared" ref="P4:P36" si="0">AVERAGE(L4,M4,N4)</f>
        <v>296.66666666666669</v>
      </c>
    </row>
    <row r="5" spans="1:16" x14ac:dyDescent="0.25">
      <c r="A5" t="s">
        <v>26</v>
      </c>
      <c r="B5" t="s">
        <v>43</v>
      </c>
      <c r="C5">
        <v>70</v>
      </c>
      <c r="D5">
        <v>50</v>
      </c>
      <c r="E5">
        <v>60</v>
      </c>
      <c r="F5">
        <v>70</v>
      </c>
      <c r="J5">
        <v>2</v>
      </c>
      <c r="K5" t="s">
        <v>7</v>
      </c>
      <c r="L5">
        <f>SUMIFS(Database!B:B,Database!A:A,K5) + SUMIFS(Database!C:C,Database!A:A,K5)</f>
        <v>260</v>
      </c>
      <c r="M5">
        <f>SUMIFS(Database!B:B,Database!A:A,K5) + SUMIFS(Database!D:D,Database!A:A,K5)</f>
        <v>320</v>
      </c>
      <c r="N5">
        <f>SUMIFS(Database!B:B,Database!A:A,K5) + SUMIFS(Database!E:E,Database!A:A,K5)</f>
        <v>250</v>
      </c>
      <c r="O5">
        <f>SUMIFS(Database!B:B,Database!A:A,K4) + SUMIFS(Database!F:F,Database!A:A,K4)</f>
        <v>320</v>
      </c>
      <c r="P5">
        <f t="shared" si="0"/>
        <v>276.66666666666669</v>
      </c>
    </row>
    <row r="6" spans="1:16" x14ac:dyDescent="0.25">
      <c r="A6" t="s">
        <v>25</v>
      </c>
      <c r="B6" t="s">
        <v>47</v>
      </c>
      <c r="C6">
        <v>30</v>
      </c>
      <c r="D6">
        <v>30</v>
      </c>
      <c r="E6">
        <v>40</v>
      </c>
      <c r="F6">
        <v>40</v>
      </c>
      <c r="J6">
        <v>3</v>
      </c>
      <c r="K6" t="s">
        <v>8</v>
      </c>
      <c r="L6">
        <f>SUMIFS(Database!B:B,Database!A:A,K6) + SUMIFS(Database!C:C,Database!A:A,K6)</f>
        <v>230</v>
      </c>
      <c r="M6">
        <f>SUMIFS(Database!B:B,Database!A:A,K6) + SUMIFS(Database!D:D,Database!A:A,K6)</f>
        <v>180</v>
      </c>
      <c r="N6">
        <f>SUMIFS(Database!B:B,Database!A:A,K6) + SUMIFS(Database!E:E,Database!A:A,K6)</f>
        <v>240</v>
      </c>
      <c r="O6">
        <f>SUMIFS(Database!B:B,Database!A:A,K6) + SUMIFS(Database!F:F,Database!A:A,K6)</f>
        <v>260</v>
      </c>
      <c r="P6">
        <f t="shared" si="0"/>
        <v>216.66666666666666</v>
      </c>
    </row>
    <row r="7" spans="1:16" x14ac:dyDescent="0.25">
      <c r="A7" t="s">
        <v>25</v>
      </c>
      <c r="B7" t="s">
        <v>48</v>
      </c>
      <c r="C7">
        <v>10</v>
      </c>
      <c r="D7">
        <v>40</v>
      </c>
      <c r="E7">
        <v>30</v>
      </c>
      <c r="F7">
        <v>10</v>
      </c>
      <c r="J7">
        <v>4</v>
      </c>
      <c r="K7" t="s">
        <v>9</v>
      </c>
      <c r="L7">
        <f>SUMIFS(Database!B:B,Database!A:A,K7) + SUMIFS(Database!C:C,Database!A:A,K7)</f>
        <v>210</v>
      </c>
      <c r="M7">
        <f>SUMIFS(Database!B:B,Database!A:A,K7) + SUMIFS(Database!D:D,Database!A:A,K7)</f>
        <v>220</v>
      </c>
      <c r="N7">
        <f>SUMIFS(Database!B:B,Database!A:A,K7) + SUMIFS(Database!E:E,Database!A:A,K7)</f>
        <v>230</v>
      </c>
      <c r="O7">
        <f>SUMIFS(Database!B:B,Database!A:A,K7) + SUMIFS(Database!F:F,Database!A:A,K7)</f>
        <v>240</v>
      </c>
      <c r="P7">
        <f t="shared" si="0"/>
        <v>220</v>
      </c>
    </row>
    <row r="8" spans="1:16" x14ac:dyDescent="0.25">
      <c r="A8" t="s">
        <v>25</v>
      </c>
      <c r="B8" t="s">
        <v>46</v>
      </c>
      <c r="C8">
        <v>40</v>
      </c>
      <c r="D8">
        <v>50</v>
      </c>
      <c r="E8">
        <v>10</v>
      </c>
      <c r="F8">
        <v>20</v>
      </c>
      <c r="J8">
        <v>5</v>
      </c>
      <c r="K8" t="s">
        <v>10</v>
      </c>
      <c r="L8">
        <f>SUMIFS(Database!B:B,Database!A:A,K8) + SUMIFS(Database!C:C,Database!A:A,K8)</f>
        <v>190</v>
      </c>
      <c r="M8">
        <f>SUMIFS(Database!B:B,Database!A:A,K8) + SUMIFS(Database!D:D,Database!A:A,K8)</f>
        <v>170</v>
      </c>
      <c r="N8">
        <f>SUMIFS(Database!B:B,Database!A:A,K8) + SUMIFS(Database!E:E,Database!A:A,K8)</f>
        <v>290</v>
      </c>
      <c r="O8">
        <f>SUMIFS(Database!B:B,Database!A:A,K8) + SUMIFS(Database!F:F,Database!A:A,K8)</f>
        <v>240</v>
      </c>
      <c r="P8">
        <f t="shared" si="0"/>
        <v>216.66666666666666</v>
      </c>
    </row>
    <row r="9" spans="1:16" x14ac:dyDescent="0.25">
      <c r="A9" t="s">
        <v>35</v>
      </c>
      <c r="B9" t="s">
        <v>44</v>
      </c>
      <c r="C9">
        <v>10</v>
      </c>
      <c r="D9">
        <v>20</v>
      </c>
      <c r="E9">
        <v>20</v>
      </c>
      <c r="F9">
        <v>10</v>
      </c>
      <c r="J9">
        <v>6</v>
      </c>
      <c r="K9" t="s">
        <v>11</v>
      </c>
      <c r="L9">
        <f>SUMIFS(Database!B:B,Database!A:A,K9) + SUMIFS(Database!C:C,Database!A:A,K9)</f>
        <v>220</v>
      </c>
      <c r="M9">
        <f>SUMIFS(Database!B:B,Database!A:A,K9) + SUMIFS(Database!D:D,Database!A:A,K9)</f>
        <v>240</v>
      </c>
      <c r="N9">
        <f>SUMIFS(Database!B:B,Database!A:A,K9) + SUMIFS(Database!E:E,Database!A:A,K9)</f>
        <v>150</v>
      </c>
      <c r="O9">
        <f>SUMIFS(Database!B:B,Database!A:A,K9) + SUMIFS(Database!F:F,Database!A:A,K9)</f>
        <v>230</v>
      </c>
      <c r="P9">
        <f t="shared" si="0"/>
        <v>203.33333333333334</v>
      </c>
    </row>
    <row r="10" spans="1:16" x14ac:dyDescent="0.25">
      <c r="A10" t="s">
        <v>29</v>
      </c>
      <c r="B10" t="s">
        <v>49</v>
      </c>
      <c r="C10">
        <v>30</v>
      </c>
      <c r="D10">
        <v>30</v>
      </c>
      <c r="E10">
        <v>30</v>
      </c>
      <c r="F10">
        <v>30</v>
      </c>
      <c r="J10">
        <v>7</v>
      </c>
      <c r="K10" t="s">
        <v>12</v>
      </c>
      <c r="L10">
        <f>SUMIFS(Database!B:B,Database!A:A,K10) + SUMIFS(Database!C:C,Database!A:A,K10)</f>
        <v>170</v>
      </c>
      <c r="M10">
        <f>SUMIFS(Database!B:B,Database!A:A,K10) + SUMIFS(Database!D:D,Database!A:A,K10)</f>
        <v>90</v>
      </c>
      <c r="N10">
        <f>SUMIFS(Database!B:B,Database!A:A,K10) + SUMIFS(Database!E:E,Database!A:A,K10)</f>
        <v>180</v>
      </c>
      <c r="O10">
        <f>SUMIFS(Database!B:B,Database!A:A,K10) + SUMIFS(Database!F:F,Database!A:A,K10)</f>
        <v>160</v>
      </c>
      <c r="P10">
        <f t="shared" si="0"/>
        <v>146.66666666666666</v>
      </c>
    </row>
    <row r="11" spans="1:16" x14ac:dyDescent="0.25">
      <c r="A11" t="s">
        <v>29</v>
      </c>
      <c r="B11" t="s">
        <v>50</v>
      </c>
      <c r="C11">
        <v>30</v>
      </c>
      <c r="D11">
        <v>10</v>
      </c>
      <c r="E11">
        <v>40</v>
      </c>
      <c r="F11">
        <v>20</v>
      </c>
      <c r="J11">
        <v>8</v>
      </c>
      <c r="K11" t="s">
        <v>13</v>
      </c>
      <c r="L11">
        <f>SUMIFS(Database!B:B,Database!A:A,K11) + SUMIFS(Database!C:C,Database!A:A,K11)</f>
        <v>210</v>
      </c>
      <c r="M11">
        <f>SUMIFS(Database!B:B,Database!A:A,K11) + SUMIFS(Database!D:D,Database!A:A,K11)</f>
        <v>130</v>
      </c>
      <c r="N11">
        <f>SUMIFS(Database!B:B,Database!A:A,K11) + SUMIFS(Database!E:E,Database!A:A,K11)</f>
        <v>80</v>
      </c>
      <c r="O11">
        <f>SUMIFS(Database!B:B,Database!A:A,K11) + SUMIFS(Database!F:F,Database!A:A,K11)</f>
        <v>140</v>
      </c>
      <c r="P11">
        <f t="shared" si="0"/>
        <v>140</v>
      </c>
    </row>
    <row r="12" spans="1:16" x14ac:dyDescent="0.25">
      <c r="A12" t="s">
        <v>13</v>
      </c>
      <c r="B12" t="s">
        <v>47</v>
      </c>
      <c r="C12">
        <v>20</v>
      </c>
      <c r="D12">
        <v>10</v>
      </c>
      <c r="E12">
        <v>20</v>
      </c>
      <c r="F12">
        <v>10</v>
      </c>
      <c r="J12">
        <v>9</v>
      </c>
      <c r="K12" t="s">
        <v>14</v>
      </c>
      <c r="L12">
        <f>SUMIFS(Database!B:B,Database!A:A,K12) + SUMIFS(Database!C:C,Database!A:A,K12)</f>
        <v>90</v>
      </c>
      <c r="M12">
        <f>SUMIFS(Database!B:B,Database!A:A,K12) + SUMIFS(Database!D:D,Database!A:A,K12)</f>
        <v>180</v>
      </c>
      <c r="N12">
        <f>SUMIFS(Database!B:B,Database!A:A,K12) + SUMIFS(Database!E:E,Database!A:A,K12)</f>
        <v>160</v>
      </c>
      <c r="O12">
        <f>SUMIFS(Database!B:B,Database!A:A,K12) + SUMIFS(Database!F:F,Database!A:A,K12)</f>
        <v>120</v>
      </c>
      <c r="P12">
        <f t="shared" si="0"/>
        <v>143.33333333333334</v>
      </c>
    </row>
    <row r="13" spans="1:16" x14ac:dyDescent="0.25">
      <c r="A13" t="s">
        <v>13</v>
      </c>
      <c r="B13" t="s">
        <v>48</v>
      </c>
      <c r="C13">
        <v>50</v>
      </c>
      <c r="D13">
        <v>20</v>
      </c>
      <c r="E13">
        <v>10</v>
      </c>
      <c r="F13">
        <v>20</v>
      </c>
      <c r="J13">
        <v>10</v>
      </c>
      <c r="K13" t="s">
        <v>15</v>
      </c>
      <c r="L13">
        <f>SUMIFS(Database!B:B,Database!A:A,K13) + SUMIFS(Database!C:C,Database!A:A,K13)</f>
        <v>100</v>
      </c>
      <c r="M13">
        <f>SUMIFS(Database!B:B,Database!A:A,K13) + SUMIFS(Database!D:D,Database!A:A,K13)</f>
        <v>110</v>
      </c>
      <c r="N13">
        <f>SUMIFS(Database!B:B,Database!A:A,K13) + SUMIFS(Database!E:E,Database!A:A,K13)</f>
        <v>150</v>
      </c>
      <c r="O13">
        <f>SUMIFS(Database!B:B,Database!A:A,K13) + SUMIFS(Database!F:F,Database!A:A,K13)</f>
        <v>120</v>
      </c>
      <c r="P13">
        <f t="shared" si="0"/>
        <v>120</v>
      </c>
    </row>
    <row r="14" spans="1:16" x14ac:dyDescent="0.25">
      <c r="A14" t="s">
        <v>13</v>
      </c>
      <c r="B14" t="s">
        <v>43</v>
      </c>
      <c r="C14">
        <v>80</v>
      </c>
      <c r="D14">
        <v>80</v>
      </c>
      <c r="E14">
        <v>20</v>
      </c>
      <c r="F14">
        <v>70</v>
      </c>
      <c r="J14">
        <v>11</v>
      </c>
      <c r="K14" t="s">
        <v>17</v>
      </c>
      <c r="L14">
        <f>SUMIFS(Database!B:B,Database!A:A,K14) + SUMIFS(Database!C:C,Database!A:A,K14)</f>
        <v>130</v>
      </c>
      <c r="M14">
        <f>SUMIFS(Database!B:B,Database!A:A,K14) + SUMIFS(Database!D:D,Database!A:A,K14)</f>
        <v>130</v>
      </c>
      <c r="N14">
        <f>SUMIFS(Database!B:B,Database!A:A,K14) + SUMIFS(Database!E:E,Database!A:A,K14)</f>
        <v>130</v>
      </c>
      <c r="O14">
        <f>SUMIFS(Database!B:B,Database!A:A,K14) + SUMIFS(Database!F:F,Database!A:A,K14)</f>
        <v>110</v>
      </c>
      <c r="P14">
        <f t="shared" si="0"/>
        <v>130</v>
      </c>
    </row>
    <row r="15" spans="1:16" x14ac:dyDescent="0.25">
      <c r="A15" t="s">
        <v>13</v>
      </c>
      <c r="B15" t="s">
        <v>46</v>
      </c>
      <c r="C15">
        <v>60</v>
      </c>
      <c r="D15">
        <v>20</v>
      </c>
      <c r="E15">
        <v>30</v>
      </c>
      <c r="F15">
        <v>40</v>
      </c>
      <c r="J15">
        <v>12</v>
      </c>
      <c r="K15" t="s">
        <v>16</v>
      </c>
      <c r="L15">
        <f>SUMIFS(Database!B:B,Database!A:A,K15) + SUMIFS(Database!C:C,Database!A:A,K15)</f>
        <v>110</v>
      </c>
      <c r="M15">
        <f>SUMIFS(Database!B:B,Database!A:A,K15) + SUMIFS(Database!D:D,Database!A:A,K15)</f>
        <v>120</v>
      </c>
      <c r="N15">
        <f>SUMIFS(Database!B:B,Database!A:A,K15) + SUMIFS(Database!E:E,Database!A:A,K15)</f>
        <v>60</v>
      </c>
      <c r="O15">
        <f>SUMIFS(Database!B:B,Database!A:A,K15) + SUMIFS(Database!F:F,Database!A:A,K15)</f>
        <v>110</v>
      </c>
      <c r="P15">
        <f t="shared" si="0"/>
        <v>96.666666666666671</v>
      </c>
    </row>
    <row r="16" spans="1:16" x14ac:dyDescent="0.25">
      <c r="A16" t="s">
        <v>27</v>
      </c>
      <c r="B16" t="s">
        <v>44</v>
      </c>
      <c r="C16">
        <v>70</v>
      </c>
      <c r="D16">
        <v>40</v>
      </c>
      <c r="E16">
        <v>70</v>
      </c>
      <c r="F16">
        <v>70</v>
      </c>
      <c r="J16">
        <v>13</v>
      </c>
      <c r="K16" t="s">
        <v>18</v>
      </c>
      <c r="L16">
        <f>SUMIFS(Database!B:B,Database!A:A,K16) + SUMIFS(Database!C:C,Database!A:A,K16)</f>
        <v>60</v>
      </c>
      <c r="M16">
        <f>SUMIFS(Database!B:B,Database!A:A,K16) + SUMIFS(Database!D:D,Database!A:A,K16)</f>
        <v>70</v>
      </c>
      <c r="N16">
        <f>SUMIFS(Database!B:B,Database!A:A,K16) + SUMIFS(Database!E:E,Database!A:A,K16)</f>
        <v>170</v>
      </c>
      <c r="O16">
        <f>SUMIFS(Database!B:B,Database!A:A,K16) + SUMIFS(Database!F:F,Database!A:A,K16)</f>
        <v>100</v>
      </c>
      <c r="P16">
        <f t="shared" si="0"/>
        <v>100</v>
      </c>
    </row>
    <row r="17" spans="1:16" x14ac:dyDescent="0.25">
      <c r="A17" t="s">
        <v>36</v>
      </c>
      <c r="B17" t="s">
        <v>43</v>
      </c>
      <c r="C17">
        <v>10</v>
      </c>
      <c r="D17">
        <v>10</v>
      </c>
      <c r="E17">
        <v>10</v>
      </c>
      <c r="F17">
        <v>10</v>
      </c>
      <c r="J17">
        <v>14</v>
      </c>
      <c r="K17" t="s">
        <v>19</v>
      </c>
      <c r="L17">
        <f>SUMIFS(Database!B:B,Database!A:A,K17) + SUMIFS(Database!C:C,Database!A:A,K17)</f>
        <v>50</v>
      </c>
      <c r="M17">
        <f>SUMIFS(Database!B:B,Database!A:A,K17) + SUMIFS(Database!D:D,Database!A:A,K17)</f>
        <v>110</v>
      </c>
      <c r="N17">
        <f>SUMIFS(Database!B:B,Database!A:A,K17) + SUMIFS(Database!E:E,Database!A:A,K17)</f>
        <v>90</v>
      </c>
      <c r="O17">
        <f>SUMIFS(Database!B:B,Database!A:A,K17) + SUMIFS(Database!F:F,Database!A:A,K17)</f>
        <v>90</v>
      </c>
      <c r="P17">
        <f t="shared" si="0"/>
        <v>83.333333333333329</v>
      </c>
    </row>
    <row r="18" spans="1:16" x14ac:dyDescent="0.25">
      <c r="A18" t="s">
        <v>19</v>
      </c>
      <c r="B18" t="s">
        <v>49</v>
      </c>
      <c r="C18">
        <v>30</v>
      </c>
      <c r="D18">
        <v>30</v>
      </c>
      <c r="E18">
        <v>30</v>
      </c>
      <c r="F18">
        <v>30</v>
      </c>
      <c r="J18">
        <v>15</v>
      </c>
      <c r="K18" t="s">
        <v>20</v>
      </c>
      <c r="L18">
        <f>SUMIFS(Database!B:B,Database!A:A,K18) + SUMIFS(Database!C:C,Database!A:A,K18)</f>
        <v>130</v>
      </c>
      <c r="M18">
        <f>SUMIFS(Database!B:B,Database!A:A,K18) + SUMIFS(Database!D:D,Database!A:A,K18)</f>
        <v>40</v>
      </c>
      <c r="N18">
        <f>SUMIFS(Database!B:B,Database!A:A,K18) + SUMIFS(Database!E:E,Database!A:A,K18)</f>
        <v>160</v>
      </c>
      <c r="O18">
        <f>SUMIFS(Database!B:B,Database!A:A,K18) + SUMIFS(Database!F:F,Database!A:A,K18)</f>
        <v>80</v>
      </c>
      <c r="P18">
        <f t="shared" si="0"/>
        <v>110</v>
      </c>
    </row>
    <row r="19" spans="1:16" x14ac:dyDescent="0.25">
      <c r="A19" t="s">
        <v>19</v>
      </c>
      <c r="B19" t="s">
        <v>44</v>
      </c>
      <c r="C19">
        <v>20</v>
      </c>
      <c r="D19">
        <v>80</v>
      </c>
      <c r="E19">
        <v>60</v>
      </c>
      <c r="F19">
        <v>60</v>
      </c>
      <c r="J19">
        <v>16</v>
      </c>
      <c r="K19" t="s">
        <v>21</v>
      </c>
      <c r="L19">
        <f>SUMIFS(Database!B:B,Database!A:A,K19) + SUMIFS(Database!C:C,Database!A:A,K19)</f>
        <v>110</v>
      </c>
      <c r="M19">
        <f>SUMIFS(Database!B:B,Database!A:A,K19) + SUMIFS(Database!D:D,Database!A:A,K19)</f>
        <v>50</v>
      </c>
      <c r="N19">
        <f>SUMIFS(Database!B:B,Database!A:A,K19) + SUMIFS(Database!E:E,Database!A:A,K19)</f>
        <v>110</v>
      </c>
      <c r="O19">
        <f>SUMIFS(Database!B:B,Database!A:A,K19) + SUMIFS(Database!F:F,Database!A:A,K19)</f>
        <v>80</v>
      </c>
      <c r="P19">
        <f t="shared" si="0"/>
        <v>90</v>
      </c>
    </row>
    <row r="20" spans="1:16" x14ac:dyDescent="0.25">
      <c r="A20" t="s">
        <v>12</v>
      </c>
      <c r="B20" t="s">
        <v>47</v>
      </c>
      <c r="C20">
        <v>40</v>
      </c>
      <c r="D20">
        <v>20</v>
      </c>
      <c r="E20">
        <v>30</v>
      </c>
      <c r="F20">
        <v>30</v>
      </c>
      <c r="J20">
        <v>17</v>
      </c>
      <c r="K20" t="s">
        <v>22</v>
      </c>
      <c r="L20">
        <f>SUMIFS(Database!B:B,Database!A:A,K20) + SUMIFS(Database!C:C,Database!A:A,K20)</f>
        <v>70</v>
      </c>
      <c r="M20">
        <f>SUMIFS(Database!B:B,Database!A:A,K20) + SUMIFS(Database!D:D,Database!A:A,K20)</f>
        <v>150</v>
      </c>
      <c r="N20">
        <f>SUMIFS(Database!B:B,Database!A:A,K20) + SUMIFS(Database!E:E,Database!A:A,K20)</f>
        <v>40</v>
      </c>
      <c r="O20">
        <f>SUMIFS(Database!B:B,Database!A:A,K20) + SUMIFS(Database!F:F,Database!A:A,K20)</f>
        <v>80</v>
      </c>
      <c r="P20">
        <f t="shared" si="0"/>
        <v>86.666666666666671</v>
      </c>
    </row>
    <row r="21" spans="1:16" x14ac:dyDescent="0.25">
      <c r="A21" t="s">
        <v>12</v>
      </c>
      <c r="B21" t="s">
        <v>43</v>
      </c>
      <c r="C21">
        <v>40</v>
      </c>
      <c r="D21">
        <v>20</v>
      </c>
      <c r="E21">
        <v>70</v>
      </c>
      <c r="F21">
        <v>40</v>
      </c>
      <c r="J21">
        <v>18</v>
      </c>
      <c r="K21" t="s">
        <v>23</v>
      </c>
      <c r="L21">
        <f>SUMIFS(Database!B:B,Database!A:A,K21) + SUMIFS(Database!C:C,Database!A:A,K21)</f>
        <v>80</v>
      </c>
      <c r="M21">
        <f>SUMIFS(Database!B:B,Database!A:A,K21) + SUMIFS(Database!D:D,Database!A:A,K21)</f>
        <v>90</v>
      </c>
      <c r="N21">
        <f>SUMIFS(Database!B:B,Database!A:A,K21) + SUMIFS(Database!E:E,Database!A:A,K21)</f>
        <v>50</v>
      </c>
      <c r="O21">
        <f>SUMIFS(Database!B:B,Database!A:A,K21) + SUMIFS(Database!F:F,Database!A:A,K21)</f>
        <v>80</v>
      </c>
      <c r="P21">
        <f t="shared" si="0"/>
        <v>73.333333333333329</v>
      </c>
    </row>
    <row r="22" spans="1:16" x14ac:dyDescent="0.25">
      <c r="A22" t="s">
        <v>12</v>
      </c>
      <c r="B22" t="s">
        <v>44</v>
      </c>
      <c r="C22">
        <v>90</v>
      </c>
      <c r="D22">
        <v>50</v>
      </c>
      <c r="E22">
        <v>80</v>
      </c>
      <c r="F22">
        <v>90</v>
      </c>
      <c r="J22">
        <v>19</v>
      </c>
      <c r="K22" t="s">
        <v>24</v>
      </c>
      <c r="L22">
        <f>SUMIFS(Database!B:B,Database!A:A,K22) + SUMIFS(Database!C:C,Database!A:A,K22)</f>
        <v>80</v>
      </c>
      <c r="M22">
        <f>SUMIFS(Database!B:B,Database!A:A,K22) + SUMIFS(Database!D:D,Database!A:A,K22)</f>
        <v>80</v>
      </c>
      <c r="N22">
        <f>SUMIFS(Database!B:B,Database!A:A,K22) + SUMIFS(Database!E:E,Database!A:A,K22)</f>
        <v>60</v>
      </c>
      <c r="O22">
        <f>SUMIFS(Database!B:B,Database!A:A,K22) + SUMIFS(Database!F:F,Database!A:A,K22)</f>
        <v>80</v>
      </c>
      <c r="P22">
        <f t="shared" si="0"/>
        <v>73.333333333333329</v>
      </c>
    </row>
    <row r="23" spans="1:16" x14ac:dyDescent="0.25">
      <c r="A23" t="s">
        <v>21</v>
      </c>
      <c r="B23" t="s">
        <v>49</v>
      </c>
      <c r="C23">
        <v>10</v>
      </c>
      <c r="D23">
        <v>10</v>
      </c>
      <c r="E23">
        <v>10</v>
      </c>
      <c r="F23">
        <v>10</v>
      </c>
      <c r="J23">
        <v>20</v>
      </c>
      <c r="K23" t="s">
        <v>25</v>
      </c>
      <c r="L23">
        <f>SUMIFS(Database!B:B,Database!A:A,K23) + SUMIFS(Database!C:C,Database!A:A,K23)</f>
        <v>80</v>
      </c>
      <c r="M23">
        <f>SUMIFS(Database!B:B,Database!A:A,K23) + SUMIFS(Database!D:D,Database!A:A,K23)</f>
        <v>120</v>
      </c>
      <c r="N23">
        <f>SUMIFS(Database!B:B,Database!A:A,K23) + SUMIFS(Database!E:E,Database!A:A,K23)</f>
        <v>80</v>
      </c>
      <c r="O23">
        <f>SUMIFS(Database!B:B,Database!A:A,K23) + SUMIFS(Database!F:F,Database!A:A,K23)</f>
        <v>70</v>
      </c>
      <c r="P23">
        <f t="shared" si="0"/>
        <v>93.333333333333329</v>
      </c>
    </row>
    <row r="24" spans="1:16" x14ac:dyDescent="0.25">
      <c r="A24" t="s">
        <v>21</v>
      </c>
      <c r="B24" t="s">
        <v>50</v>
      </c>
      <c r="C24">
        <v>20</v>
      </c>
      <c r="D24">
        <v>30</v>
      </c>
      <c r="E24">
        <v>50</v>
      </c>
      <c r="F24">
        <v>40</v>
      </c>
      <c r="J24">
        <v>21</v>
      </c>
      <c r="K24" t="s">
        <v>26</v>
      </c>
      <c r="L24">
        <f>SUMIFS(Database!B:B,Database!A:A,K24) + SUMIFS(Database!C:C,Database!A:A,K24)</f>
        <v>70</v>
      </c>
      <c r="M24">
        <f>SUMIFS(Database!B:B,Database!A:A,K24) + SUMIFS(Database!D:D,Database!A:A,K24)</f>
        <v>50</v>
      </c>
      <c r="N24">
        <f>SUMIFS(Database!B:B,Database!A:A,K24) + SUMIFS(Database!E:E,Database!A:A,K24)</f>
        <v>60</v>
      </c>
      <c r="O24">
        <f>SUMIFS(Database!B:B,Database!A:A,K24) + SUMIFS(Database!F:F,Database!A:A,K24)</f>
        <v>70</v>
      </c>
      <c r="P24">
        <f t="shared" si="0"/>
        <v>60</v>
      </c>
    </row>
    <row r="25" spans="1:16" x14ac:dyDescent="0.25">
      <c r="A25" t="s">
        <v>21</v>
      </c>
      <c r="B25" t="s">
        <v>44</v>
      </c>
      <c r="C25">
        <v>80</v>
      </c>
      <c r="D25">
        <v>10</v>
      </c>
      <c r="E25">
        <v>50</v>
      </c>
      <c r="F25">
        <v>30</v>
      </c>
      <c r="J25">
        <v>22</v>
      </c>
      <c r="K25" t="s">
        <v>27</v>
      </c>
      <c r="L25">
        <f>SUMIFS(Database!B:B,Database!A:A,K25) + SUMIFS(Database!C:C,Database!A:A,K25)</f>
        <v>70</v>
      </c>
      <c r="M25">
        <f>SUMIFS(Database!B:B,Database!A:A,K25) + SUMIFS(Database!D:D,Database!A:A,K25)</f>
        <v>40</v>
      </c>
      <c r="N25">
        <f>SUMIFS(Database!B:B,Database!A:A,K25) + SUMIFS(Database!E:E,Database!A:A,K25)</f>
        <v>70</v>
      </c>
      <c r="O25">
        <f>SUMIFS(Database!B:B,Database!A:A,K25) + SUMIFS(Database!F:F,Database!A:A,K25)</f>
        <v>70</v>
      </c>
      <c r="P25">
        <f t="shared" si="0"/>
        <v>60</v>
      </c>
    </row>
    <row r="26" spans="1:16" x14ac:dyDescent="0.25">
      <c r="A26" t="s">
        <v>9</v>
      </c>
      <c r="B26" t="s">
        <v>47</v>
      </c>
      <c r="C26">
        <v>40</v>
      </c>
      <c r="D26">
        <v>20</v>
      </c>
      <c r="E26">
        <v>30</v>
      </c>
      <c r="F26">
        <v>30</v>
      </c>
      <c r="J26">
        <v>23</v>
      </c>
      <c r="K26" t="s">
        <v>28</v>
      </c>
      <c r="L26">
        <f>SUMIFS(Database!B:B,Database!A:A,K26) + SUMIFS(Database!C:C,Database!A:A,K26)</f>
        <v>70</v>
      </c>
      <c r="M26">
        <f>SUMIFS(Database!B:B,Database!A:A,K26) + SUMIFS(Database!D:D,Database!A:A,K26)</f>
        <v>60</v>
      </c>
      <c r="N26">
        <f>SUMIFS(Database!B:B,Database!A:A,K26) + SUMIFS(Database!E:E,Database!A:A,K26)</f>
        <v>50</v>
      </c>
      <c r="O26">
        <f>SUMIFS(Database!B:B,Database!A:A,K26) + SUMIFS(Database!F:F,Database!A:A,K26)</f>
        <v>70</v>
      </c>
      <c r="P26">
        <f t="shared" si="0"/>
        <v>60</v>
      </c>
    </row>
    <row r="27" spans="1:16" x14ac:dyDescent="0.25">
      <c r="A27" t="s">
        <v>9</v>
      </c>
      <c r="B27" t="s">
        <v>49</v>
      </c>
      <c r="C27">
        <v>40</v>
      </c>
      <c r="D27">
        <v>40</v>
      </c>
      <c r="E27">
        <v>40</v>
      </c>
      <c r="F27">
        <v>50</v>
      </c>
      <c r="J27">
        <v>24</v>
      </c>
      <c r="K27" t="s">
        <v>29</v>
      </c>
      <c r="L27">
        <f>SUMIFS(Database!B:B,Database!A:A,K27) + SUMIFS(Database!C:C,Database!A:A,K27)</f>
        <v>60</v>
      </c>
      <c r="M27">
        <f>SUMIFS(Database!B:B,Database!A:A,K27) + SUMIFS(Database!D:D,Database!A:A,K27)</f>
        <v>40</v>
      </c>
      <c r="N27">
        <f>SUMIFS(Database!B:B,Database!A:A,K27) + SUMIFS(Database!E:E,Database!A:A,K27)</f>
        <v>70</v>
      </c>
      <c r="O27">
        <f>SUMIFS(Database!B:B,Database!A:A,K27) + SUMIFS(Database!F:F,Database!A:A,K27)</f>
        <v>50</v>
      </c>
      <c r="P27">
        <f t="shared" si="0"/>
        <v>56.666666666666664</v>
      </c>
    </row>
    <row r="28" spans="1:16" x14ac:dyDescent="0.25">
      <c r="A28" t="s">
        <v>9</v>
      </c>
      <c r="B28" t="s">
        <v>48</v>
      </c>
      <c r="C28">
        <v>50</v>
      </c>
      <c r="D28">
        <v>20</v>
      </c>
      <c r="E28">
        <v>10</v>
      </c>
      <c r="F28">
        <v>20</v>
      </c>
      <c r="J28">
        <v>25</v>
      </c>
      <c r="K28" t="s">
        <v>30</v>
      </c>
      <c r="L28">
        <f>SUMIFS(Database!B:B,Database!A:A,K28) + SUMIFS(Database!C:C,Database!A:A,K28)</f>
        <v>60</v>
      </c>
      <c r="M28">
        <f>SUMIFS(Database!B:B,Database!A:A,K28) + SUMIFS(Database!D:D,Database!A:A,K28)</f>
        <v>60</v>
      </c>
      <c r="N28">
        <f>SUMIFS(Database!B:B,Database!A:A,K28) + SUMIFS(Database!E:E,Database!A:A,K28)</f>
        <v>50</v>
      </c>
      <c r="O28">
        <f>SUMIFS(Database!B:B,Database!A:A,K28) + SUMIFS(Database!F:F,Database!A:A,K28)</f>
        <v>50</v>
      </c>
      <c r="P28">
        <f t="shared" si="0"/>
        <v>56.666666666666664</v>
      </c>
    </row>
    <row r="29" spans="1:16" x14ac:dyDescent="0.25">
      <c r="A29" t="s">
        <v>9</v>
      </c>
      <c r="B29" t="s">
        <v>43</v>
      </c>
      <c r="C29">
        <v>50</v>
      </c>
      <c r="D29">
        <v>70</v>
      </c>
      <c r="E29">
        <v>80</v>
      </c>
      <c r="F29">
        <v>80</v>
      </c>
      <c r="J29">
        <v>26</v>
      </c>
      <c r="K29" t="s">
        <v>31</v>
      </c>
      <c r="L29">
        <f>SUMIFS(Database!B:B,Database!A:A,K29) + SUMIFS(Database!C:C,Database!A:A,K29)</f>
        <v>60</v>
      </c>
      <c r="M29">
        <f>SUMIFS(Database!B:B,Database!A:A,K29) + SUMIFS(Database!D:D,Database!A:A,K29)</f>
        <v>60</v>
      </c>
      <c r="N29">
        <f>SUMIFS(Database!B:B,Database!A:A,K29) + SUMIFS(Database!E:E,Database!A:A,K29)</f>
        <v>50</v>
      </c>
      <c r="O29">
        <f>SUMIFS(Database!B:B,Database!A:A,K29) + SUMIFS(Database!F:F,Database!A:A,K29)</f>
        <v>50</v>
      </c>
      <c r="P29">
        <f t="shared" si="0"/>
        <v>56.666666666666664</v>
      </c>
    </row>
    <row r="30" spans="1:16" x14ac:dyDescent="0.25">
      <c r="A30" t="s">
        <v>9</v>
      </c>
      <c r="B30" t="s">
        <v>46</v>
      </c>
      <c r="C30">
        <v>30</v>
      </c>
      <c r="D30">
        <v>70</v>
      </c>
      <c r="E30">
        <v>70</v>
      </c>
      <c r="F30">
        <v>60</v>
      </c>
      <c r="J30">
        <v>27</v>
      </c>
      <c r="K30" t="s">
        <v>32</v>
      </c>
      <c r="L30">
        <f>SUMIFS(Database!B:B,Database!A:A,K30) + SUMIFS(Database!C:C,Database!A:A,K30)</f>
        <v>70</v>
      </c>
      <c r="M30">
        <f>SUMIFS(Database!B:B,Database!A:A,K30) + SUMIFS(Database!D:D,Database!A:A,K30)</f>
        <v>40</v>
      </c>
      <c r="N30">
        <f>SUMIFS(Database!B:B,Database!A:A,K30) + SUMIFS(Database!E:E,Database!A:A,K30)</f>
        <v>60</v>
      </c>
      <c r="O30">
        <f>SUMIFS(Database!B:B,Database!A:A,K30) + SUMIFS(Database!F:F,Database!A:A,K30)</f>
        <v>50</v>
      </c>
      <c r="P30">
        <f t="shared" si="0"/>
        <v>56.666666666666664</v>
      </c>
    </row>
    <row r="31" spans="1:16" x14ac:dyDescent="0.25">
      <c r="A31" t="s">
        <v>10</v>
      </c>
      <c r="B31" t="s">
        <v>49</v>
      </c>
      <c r="C31">
        <v>10</v>
      </c>
      <c r="D31">
        <v>10</v>
      </c>
      <c r="E31">
        <v>10</v>
      </c>
      <c r="F31">
        <v>10</v>
      </c>
      <c r="J31">
        <v>28</v>
      </c>
      <c r="K31" t="s">
        <v>33</v>
      </c>
      <c r="L31">
        <f>SUMIFS(Database!B:B,Database!A:A,K31) + SUMIFS(Database!C:C,Database!A:A,K31)</f>
        <v>30</v>
      </c>
      <c r="M31">
        <f>SUMIFS(Database!B:B,Database!A:A,K31) + SUMIFS(Database!D:D,Database!A:A,K31)</f>
        <v>60</v>
      </c>
      <c r="N31">
        <f>SUMIFS(Database!B:B,Database!A:A,K31) + SUMIFS(Database!E:E,Database!A:A,K31)</f>
        <v>10</v>
      </c>
      <c r="O31">
        <f>SUMIFS(Database!B:B,Database!A:A,K31) + SUMIFS(Database!F:F,Database!A:A,K31)</f>
        <v>20</v>
      </c>
      <c r="P31">
        <f t="shared" si="0"/>
        <v>33.333333333333336</v>
      </c>
    </row>
    <row r="32" spans="1:16" x14ac:dyDescent="0.25">
      <c r="A32" t="s">
        <v>10</v>
      </c>
      <c r="B32" t="s">
        <v>48</v>
      </c>
      <c r="C32">
        <v>20</v>
      </c>
      <c r="D32">
        <v>30</v>
      </c>
      <c r="E32">
        <v>50</v>
      </c>
      <c r="F32">
        <v>50</v>
      </c>
      <c r="J32">
        <v>29</v>
      </c>
      <c r="K32" t="s">
        <v>34</v>
      </c>
      <c r="L32">
        <f>SUMIFS(Database!B:B,Database!A:A,K32) + SUMIFS(Database!C:C,Database!A:A,K32)</f>
        <v>40</v>
      </c>
      <c r="M32">
        <f>SUMIFS(Database!B:B,Database!A:A,K32) + SUMIFS(Database!D:D,Database!A:A,K32)</f>
        <v>50</v>
      </c>
      <c r="N32">
        <f>SUMIFS(Database!B:B,Database!A:A,K32) + SUMIFS(Database!E:E,Database!A:A,K32)</f>
        <v>10</v>
      </c>
      <c r="O32">
        <f>SUMIFS(Database!B:B,Database!A:A,K32) + SUMIFS(Database!F:F,Database!A:A,K32)</f>
        <v>20</v>
      </c>
      <c r="P32">
        <f t="shared" si="0"/>
        <v>33.333333333333336</v>
      </c>
    </row>
    <row r="33" spans="1:16" x14ac:dyDescent="0.25">
      <c r="A33" t="s">
        <v>10</v>
      </c>
      <c r="B33" t="s">
        <v>50</v>
      </c>
      <c r="C33">
        <v>30</v>
      </c>
      <c r="D33">
        <v>10</v>
      </c>
      <c r="E33">
        <v>40</v>
      </c>
      <c r="F33">
        <v>20</v>
      </c>
      <c r="J33">
        <v>30</v>
      </c>
      <c r="K33" t="s">
        <v>35</v>
      </c>
      <c r="L33">
        <f>SUMIFS(Database!B:B,Database!A:A,K33) + SUMIFS(Database!C:C,Database!A:A,K33)</f>
        <v>10</v>
      </c>
      <c r="M33">
        <f>SUMIFS(Database!B:B,Database!A:A,K33) + SUMIFS(Database!D:D,Database!A:A,K33)</f>
        <v>20</v>
      </c>
      <c r="N33">
        <f>SUMIFS(Database!B:B,Database!A:A,K33) + SUMIFS(Database!E:E,Database!A:A,K33)</f>
        <v>20</v>
      </c>
      <c r="O33">
        <f>SUMIFS(Database!B:B,Database!A:A,K33) + SUMIFS(Database!F:F,Database!A:A,K33)</f>
        <v>10</v>
      </c>
      <c r="P33">
        <f t="shared" si="0"/>
        <v>16.666666666666668</v>
      </c>
    </row>
    <row r="34" spans="1:16" x14ac:dyDescent="0.25">
      <c r="A34" t="s">
        <v>10</v>
      </c>
      <c r="B34" t="s">
        <v>43</v>
      </c>
      <c r="C34">
        <v>50</v>
      </c>
      <c r="D34">
        <v>70</v>
      </c>
      <c r="E34">
        <v>80</v>
      </c>
      <c r="F34">
        <v>80</v>
      </c>
      <c r="J34">
        <v>31</v>
      </c>
      <c r="K34" t="s">
        <v>37</v>
      </c>
      <c r="L34">
        <f>SUMIFS(Database!B:B,Database!A:A,K34) + SUMIFS(Database!C:C,Database!A:A,K34)</f>
        <v>10</v>
      </c>
      <c r="M34">
        <f>SUMIFS(Database!B:B,Database!A:A,K34) + SUMIFS(Database!D:D,Database!A:A,K34)</f>
        <v>20</v>
      </c>
      <c r="N34">
        <f>SUMIFS(Database!B:B,Database!A:A,K34) + SUMIFS(Database!E:E,Database!A:A,K34)</f>
        <v>20</v>
      </c>
      <c r="O34">
        <f>SUMIFS(Database!B:B,Database!A:A,K34) + SUMIFS(Database!F:F,Database!A:A,K34)</f>
        <v>10</v>
      </c>
      <c r="P34">
        <f t="shared" si="0"/>
        <v>16.666666666666668</v>
      </c>
    </row>
    <row r="35" spans="1:16" x14ac:dyDescent="0.25">
      <c r="A35" t="s">
        <v>10</v>
      </c>
      <c r="B35" t="s">
        <v>44</v>
      </c>
      <c r="C35">
        <v>70</v>
      </c>
      <c r="D35">
        <v>40</v>
      </c>
      <c r="E35">
        <v>70</v>
      </c>
      <c r="F35">
        <v>70</v>
      </c>
      <c r="J35">
        <v>32</v>
      </c>
      <c r="K35" t="s">
        <v>38</v>
      </c>
      <c r="L35">
        <f>SUMIFS(Database!B:B,Database!A:A,K35) + SUMIFS(Database!C:C,Database!A:A,K35)</f>
        <v>20</v>
      </c>
      <c r="M35">
        <f>SUMIFS(Database!B:B,Database!A:A,K35) + SUMIFS(Database!D:D,Database!A:A,K35)</f>
        <v>10</v>
      </c>
      <c r="N35">
        <f>SUMIFS(Database!B:B,Database!A:A,K35) + SUMIFS(Database!E:E,Database!A:A,K35)</f>
        <v>20</v>
      </c>
      <c r="O35">
        <f>SUMIFS(Database!B:B,Database!A:A,K35) + SUMIFS(Database!F:F,Database!A:A,K35)</f>
        <v>10</v>
      </c>
      <c r="P35">
        <f t="shared" si="0"/>
        <v>16.666666666666668</v>
      </c>
    </row>
    <row r="36" spans="1:16" x14ac:dyDescent="0.25">
      <c r="A36" t="s">
        <v>10</v>
      </c>
      <c r="B36" t="s">
        <v>46</v>
      </c>
      <c r="C36">
        <v>10</v>
      </c>
      <c r="D36">
        <v>10</v>
      </c>
      <c r="E36">
        <v>40</v>
      </c>
      <c r="F36">
        <v>10</v>
      </c>
      <c r="J36">
        <v>33</v>
      </c>
      <c r="K36" t="s">
        <v>36</v>
      </c>
      <c r="L36">
        <f>SUMIFS(Database!B:B,Database!A:A,K36) + SUMIFS(Database!C:C,Database!A:A,K36)</f>
        <v>10</v>
      </c>
      <c r="M36">
        <f>SUMIFS(Database!B:B,Database!A:A,K36) + SUMIFS(Database!D:D,Database!A:A,K36)</f>
        <v>10</v>
      </c>
      <c r="N36">
        <f>SUMIFS(Database!B:B,Database!A:A,K36) + SUMIFS(Database!E:E,Database!A:A,K36)</f>
        <v>10</v>
      </c>
      <c r="O36">
        <f>SUMIFS(Database!B:B,Database!A:A,K36) + SUMIFS(Database!F:F,Database!A:A,K36)</f>
        <v>10</v>
      </c>
      <c r="P36">
        <f t="shared" si="0"/>
        <v>10</v>
      </c>
    </row>
    <row r="37" spans="1:16" x14ac:dyDescent="0.25">
      <c r="A37" t="s">
        <v>11</v>
      </c>
      <c r="B37" t="s">
        <v>49</v>
      </c>
      <c r="C37">
        <v>40</v>
      </c>
      <c r="D37">
        <v>40</v>
      </c>
      <c r="E37">
        <v>40</v>
      </c>
      <c r="F37">
        <v>50</v>
      </c>
    </row>
    <row r="38" spans="1:16" x14ac:dyDescent="0.25">
      <c r="A38" t="s">
        <v>11</v>
      </c>
      <c r="B38" t="s">
        <v>50</v>
      </c>
      <c r="C38">
        <v>40</v>
      </c>
      <c r="D38">
        <v>50</v>
      </c>
      <c r="E38">
        <v>10</v>
      </c>
      <c r="F38">
        <v>40</v>
      </c>
    </row>
    <row r="39" spans="1:16" x14ac:dyDescent="0.25">
      <c r="A39" t="s">
        <v>11</v>
      </c>
      <c r="B39" t="s">
        <v>43</v>
      </c>
      <c r="C39">
        <v>30</v>
      </c>
      <c r="D39">
        <v>30</v>
      </c>
      <c r="E39">
        <v>40</v>
      </c>
      <c r="F39">
        <v>30</v>
      </c>
    </row>
    <row r="40" spans="1:16" x14ac:dyDescent="0.25">
      <c r="A40" t="s">
        <v>11</v>
      </c>
      <c r="B40" t="s">
        <v>44</v>
      </c>
      <c r="C40">
        <v>60</v>
      </c>
      <c r="D40">
        <v>90</v>
      </c>
      <c r="E40">
        <v>40</v>
      </c>
      <c r="F40">
        <v>80</v>
      </c>
    </row>
    <row r="41" spans="1:16" x14ac:dyDescent="0.25">
      <c r="A41" t="s">
        <v>11</v>
      </c>
      <c r="B41" t="s">
        <v>46</v>
      </c>
      <c r="C41">
        <v>50</v>
      </c>
      <c r="D41">
        <v>30</v>
      </c>
      <c r="E41">
        <v>20</v>
      </c>
      <c r="F41">
        <v>30</v>
      </c>
    </row>
    <row r="42" spans="1:16" x14ac:dyDescent="0.25">
      <c r="A42" t="s">
        <v>18</v>
      </c>
      <c r="B42" t="s">
        <v>44</v>
      </c>
      <c r="C42">
        <v>40</v>
      </c>
      <c r="D42">
        <v>30</v>
      </c>
      <c r="E42">
        <v>90</v>
      </c>
      <c r="F42">
        <v>50</v>
      </c>
    </row>
    <row r="43" spans="1:16" x14ac:dyDescent="0.25">
      <c r="A43" t="s">
        <v>18</v>
      </c>
      <c r="B43" t="s">
        <v>46</v>
      </c>
      <c r="C43">
        <v>20</v>
      </c>
      <c r="D43">
        <v>40</v>
      </c>
      <c r="E43">
        <v>80</v>
      </c>
      <c r="F43">
        <v>50</v>
      </c>
    </row>
    <row r="44" spans="1:16" x14ac:dyDescent="0.25">
      <c r="A44" t="s">
        <v>30</v>
      </c>
      <c r="B44" t="s">
        <v>43</v>
      </c>
      <c r="C44">
        <v>60</v>
      </c>
      <c r="D44">
        <v>60</v>
      </c>
      <c r="E44">
        <v>50</v>
      </c>
      <c r="F44">
        <v>50</v>
      </c>
    </row>
    <row r="45" spans="1:16" x14ac:dyDescent="0.25">
      <c r="A45" t="s">
        <v>7</v>
      </c>
      <c r="B45" t="s">
        <v>47</v>
      </c>
      <c r="C45">
        <v>10</v>
      </c>
      <c r="D45">
        <v>40</v>
      </c>
      <c r="E45">
        <v>10</v>
      </c>
      <c r="F45">
        <v>20</v>
      </c>
    </row>
    <row r="46" spans="1:16" x14ac:dyDescent="0.25">
      <c r="A46" t="s">
        <v>7</v>
      </c>
      <c r="B46" t="s">
        <v>49</v>
      </c>
      <c r="C46">
        <v>20</v>
      </c>
      <c r="D46">
        <v>20</v>
      </c>
      <c r="E46">
        <v>20</v>
      </c>
      <c r="F46">
        <v>20</v>
      </c>
    </row>
    <row r="47" spans="1:16" x14ac:dyDescent="0.25">
      <c r="A47" t="s">
        <v>7</v>
      </c>
      <c r="B47" t="s">
        <v>48</v>
      </c>
      <c r="C47">
        <v>40</v>
      </c>
      <c r="D47">
        <v>10</v>
      </c>
      <c r="E47">
        <v>40</v>
      </c>
      <c r="F47">
        <v>30</v>
      </c>
    </row>
    <row r="48" spans="1:16" x14ac:dyDescent="0.25">
      <c r="A48" t="s">
        <v>7</v>
      </c>
      <c r="B48" t="s">
        <v>50</v>
      </c>
      <c r="C48">
        <v>20</v>
      </c>
      <c r="D48">
        <v>30</v>
      </c>
      <c r="E48">
        <v>50</v>
      </c>
      <c r="F48">
        <v>40</v>
      </c>
    </row>
    <row r="49" spans="1:17" x14ac:dyDescent="0.25">
      <c r="A49" t="s">
        <v>7</v>
      </c>
      <c r="B49" t="s">
        <v>43</v>
      </c>
      <c r="C49">
        <v>80</v>
      </c>
      <c r="D49">
        <v>80</v>
      </c>
      <c r="E49">
        <v>20</v>
      </c>
      <c r="F49">
        <v>70</v>
      </c>
    </row>
    <row r="50" spans="1:17" x14ac:dyDescent="0.25">
      <c r="A50" t="s">
        <v>7</v>
      </c>
      <c r="B50" t="s">
        <v>44</v>
      </c>
      <c r="C50">
        <v>20</v>
      </c>
      <c r="D50">
        <v>80</v>
      </c>
      <c r="E50">
        <v>60</v>
      </c>
      <c r="F50">
        <v>60</v>
      </c>
    </row>
    <row r="51" spans="1:17" x14ac:dyDescent="0.25">
      <c r="A51" t="s">
        <v>7</v>
      </c>
      <c r="B51" t="s">
        <v>46</v>
      </c>
      <c r="C51">
        <v>70</v>
      </c>
      <c r="D51">
        <v>60</v>
      </c>
      <c r="E51">
        <v>50</v>
      </c>
      <c r="F51">
        <v>70</v>
      </c>
    </row>
    <row r="52" spans="1:17" x14ac:dyDescent="0.25">
      <c r="A52" t="s">
        <v>37</v>
      </c>
      <c r="B52" t="s">
        <v>44</v>
      </c>
      <c r="C52">
        <v>10</v>
      </c>
      <c r="D52">
        <v>20</v>
      </c>
      <c r="E52">
        <v>20</v>
      </c>
      <c r="F52">
        <v>10</v>
      </c>
    </row>
    <row r="53" spans="1:17" x14ac:dyDescent="0.25">
      <c r="A53" t="s">
        <v>31</v>
      </c>
      <c r="B53" t="s">
        <v>43</v>
      </c>
      <c r="C53">
        <v>60</v>
      </c>
      <c r="D53">
        <v>60</v>
      </c>
      <c r="E53">
        <v>50</v>
      </c>
      <c r="F53">
        <v>50</v>
      </c>
    </row>
    <row r="54" spans="1:17" x14ac:dyDescent="0.25">
      <c r="A54" t="s">
        <v>22</v>
      </c>
      <c r="B54" t="s">
        <v>47</v>
      </c>
      <c r="C54">
        <v>10</v>
      </c>
      <c r="D54">
        <v>40</v>
      </c>
      <c r="E54">
        <v>10</v>
      </c>
      <c r="F54">
        <v>20</v>
      </c>
    </row>
    <row r="55" spans="1:17" x14ac:dyDescent="0.25">
      <c r="A55" t="s">
        <v>22</v>
      </c>
      <c r="B55" t="s">
        <v>48</v>
      </c>
      <c r="C55">
        <v>30</v>
      </c>
      <c r="D55">
        <v>50</v>
      </c>
      <c r="E55">
        <v>20</v>
      </c>
      <c r="F55">
        <v>40</v>
      </c>
    </row>
    <row r="56" spans="1:17" x14ac:dyDescent="0.25">
      <c r="A56" t="s">
        <v>22</v>
      </c>
      <c r="B56" t="s">
        <v>44</v>
      </c>
      <c r="C56">
        <v>30</v>
      </c>
      <c r="D56">
        <v>60</v>
      </c>
      <c r="E56">
        <v>10</v>
      </c>
      <c r="F56">
        <v>20</v>
      </c>
    </row>
    <row r="57" spans="1:17" x14ac:dyDescent="0.25">
      <c r="A57" t="s">
        <v>33</v>
      </c>
      <c r="B57" t="s">
        <v>44</v>
      </c>
      <c r="C57">
        <v>30</v>
      </c>
      <c r="D57">
        <v>60</v>
      </c>
      <c r="E57">
        <v>10</v>
      </c>
      <c r="F57">
        <v>20</v>
      </c>
    </row>
    <row r="58" spans="1:17" x14ac:dyDescent="0.25">
      <c r="A58" t="s">
        <v>16</v>
      </c>
      <c r="B58" t="s">
        <v>44</v>
      </c>
      <c r="C58">
        <v>60</v>
      </c>
      <c r="D58">
        <v>90</v>
      </c>
      <c r="E58">
        <v>40</v>
      </c>
      <c r="F58">
        <v>80</v>
      </c>
    </row>
    <row r="59" spans="1:17" x14ac:dyDescent="0.25">
      <c r="A59" t="s">
        <v>16</v>
      </c>
      <c r="B59" t="s">
        <v>46</v>
      </c>
      <c r="C59">
        <v>50</v>
      </c>
      <c r="D59">
        <v>30</v>
      </c>
      <c r="E59">
        <v>20</v>
      </c>
      <c r="F59">
        <v>30</v>
      </c>
    </row>
    <row r="60" spans="1:17" x14ac:dyDescent="0.25">
      <c r="A60" t="s">
        <v>23</v>
      </c>
      <c r="B60" t="s">
        <v>49</v>
      </c>
      <c r="C60">
        <v>40</v>
      </c>
      <c r="D60">
        <v>40</v>
      </c>
      <c r="E60">
        <v>40</v>
      </c>
      <c r="F60">
        <v>40</v>
      </c>
      <c r="J60" s="4" t="s">
        <v>0</v>
      </c>
      <c r="K60" s="4" t="s">
        <v>1</v>
      </c>
      <c r="L60" s="5" t="s">
        <v>51</v>
      </c>
      <c r="M60" s="5" t="s">
        <v>52</v>
      </c>
      <c r="N60" s="5" t="s">
        <v>53</v>
      </c>
      <c r="O60" s="5" t="s">
        <v>54</v>
      </c>
      <c r="P60" s="6" t="s">
        <v>5</v>
      </c>
      <c r="Q60" s="5" t="s">
        <v>45</v>
      </c>
    </row>
    <row r="61" spans="1:17" x14ac:dyDescent="0.25">
      <c r="A61" t="s">
        <v>23</v>
      </c>
      <c r="B61" t="s">
        <v>50</v>
      </c>
      <c r="C61">
        <v>40</v>
      </c>
      <c r="D61">
        <v>50</v>
      </c>
      <c r="E61">
        <v>10</v>
      </c>
      <c r="F61">
        <v>40</v>
      </c>
      <c r="J61">
        <v>1</v>
      </c>
      <c r="K61" t="s">
        <v>6</v>
      </c>
      <c r="L61">
        <f>AVERAGE(IFERROR(VLOOKUP($K61,Olympiade_1!$B:$F,5,FALSE()),""),IFERROR(VLOOKUP($K61,Olympiade_2!$B:$F,5,FALSE()),""),IFERROR(VLOOKUP($K61,Olympiade_3!$B:$F,5,FALSE()),""),IFERROR(VLOOKUP($K61,Olympiade_4!$B:$F,5,FALSE()),""),IFERROR(VLOOKUP($K61,Olympiade_5!$B:$F,5,FALSE()),""),IFERROR(VLOOKUP($K61,Olympiade_6!$B:$F,5,FALSE()),""))</f>
        <v>3.3333333333333335</v>
      </c>
      <c r="M61">
        <f>SUMIFS(Database!B:B,Database!A:A,K61) + SUMIFS(Database!D:D,Database!A:A,K61)</f>
        <v>330</v>
      </c>
      <c r="N61">
        <f>SUMIFS(Database!B:B,Database!A:A,K61) + SUMIFS(Database!E:E,Database!A:A,K61)</f>
        <v>270</v>
      </c>
      <c r="P61">
        <f>SUMIFS(Database!B:B,Database!A:A,K61) + SUMIFS(Database!F:F,Database!A:A,K61)</f>
        <v>320</v>
      </c>
      <c r="Q61">
        <f t="shared" ref="Q61:Q90" si="1">AVERAGE(L4,M4,N4)</f>
        <v>296.66666666666669</v>
      </c>
    </row>
    <row r="62" spans="1:17" x14ac:dyDescent="0.25">
      <c r="A62" t="s">
        <v>14</v>
      </c>
      <c r="B62" t="s">
        <v>49</v>
      </c>
      <c r="C62">
        <v>30</v>
      </c>
      <c r="D62">
        <v>30</v>
      </c>
      <c r="E62">
        <v>30</v>
      </c>
      <c r="F62">
        <v>30</v>
      </c>
      <c r="J62">
        <v>2</v>
      </c>
      <c r="K62" t="s">
        <v>7</v>
      </c>
      <c r="L62">
        <f>AVERAGE(IFERROR(VLOOKUP($K62,Olympiade_1!$B:$F,5,FALSE()),""),IFERROR(VLOOKUP($K62,Olympiade_2!$B:$F,5,FALSE()),""),IFERROR(VLOOKUP($K62,Olympiade_3!$B:$F,5,FALSE()),""),IFERROR(VLOOKUP($K62,Olympiade_4!$B:$F,5,FALSE()),""),IFERROR(VLOOKUP($K62,Olympiade_5!$B:$F,5,FALSE()),""),IFERROR(VLOOKUP($K62,Olympiade_6!$B:$F,5,FALSE()),""))</f>
        <v>3.8333333333333335</v>
      </c>
      <c r="M62">
        <f>SUMIFS(Database!B:B,Database!A:A,K62) + SUMIFS(Database!D:D,Database!A:A,K62)</f>
        <v>320</v>
      </c>
      <c r="N62">
        <f>SUMIFS(Database!B:B,Database!A:A,K62) + SUMIFS(Database!E:E,Database!A:A,K62)</f>
        <v>250</v>
      </c>
      <c r="P62">
        <f>SUMIFS(Database!B:B,Database!A:A,K61) + SUMIFS(Database!F:F,Database!A:A,K61)</f>
        <v>320</v>
      </c>
      <c r="Q62">
        <f t="shared" si="1"/>
        <v>276.66666666666669</v>
      </c>
    </row>
    <row r="63" spans="1:17" x14ac:dyDescent="0.25">
      <c r="A63" t="s">
        <v>14</v>
      </c>
      <c r="B63" t="s">
        <v>48</v>
      </c>
      <c r="C63">
        <v>10</v>
      </c>
      <c r="D63">
        <v>40</v>
      </c>
      <c r="E63">
        <v>30</v>
      </c>
      <c r="F63">
        <v>10</v>
      </c>
      <c r="J63">
        <v>3</v>
      </c>
      <c r="K63" t="s">
        <v>10</v>
      </c>
      <c r="L63" t="e">
        <f>AVERAGE(IFERROR(VLOOKUP($K63,Olympiade_1!$B:$F,5,FALSE()),""),IFERROR(VLOOKUP($K63,Olympiade_2!$B:$F,5,FALSE()),""),IFERROR(VLOOKUP($K63,Olympiade_3!$B:$F,5,FALSE()),""),IFERROR(VLOOKUP($K63,Olympiade_4!$B:$F,5,FALSE()),""),IFERROR(VLOOKUP($K63,Olympiade_5!$B:$F,5,FALSE()),""),IFERROR(VLOOKUP($K63,Olympiade_6!$B:$F,5,FALSE()),""))</f>
        <v>#VALUE!</v>
      </c>
      <c r="M63">
        <f>SUMIFS(Database!B:B,Database!A:A,K63) + SUMIFS(Database!D:D,Database!A:A,K63)</f>
        <v>170</v>
      </c>
      <c r="N63">
        <f>SUMIFS(Database!B:B,Database!A:A,K63) + SUMIFS(Database!E:E,Database!A:A,K63)</f>
        <v>290</v>
      </c>
      <c r="P63">
        <f>SUMIFS(Database!B:B,Database!A:A,K63) + SUMIFS(Database!F:F,Database!A:A,K63)</f>
        <v>240</v>
      </c>
      <c r="Q63">
        <f t="shared" si="1"/>
        <v>216.66666666666666</v>
      </c>
    </row>
    <row r="64" spans="1:17" x14ac:dyDescent="0.25">
      <c r="A64" t="s">
        <v>14</v>
      </c>
      <c r="B64" t="s">
        <v>43</v>
      </c>
      <c r="C64">
        <v>20</v>
      </c>
      <c r="D64">
        <v>40</v>
      </c>
      <c r="E64">
        <v>30</v>
      </c>
      <c r="F64">
        <v>20</v>
      </c>
      <c r="J64">
        <v>4</v>
      </c>
      <c r="K64" t="s">
        <v>8</v>
      </c>
      <c r="L64" t="e">
        <f>AVERAGE(IFERROR(VLOOKUP($K64,Olympiade_1!$B:$F,5,FALSE()),""),IFERROR(VLOOKUP($K64,Olympiade_2!$B:$F,5,FALSE()),""),IFERROR(VLOOKUP($K64,Olympiade_3!$B:$F,5,FALSE()),""),IFERROR(VLOOKUP($K64,Olympiade_4!$B:$F,5,FALSE()),""),IFERROR(VLOOKUP($K64,Olympiade_5!$B:$F,5,FALSE()),""),IFERROR(VLOOKUP($K64,Olympiade_6!$B:$F,5,FALSE()),""))</f>
        <v>#VALUE!</v>
      </c>
      <c r="M64">
        <f>SUMIFS(Database!B:B,Database!A:A,K64) + SUMIFS(Database!D:D,Database!A:A,K64)</f>
        <v>180</v>
      </c>
      <c r="N64">
        <f>SUMIFS(Database!B:B,Database!A:A,K64) + SUMIFS(Database!E:E,Database!A:A,K64)</f>
        <v>240</v>
      </c>
      <c r="P64">
        <f>SUMIFS(Database!B:B,Database!A:A,K64) + SUMIFS(Database!F:F,Database!A:A,K64)</f>
        <v>260</v>
      </c>
      <c r="Q64">
        <f t="shared" si="1"/>
        <v>220</v>
      </c>
    </row>
    <row r="65" spans="1:17" x14ac:dyDescent="0.25">
      <c r="A65" t="s">
        <v>14</v>
      </c>
      <c r="B65" t="s">
        <v>46</v>
      </c>
      <c r="C65">
        <v>30</v>
      </c>
      <c r="D65">
        <v>70</v>
      </c>
      <c r="E65">
        <v>70</v>
      </c>
      <c r="F65">
        <v>60</v>
      </c>
      <c r="J65">
        <v>5</v>
      </c>
      <c r="K65" t="s">
        <v>11</v>
      </c>
      <c r="L65" t="e">
        <f>AVERAGE(IFERROR(VLOOKUP($K65,Olympiade_1!$B:$F,5,FALSE()),""),IFERROR(VLOOKUP($K65,Olympiade_2!$B:$F,5,FALSE()),""),IFERROR(VLOOKUP($K65,Olympiade_3!$B:$F,5,FALSE()),""),IFERROR(VLOOKUP($K65,Olympiade_4!$B:$F,5,FALSE()),""),IFERROR(VLOOKUP($K65,Olympiade_5!$B:$F,5,FALSE()),""),IFERROR(VLOOKUP($K65,Olympiade_6!$B:$F,5,FALSE()),""))</f>
        <v>#VALUE!</v>
      </c>
      <c r="M65">
        <f>SUMIFS(Database!B:B,Database!A:A,K65) + SUMIFS(Database!D:D,Database!A:A,K65)</f>
        <v>240</v>
      </c>
      <c r="N65">
        <f>SUMIFS(Database!B:B,Database!A:A,K65) + SUMIFS(Database!E:E,Database!A:A,K65)</f>
        <v>150</v>
      </c>
      <c r="P65">
        <f>SUMIFS(Database!B:B,Database!A:A,K65) + SUMIFS(Database!F:F,Database!A:A,K65)</f>
        <v>230</v>
      </c>
      <c r="Q65">
        <f t="shared" si="1"/>
        <v>216.66666666666666</v>
      </c>
    </row>
    <row r="66" spans="1:17" x14ac:dyDescent="0.25">
      <c r="A66" t="s">
        <v>38</v>
      </c>
      <c r="B66" t="s">
        <v>47</v>
      </c>
      <c r="C66">
        <v>20</v>
      </c>
      <c r="D66">
        <v>10</v>
      </c>
      <c r="E66">
        <v>20</v>
      </c>
      <c r="F66">
        <v>10</v>
      </c>
      <c r="J66">
        <v>6</v>
      </c>
      <c r="K66" t="s">
        <v>9</v>
      </c>
      <c r="L66" t="e">
        <f>AVERAGE(IFERROR(VLOOKUP($K66,Olympiade_1!$B:$F,5,FALSE()),""),IFERROR(VLOOKUP($K66,Olympiade_2!$B:$F,5,FALSE()),""),IFERROR(VLOOKUP($K66,Olympiade_3!$B:$F,5,FALSE()),""),IFERROR(VLOOKUP($K66,Olympiade_4!$B:$F,5,FALSE()),""),IFERROR(VLOOKUP($K66,Olympiade_5!$B:$F,5,FALSE()),""),IFERROR(VLOOKUP($K66,Olympiade_6!$B:$F,5,FALSE()),""))</f>
        <v>#VALUE!</v>
      </c>
      <c r="M66">
        <f>SUMIFS(Database!B:B,Database!A:A,K66) + SUMIFS(Database!D:D,Database!A:A,K66)</f>
        <v>220</v>
      </c>
      <c r="N66">
        <f>SUMIFS(Database!B:B,Database!A:A,K66) + SUMIFS(Database!E:E,Database!A:A,K66)</f>
        <v>230</v>
      </c>
      <c r="P66">
        <f>SUMIFS(Database!B:B,Database!A:A,K66) + SUMIFS(Database!F:F,Database!A:A,K66)</f>
        <v>240</v>
      </c>
      <c r="Q66">
        <f t="shared" si="1"/>
        <v>203.33333333333334</v>
      </c>
    </row>
    <row r="67" spans="1:17" x14ac:dyDescent="0.25">
      <c r="A67" t="s">
        <v>34</v>
      </c>
      <c r="B67" t="s">
        <v>46</v>
      </c>
      <c r="C67">
        <v>40</v>
      </c>
      <c r="D67">
        <v>50</v>
      </c>
      <c r="E67">
        <v>10</v>
      </c>
      <c r="F67">
        <v>20</v>
      </c>
      <c r="J67">
        <v>7</v>
      </c>
      <c r="K67" t="s">
        <v>12</v>
      </c>
      <c r="L67" t="e">
        <f>AVERAGE(IFERROR(VLOOKUP($K67,Olympiade_1!$B:$F,5,FALSE()),""),IFERROR(VLOOKUP($K67,Olympiade_2!$B:$F,5,FALSE()),""),IFERROR(VLOOKUP($K67,Olympiade_3!$B:$F,5,FALSE()),""),IFERROR(VLOOKUP($K67,Olympiade_4!$B:$F,5,FALSE()),""),IFERROR(VLOOKUP($K67,Olympiade_5!$B:$F,5,FALSE()),""),IFERROR(VLOOKUP($K67,Olympiade_6!$B:$F,5,FALSE()),""))</f>
        <v>#VALUE!</v>
      </c>
      <c r="M67">
        <f>SUMIFS(Database!B:B,Database!A:A,K67) + SUMIFS(Database!D:D,Database!A:A,K67)</f>
        <v>90</v>
      </c>
      <c r="N67">
        <f>SUMIFS(Database!B:B,Database!A:A,K67) + SUMIFS(Database!E:E,Database!A:A,K67)</f>
        <v>180</v>
      </c>
      <c r="P67">
        <f>SUMIFS(Database!B:B,Database!A:A,K67) + SUMIFS(Database!F:F,Database!A:A,K67)</f>
        <v>160</v>
      </c>
      <c r="Q67">
        <f t="shared" si="1"/>
        <v>146.66666666666666</v>
      </c>
    </row>
    <row r="68" spans="1:17" x14ac:dyDescent="0.25">
      <c r="A68" t="s">
        <v>32</v>
      </c>
      <c r="B68" t="s">
        <v>50</v>
      </c>
      <c r="C68">
        <v>10</v>
      </c>
      <c r="D68">
        <v>20</v>
      </c>
      <c r="E68">
        <v>30</v>
      </c>
      <c r="F68">
        <v>10</v>
      </c>
      <c r="J68">
        <v>8</v>
      </c>
      <c r="K68" t="s">
        <v>15</v>
      </c>
      <c r="L68" t="e">
        <f>AVERAGE(IFERROR(VLOOKUP($K68,Olympiade_1!$B:$F,5,FALSE()),""),IFERROR(VLOOKUP($K68,Olympiade_2!$B:$F,5,FALSE()),""),IFERROR(VLOOKUP($K68,Olympiade_3!$B:$F,5,FALSE()),""),IFERROR(VLOOKUP($K68,Olympiade_4!$B:$F,5,FALSE()),""),IFERROR(VLOOKUP($K68,Olympiade_5!$B:$F,5,FALSE()),""),IFERROR(VLOOKUP($K68,Olympiade_6!$B:$F,5,FALSE()),""))</f>
        <v>#VALUE!</v>
      </c>
      <c r="M68">
        <f>SUMIFS(Database!B:B,Database!A:A,K68) + SUMIFS(Database!D:D,Database!A:A,K68)</f>
        <v>110</v>
      </c>
      <c r="N68">
        <f>SUMIFS(Database!B:B,Database!A:A,K68) + SUMIFS(Database!E:E,Database!A:A,K68)</f>
        <v>150</v>
      </c>
      <c r="P68">
        <f>SUMIFS(Database!B:B,Database!A:A,K68) + SUMIFS(Database!F:F,Database!A:A,K68)</f>
        <v>120</v>
      </c>
      <c r="Q68">
        <f t="shared" si="1"/>
        <v>140</v>
      </c>
    </row>
    <row r="69" spans="1:17" x14ac:dyDescent="0.25">
      <c r="A69" t="s">
        <v>32</v>
      </c>
      <c r="B69" t="s">
        <v>46</v>
      </c>
      <c r="C69">
        <v>60</v>
      </c>
      <c r="D69">
        <v>20</v>
      </c>
      <c r="E69">
        <v>30</v>
      </c>
      <c r="F69">
        <v>40</v>
      </c>
      <c r="J69">
        <v>9</v>
      </c>
      <c r="K69" t="s">
        <v>17</v>
      </c>
      <c r="L69" t="e">
        <f>AVERAGE(IFERROR(VLOOKUP($K69,Olympiade_1!$B:$F,5,FALSE()),""),IFERROR(VLOOKUP($K69,Olympiade_2!$B:$F,5,FALSE()),""),IFERROR(VLOOKUP($K69,Olympiade_3!$B:$F,5,FALSE()),""),IFERROR(VLOOKUP($K69,Olympiade_4!$B:$F,5,FALSE()),""),IFERROR(VLOOKUP($K69,Olympiade_5!$B:$F,5,FALSE()),""),IFERROR(VLOOKUP($K69,Olympiade_6!$B:$F,5,FALSE()),""))</f>
        <v>#VALUE!</v>
      </c>
      <c r="M69">
        <f>SUMIFS(Database!B:B,Database!A:A,K69) + SUMIFS(Database!D:D,Database!A:A,K69)</f>
        <v>130</v>
      </c>
      <c r="N69">
        <f>SUMIFS(Database!B:B,Database!A:A,K69) + SUMIFS(Database!E:E,Database!A:A,K69)</f>
        <v>130</v>
      </c>
      <c r="P69">
        <f>SUMIFS(Database!B:B,Database!A:A,K69) + SUMIFS(Database!F:F,Database!A:A,K69)</f>
        <v>110</v>
      </c>
      <c r="Q69">
        <f t="shared" si="1"/>
        <v>143.33333333333334</v>
      </c>
    </row>
    <row r="70" spans="1:17" x14ac:dyDescent="0.25">
      <c r="A70" t="s">
        <v>6</v>
      </c>
      <c r="B70" t="s">
        <v>47</v>
      </c>
      <c r="C70">
        <v>30</v>
      </c>
      <c r="D70">
        <v>30</v>
      </c>
      <c r="E70">
        <v>40</v>
      </c>
      <c r="F70">
        <v>40</v>
      </c>
      <c r="J70">
        <v>10</v>
      </c>
      <c r="K70" t="s">
        <v>13</v>
      </c>
      <c r="L70" t="e">
        <f>AVERAGE(IFERROR(VLOOKUP($K70,Olympiade_1!$B:$F,5,FALSE()),""),IFERROR(VLOOKUP($K70,Olympiade_2!$B:$F,5,FALSE()),""),IFERROR(VLOOKUP($K70,Olympiade_3!$B:$F,5,FALSE()),""),IFERROR(VLOOKUP($K70,Olympiade_4!$B:$F,5,FALSE()),""),IFERROR(VLOOKUP($K70,Olympiade_5!$B:$F,5,FALSE()),""),IFERROR(VLOOKUP($K70,Olympiade_6!$B:$F,5,FALSE()),""))</f>
        <v>#VALUE!</v>
      </c>
      <c r="M70">
        <f>SUMIFS(Database!B:B,Database!A:A,K70) + SUMIFS(Database!D:D,Database!A:A,K70)</f>
        <v>130</v>
      </c>
      <c r="N70">
        <f>SUMIFS(Database!B:B,Database!A:A,K70) + SUMIFS(Database!E:E,Database!A:A,K70)</f>
        <v>80</v>
      </c>
      <c r="P70">
        <f>SUMIFS(Database!B:B,Database!A:A,K70) + SUMIFS(Database!F:F,Database!A:A,K70)</f>
        <v>140</v>
      </c>
      <c r="Q70">
        <f t="shared" si="1"/>
        <v>120</v>
      </c>
    </row>
    <row r="71" spans="1:17" x14ac:dyDescent="0.25">
      <c r="A71" t="s">
        <v>6</v>
      </c>
      <c r="B71" t="s">
        <v>49</v>
      </c>
      <c r="C71">
        <v>40</v>
      </c>
      <c r="D71">
        <v>40</v>
      </c>
      <c r="E71">
        <v>40</v>
      </c>
      <c r="F71">
        <v>40</v>
      </c>
      <c r="J71">
        <v>11</v>
      </c>
      <c r="K71" t="s">
        <v>19</v>
      </c>
      <c r="L71" t="e">
        <f>AVERAGE(IFERROR(VLOOKUP($K71,Olympiade_1!$B:$F,5,FALSE()),""),IFERROR(VLOOKUP($K71,Olympiade_2!$B:$F,5,FALSE()),""),IFERROR(VLOOKUP($K71,Olympiade_3!$B:$F,5,FALSE()),""),IFERROR(VLOOKUP($K71,Olympiade_4!$B:$F,5,FALSE()),""),IFERROR(VLOOKUP($K71,Olympiade_5!$B:$F,5,FALSE()),""),IFERROR(VLOOKUP($K71,Olympiade_6!$B:$F,5,FALSE()),""))</f>
        <v>#VALUE!</v>
      </c>
      <c r="M71">
        <f>SUMIFS(Database!B:B,Database!A:A,K71) + SUMIFS(Database!D:D,Database!A:A,K71)</f>
        <v>110</v>
      </c>
      <c r="N71">
        <f>SUMIFS(Database!B:B,Database!A:A,K71) + SUMIFS(Database!E:E,Database!A:A,K71)</f>
        <v>90</v>
      </c>
      <c r="P71">
        <f>SUMIFS(Database!B:B,Database!A:A,K71) + SUMIFS(Database!F:F,Database!A:A,K71)</f>
        <v>90</v>
      </c>
      <c r="Q71">
        <f t="shared" si="1"/>
        <v>130</v>
      </c>
    </row>
    <row r="72" spans="1:17" x14ac:dyDescent="0.25">
      <c r="A72" t="s">
        <v>6</v>
      </c>
      <c r="B72" t="s">
        <v>48</v>
      </c>
      <c r="C72">
        <v>20</v>
      </c>
      <c r="D72">
        <v>30</v>
      </c>
      <c r="E72">
        <v>50</v>
      </c>
      <c r="F72">
        <v>50</v>
      </c>
      <c r="J72">
        <v>12</v>
      </c>
      <c r="K72" t="s">
        <v>21</v>
      </c>
      <c r="L72" t="e">
        <f>AVERAGE(IFERROR(VLOOKUP($K72,Olympiade_1!$B:$F,5,FALSE()),""),IFERROR(VLOOKUP($K72,Olympiade_2!$B:$F,5,FALSE()),""),IFERROR(VLOOKUP($K72,Olympiade_3!$B:$F,5,FALSE()),""),IFERROR(VLOOKUP($K72,Olympiade_4!$B:$F,5,FALSE()),""),IFERROR(VLOOKUP($K72,Olympiade_5!$B:$F,5,FALSE()),""),IFERROR(VLOOKUP($K72,Olympiade_6!$B:$F,5,FALSE()),""))</f>
        <v>#VALUE!</v>
      </c>
      <c r="M72">
        <f>SUMIFS(Database!B:B,Database!A:A,K72) + SUMIFS(Database!D:D,Database!A:A,K72)</f>
        <v>50</v>
      </c>
      <c r="N72">
        <f>SUMIFS(Database!B:B,Database!A:A,K72) + SUMIFS(Database!E:E,Database!A:A,K72)</f>
        <v>110</v>
      </c>
      <c r="P72">
        <f>SUMIFS(Database!B:B,Database!A:A,K72) + SUMIFS(Database!F:F,Database!A:A,K72)</f>
        <v>80</v>
      </c>
      <c r="Q72">
        <f t="shared" si="1"/>
        <v>96.666666666666671</v>
      </c>
    </row>
    <row r="73" spans="1:17" x14ac:dyDescent="0.25">
      <c r="A73" t="s">
        <v>6</v>
      </c>
      <c r="B73" t="s">
        <v>50</v>
      </c>
      <c r="C73">
        <v>50</v>
      </c>
      <c r="D73">
        <v>40</v>
      </c>
      <c r="E73">
        <v>20</v>
      </c>
      <c r="F73">
        <v>50</v>
      </c>
      <c r="J73">
        <v>13</v>
      </c>
      <c r="K73" t="s">
        <v>22</v>
      </c>
      <c r="L73" t="e">
        <f>AVERAGE(IFERROR(VLOOKUP($K73,Olympiade_1!$B:$F,5,FALSE()),""),IFERROR(VLOOKUP($K73,Olympiade_2!$B:$F,5,FALSE()),""),IFERROR(VLOOKUP($K73,Olympiade_3!$B:$F,5,FALSE()),""),IFERROR(VLOOKUP($K73,Olympiade_4!$B:$F,5,FALSE()),""),IFERROR(VLOOKUP($K73,Olympiade_5!$B:$F,5,FALSE()),""),IFERROR(VLOOKUP($K73,Olympiade_6!$B:$F,5,FALSE()),""))</f>
        <v>#VALUE!</v>
      </c>
      <c r="M73">
        <f>SUMIFS(Database!B:B,Database!A:A,K73) + SUMIFS(Database!D:D,Database!A:A,K73)</f>
        <v>150</v>
      </c>
      <c r="N73">
        <f>SUMIFS(Database!B:B,Database!A:A,K73) + SUMIFS(Database!E:E,Database!A:A,K73)</f>
        <v>40</v>
      </c>
      <c r="P73">
        <f>SUMIFS(Database!B:B,Database!A:A,K73) + SUMIFS(Database!F:F,Database!A:A,K73)</f>
        <v>80</v>
      </c>
      <c r="Q73">
        <f t="shared" si="1"/>
        <v>100</v>
      </c>
    </row>
    <row r="74" spans="1:17" x14ac:dyDescent="0.25">
      <c r="A74" t="s">
        <v>6</v>
      </c>
      <c r="B74" t="s">
        <v>43</v>
      </c>
      <c r="C74">
        <v>20</v>
      </c>
      <c r="D74">
        <v>40</v>
      </c>
      <c r="E74">
        <v>30</v>
      </c>
      <c r="F74">
        <v>20</v>
      </c>
      <c r="J74">
        <v>14</v>
      </c>
      <c r="K74" t="s">
        <v>23</v>
      </c>
      <c r="L74" t="e">
        <f>AVERAGE(IFERROR(VLOOKUP($K74,Olympiade_1!$B:$F,5,FALSE()),""),IFERROR(VLOOKUP($K74,Olympiade_2!$B:$F,5,FALSE()),""),IFERROR(VLOOKUP($K74,Olympiade_3!$B:$F,5,FALSE()),""),IFERROR(VLOOKUP($K74,Olympiade_4!$B:$F,5,FALSE()),""),IFERROR(VLOOKUP($K74,Olympiade_5!$B:$F,5,FALSE()),""),IFERROR(VLOOKUP($K74,Olympiade_6!$B:$F,5,FALSE()),""))</f>
        <v>#VALUE!</v>
      </c>
      <c r="M74">
        <f>SUMIFS(Database!B:B,Database!A:A,K74) + SUMIFS(Database!D:D,Database!A:A,K74)</f>
        <v>90</v>
      </c>
      <c r="N74">
        <f>SUMIFS(Database!B:B,Database!A:A,K74) + SUMIFS(Database!E:E,Database!A:A,K74)</f>
        <v>50</v>
      </c>
      <c r="P74">
        <f>SUMIFS(Database!B:B,Database!A:A,K74) + SUMIFS(Database!F:F,Database!A:A,K74)</f>
        <v>80</v>
      </c>
      <c r="Q74">
        <f t="shared" si="1"/>
        <v>83.333333333333329</v>
      </c>
    </row>
    <row r="75" spans="1:17" x14ac:dyDescent="0.25">
      <c r="A75" t="s">
        <v>6</v>
      </c>
      <c r="B75" t="s">
        <v>44</v>
      </c>
      <c r="C75">
        <v>50</v>
      </c>
      <c r="D75">
        <v>70</v>
      </c>
      <c r="E75">
        <v>30</v>
      </c>
      <c r="F75">
        <v>40</v>
      </c>
      <c r="J75">
        <v>15</v>
      </c>
      <c r="K75" t="s">
        <v>16</v>
      </c>
      <c r="L75" t="e">
        <f>AVERAGE(IFERROR(VLOOKUP($K75,Olympiade_1!$B:$F,5,FALSE()),""),IFERROR(VLOOKUP($K75,Olympiade_2!$B:$F,5,FALSE()),""),IFERROR(VLOOKUP($K75,Olympiade_3!$B:$F,5,FALSE()),""),IFERROR(VLOOKUP($K75,Olympiade_4!$B:$F,5,FALSE()),""),IFERROR(VLOOKUP($K75,Olympiade_5!$B:$F,5,FALSE()),""),IFERROR(VLOOKUP($K75,Olympiade_6!$B:$F,5,FALSE()),""))</f>
        <v>#VALUE!</v>
      </c>
      <c r="M75">
        <f>SUMIFS(Database!B:B,Database!A:A,K75) + SUMIFS(Database!D:D,Database!A:A,K75)</f>
        <v>120</v>
      </c>
      <c r="N75">
        <f>SUMIFS(Database!B:B,Database!A:A,K75) + SUMIFS(Database!E:E,Database!A:A,K75)</f>
        <v>60</v>
      </c>
      <c r="P75">
        <f>SUMIFS(Database!B:B,Database!A:A,K75) + SUMIFS(Database!F:F,Database!A:A,K75)</f>
        <v>110</v>
      </c>
      <c r="Q75">
        <f t="shared" si="1"/>
        <v>110</v>
      </c>
    </row>
    <row r="76" spans="1:17" x14ac:dyDescent="0.25">
      <c r="A76" t="s">
        <v>6</v>
      </c>
      <c r="B76" t="s">
        <v>46</v>
      </c>
      <c r="C76">
        <v>80</v>
      </c>
      <c r="D76">
        <v>80</v>
      </c>
      <c r="E76">
        <v>60</v>
      </c>
      <c r="F76">
        <v>80</v>
      </c>
      <c r="J76">
        <v>16</v>
      </c>
      <c r="K76" t="s">
        <v>20</v>
      </c>
      <c r="L76" t="e">
        <f>AVERAGE(IFERROR(VLOOKUP($K76,Olympiade_1!$B:$F,5,FALSE()),""),IFERROR(VLOOKUP($K76,Olympiade_2!$B:$F,5,FALSE()),""),IFERROR(VLOOKUP($K76,Olympiade_3!$B:$F,5,FALSE()),""),IFERROR(VLOOKUP($K76,Olympiade_4!$B:$F,5,FALSE()),""),IFERROR(VLOOKUP($K76,Olympiade_5!$B:$F,5,FALSE()),""),IFERROR(VLOOKUP($K76,Olympiade_6!$B:$F,5,FALSE()),""))</f>
        <v>#VALUE!</v>
      </c>
      <c r="M76">
        <f>SUMIFS(Database!B:B,Database!A:A,K76) + SUMIFS(Database!D:D,Database!A:A,K76)</f>
        <v>40</v>
      </c>
      <c r="N76">
        <f>SUMIFS(Database!B:B,Database!A:A,K76) + SUMIFS(Database!E:E,Database!A:A,K76)</f>
        <v>160</v>
      </c>
      <c r="P76">
        <f>SUMIFS(Database!B:B,Database!A:A,K76) + SUMIFS(Database!F:F,Database!A:A,K76)</f>
        <v>80</v>
      </c>
      <c r="Q76">
        <f t="shared" si="1"/>
        <v>90</v>
      </c>
    </row>
    <row r="77" spans="1:17" x14ac:dyDescent="0.25">
      <c r="A77" t="s">
        <v>17</v>
      </c>
      <c r="B77" t="s">
        <v>49</v>
      </c>
      <c r="C77">
        <v>20</v>
      </c>
      <c r="D77">
        <v>20</v>
      </c>
      <c r="E77">
        <v>20</v>
      </c>
      <c r="F77">
        <v>20</v>
      </c>
      <c r="J77">
        <v>17</v>
      </c>
      <c r="K77" t="s">
        <v>26</v>
      </c>
      <c r="L77" t="e">
        <f>AVERAGE(IFERROR(VLOOKUP($K77,Olympiade_1!$B:$F,5,FALSE()),""),IFERROR(VLOOKUP($K77,Olympiade_2!$B:$F,5,FALSE()),""),IFERROR(VLOOKUP($K77,Olympiade_3!$B:$F,5,FALSE()),""),IFERROR(VLOOKUP($K77,Olympiade_4!$B:$F,5,FALSE()),""),IFERROR(VLOOKUP($K77,Olympiade_5!$B:$F,5,FALSE()),""),IFERROR(VLOOKUP($K77,Olympiade_6!$B:$F,5,FALSE()),""))</f>
        <v>#VALUE!</v>
      </c>
      <c r="M77">
        <f>SUMIFS(Database!B:B,Database!A:A,K77) + SUMIFS(Database!D:D,Database!A:A,K77)</f>
        <v>50</v>
      </c>
      <c r="N77">
        <f>SUMIFS(Database!B:B,Database!A:A,K77) + SUMIFS(Database!E:E,Database!A:A,K77)</f>
        <v>60</v>
      </c>
      <c r="P77">
        <f>SUMIFS(Database!B:B,Database!A:A,K77) + SUMIFS(Database!F:F,Database!A:A,K77)</f>
        <v>70</v>
      </c>
      <c r="Q77">
        <f t="shared" si="1"/>
        <v>86.666666666666671</v>
      </c>
    </row>
    <row r="78" spans="1:17" x14ac:dyDescent="0.25">
      <c r="A78" t="s">
        <v>17</v>
      </c>
      <c r="B78" t="s">
        <v>48</v>
      </c>
      <c r="C78">
        <v>40</v>
      </c>
      <c r="D78">
        <v>10</v>
      </c>
      <c r="E78">
        <v>40</v>
      </c>
      <c r="F78">
        <v>30</v>
      </c>
      <c r="J78">
        <v>18</v>
      </c>
      <c r="K78" t="s">
        <v>27</v>
      </c>
      <c r="L78" t="e">
        <f>AVERAGE(IFERROR(VLOOKUP($K78,Olympiade_1!$B:$F,5,FALSE()),""),IFERROR(VLOOKUP($K78,Olympiade_2!$B:$F,5,FALSE()),""),IFERROR(VLOOKUP($K78,Olympiade_3!$B:$F,5,FALSE()),""),IFERROR(VLOOKUP($K78,Olympiade_4!$B:$F,5,FALSE()),""),IFERROR(VLOOKUP($K78,Olympiade_5!$B:$F,5,FALSE()),""),IFERROR(VLOOKUP($K78,Olympiade_6!$B:$F,5,FALSE()),""))</f>
        <v>#VALUE!</v>
      </c>
      <c r="M78">
        <f>SUMIFS(Database!B:B,Database!A:A,K78) + SUMIFS(Database!D:D,Database!A:A,K78)</f>
        <v>40</v>
      </c>
      <c r="N78">
        <f>SUMIFS(Database!B:B,Database!A:A,K78) + SUMIFS(Database!E:E,Database!A:A,K78)</f>
        <v>70</v>
      </c>
      <c r="P78">
        <f>SUMIFS(Database!B:B,Database!A:A,K78) + SUMIFS(Database!F:F,Database!A:A,K78)</f>
        <v>70</v>
      </c>
      <c r="Q78">
        <f t="shared" si="1"/>
        <v>73.333333333333329</v>
      </c>
    </row>
    <row r="79" spans="1:17" x14ac:dyDescent="0.25">
      <c r="A79" t="s">
        <v>17</v>
      </c>
      <c r="B79" t="s">
        <v>50</v>
      </c>
      <c r="C79">
        <v>10</v>
      </c>
      <c r="D79">
        <v>20</v>
      </c>
      <c r="E79">
        <v>30</v>
      </c>
      <c r="F79">
        <v>10</v>
      </c>
      <c r="J79">
        <v>19</v>
      </c>
      <c r="K79" t="s">
        <v>14</v>
      </c>
      <c r="L79" t="e">
        <f>AVERAGE(IFERROR(VLOOKUP($K79,Olympiade_1!$B:$F,5,FALSE()),""),IFERROR(VLOOKUP($K79,Olympiade_2!$B:$F,5,FALSE()),""),IFERROR(VLOOKUP($K79,Olympiade_3!$B:$F,5,FALSE()),""),IFERROR(VLOOKUP($K79,Olympiade_4!$B:$F,5,FALSE()),""),IFERROR(VLOOKUP($K79,Olympiade_5!$B:$F,5,FALSE()),""),IFERROR(VLOOKUP($K79,Olympiade_6!$B:$F,5,FALSE()),""))</f>
        <v>#VALUE!</v>
      </c>
      <c r="M79">
        <f>SUMIFS(Database!B:B,Database!A:A,K79) + SUMIFS(Database!D:D,Database!A:A,K79)</f>
        <v>180</v>
      </c>
      <c r="N79">
        <f>SUMIFS(Database!B:B,Database!A:A,K79) + SUMIFS(Database!E:E,Database!A:A,K79)</f>
        <v>160</v>
      </c>
      <c r="P79">
        <f>SUMIFS(Database!B:B,Database!A:A,K79) + SUMIFS(Database!F:F,Database!A:A,K79)</f>
        <v>120</v>
      </c>
      <c r="Q79">
        <f t="shared" si="1"/>
        <v>73.333333333333329</v>
      </c>
    </row>
    <row r="80" spans="1:17" x14ac:dyDescent="0.25">
      <c r="A80" t="s">
        <v>17</v>
      </c>
      <c r="B80" t="s">
        <v>43</v>
      </c>
      <c r="C80">
        <v>10</v>
      </c>
      <c r="D80">
        <v>10</v>
      </c>
      <c r="E80">
        <v>10</v>
      </c>
      <c r="F80">
        <v>10</v>
      </c>
      <c r="J80">
        <v>20</v>
      </c>
      <c r="K80" t="s">
        <v>25</v>
      </c>
      <c r="L80" t="e">
        <f>AVERAGE(IFERROR(VLOOKUP($K80,Olympiade_1!$B:$F,5,FALSE()),""),IFERROR(VLOOKUP($K80,Olympiade_2!$B:$F,5,FALSE()),""),IFERROR(VLOOKUP($K80,Olympiade_3!$B:$F,5,FALSE()),""),IFERROR(VLOOKUP($K80,Olympiade_4!$B:$F,5,FALSE()),""),IFERROR(VLOOKUP($K80,Olympiade_5!$B:$F,5,FALSE()),""),IFERROR(VLOOKUP($K80,Olympiade_6!$B:$F,5,FALSE()),""))</f>
        <v>#VALUE!</v>
      </c>
      <c r="M80">
        <f>SUMIFS(Database!B:B,Database!A:A,K80) + SUMIFS(Database!D:D,Database!A:A,K80)</f>
        <v>120</v>
      </c>
      <c r="N80">
        <f>SUMIFS(Database!B:B,Database!A:A,K80) + SUMIFS(Database!E:E,Database!A:A,K80)</f>
        <v>80</v>
      </c>
      <c r="P80">
        <f>SUMIFS(Database!B:B,Database!A:A,K80) + SUMIFS(Database!F:F,Database!A:A,K80)</f>
        <v>70</v>
      </c>
      <c r="Q80">
        <f t="shared" si="1"/>
        <v>93.333333333333329</v>
      </c>
    </row>
    <row r="81" spans="1:17" x14ac:dyDescent="0.25">
      <c r="A81" t="s">
        <v>17</v>
      </c>
      <c r="B81" t="s">
        <v>44</v>
      </c>
      <c r="C81">
        <v>50</v>
      </c>
      <c r="D81">
        <v>70</v>
      </c>
      <c r="E81">
        <v>30</v>
      </c>
      <c r="F81">
        <v>40</v>
      </c>
      <c r="J81">
        <v>21</v>
      </c>
      <c r="K81" t="s">
        <v>30</v>
      </c>
      <c r="L81" t="e">
        <f>AVERAGE(IFERROR(VLOOKUP($K81,Olympiade_1!$B:$F,5,FALSE()),""),IFERROR(VLOOKUP($K81,Olympiade_2!$B:$F,5,FALSE()),""),IFERROR(VLOOKUP($K81,Olympiade_3!$B:$F,5,FALSE()),""),IFERROR(VLOOKUP($K81,Olympiade_4!$B:$F,5,FALSE()),""),IFERROR(VLOOKUP($K81,Olympiade_5!$B:$F,5,FALSE()),""),IFERROR(VLOOKUP($K81,Olympiade_6!$B:$F,5,FALSE()),""))</f>
        <v>#VALUE!</v>
      </c>
      <c r="M81">
        <f>SUMIFS(Database!B:B,Database!A:A,K81) + SUMIFS(Database!D:D,Database!A:A,K81)</f>
        <v>60</v>
      </c>
      <c r="N81">
        <f>SUMIFS(Database!B:B,Database!A:A,K81) + SUMIFS(Database!E:E,Database!A:A,K81)</f>
        <v>50</v>
      </c>
      <c r="P81">
        <f>SUMIFS(Database!B:B,Database!A:A,K81) + SUMIFS(Database!F:F,Database!A:A,K81)</f>
        <v>50</v>
      </c>
      <c r="Q81">
        <f t="shared" si="1"/>
        <v>60</v>
      </c>
    </row>
    <row r="82" spans="1:17" x14ac:dyDescent="0.25">
      <c r="A82" t="s">
        <v>15</v>
      </c>
      <c r="B82" t="s">
        <v>48</v>
      </c>
      <c r="C82">
        <v>30</v>
      </c>
      <c r="D82">
        <v>50</v>
      </c>
      <c r="E82">
        <v>20</v>
      </c>
      <c r="F82">
        <v>40</v>
      </c>
      <c r="J82">
        <v>22</v>
      </c>
      <c r="K82" t="s">
        <v>31</v>
      </c>
      <c r="L82" t="e">
        <f>AVERAGE(IFERROR(VLOOKUP($K82,Olympiade_1!$B:$F,5,FALSE()),""),IFERROR(VLOOKUP($K82,Olympiade_2!$B:$F,5,FALSE()),""),IFERROR(VLOOKUP($K82,Olympiade_3!$B:$F,5,FALSE()),""),IFERROR(VLOOKUP($K82,Olympiade_4!$B:$F,5,FALSE()),""),IFERROR(VLOOKUP($K82,Olympiade_5!$B:$F,5,FALSE()),""),IFERROR(VLOOKUP($K82,Olympiade_6!$B:$F,5,FALSE()),""))</f>
        <v>#VALUE!</v>
      </c>
      <c r="M82">
        <f>SUMIFS(Database!B:B,Database!A:A,K82) + SUMIFS(Database!D:D,Database!A:A,K82)</f>
        <v>60</v>
      </c>
      <c r="N82">
        <f>SUMIFS(Database!B:B,Database!A:A,K82) + SUMIFS(Database!E:E,Database!A:A,K82)</f>
        <v>50</v>
      </c>
      <c r="P82">
        <f>SUMIFS(Database!B:B,Database!A:A,K82) + SUMIFS(Database!F:F,Database!A:A,K82)</f>
        <v>50</v>
      </c>
      <c r="Q82">
        <f t="shared" si="1"/>
        <v>60</v>
      </c>
    </row>
    <row r="83" spans="1:17" x14ac:dyDescent="0.25">
      <c r="A83" t="s">
        <v>15</v>
      </c>
      <c r="B83" t="s">
        <v>43</v>
      </c>
      <c r="C83">
        <v>30</v>
      </c>
      <c r="D83">
        <v>30</v>
      </c>
      <c r="E83">
        <v>40</v>
      </c>
      <c r="F83">
        <v>30</v>
      </c>
      <c r="J83">
        <v>23</v>
      </c>
      <c r="K83" t="s">
        <v>29</v>
      </c>
      <c r="L83" t="e">
        <f>AVERAGE(IFERROR(VLOOKUP($K83,Olympiade_1!$B:$F,5,FALSE()),""),IFERROR(VLOOKUP($K83,Olympiade_2!$B:$F,5,FALSE()),""),IFERROR(VLOOKUP($K83,Olympiade_3!$B:$F,5,FALSE()),""),IFERROR(VLOOKUP($K83,Olympiade_4!$B:$F,5,FALSE()),""),IFERROR(VLOOKUP($K83,Olympiade_5!$B:$F,5,FALSE()),""),IFERROR(VLOOKUP($K83,Olympiade_6!$B:$F,5,FALSE()),""))</f>
        <v>#VALUE!</v>
      </c>
      <c r="M83">
        <f>SUMIFS(Database!B:B,Database!A:A,K83) + SUMIFS(Database!D:D,Database!A:A,K83)</f>
        <v>40</v>
      </c>
      <c r="N83">
        <f>SUMIFS(Database!B:B,Database!A:A,K83) + SUMIFS(Database!E:E,Database!A:A,K83)</f>
        <v>70</v>
      </c>
      <c r="P83">
        <f>SUMIFS(Database!B:B,Database!A:A,K83) + SUMIFS(Database!F:F,Database!A:A,K83)</f>
        <v>50</v>
      </c>
      <c r="Q83">
        <f t="shared" si="1"/>
        <v>60</v>
      </c>
    </row>
    <row r="84" spans="1:17" x14ac:dyDescent="0.25">
      <c r="A84" t="s">
        <v>15</v>
      </c>
      <c r="B84" t="s">
        <v>44</v>
      </c>
      <c r="C84">
        <v>40</v>
      </c>
      <c r="D84">
        <v>30</v>
      </c>
      <c r="E84">
        <v>90</v>
      </c>
      <c r="F84">
        <v>50</v>
      </c>
      <c r="J84">
        <v>24</v>
      </c>
      <c r="K84" t="s">
        <v>18</v>
      </c>
      <c r="L84" t="e">
        <f>AVERAGE(IFERROR(VLOOKUP($K84,Olympiade_1!$B:$F,5,FALSE()),""),IFERROR(VLOOKUP($K84,Olympiade_2!$B:$F,5,FALSE()),""),IFERROR(VLOOKUP($K84,Olympiade_3!$B:$F,5,FALSE()),""),IFERROR(VLOOKUP($K84,Olympiade_4!$B:$F,5,FALSE()),""),IFERROR(VLOOKUP($K84,Olympiade_5!$B:$F,5,FALSE()),""),IFERROR(VLOOKUP($K84,Olympiade_6!$B:$F,5,FALSE()),""))</f>
        <v>#VALUE!</v>
      </c>
      <c r="M84">
        <f>SUMIFS(Database!B:B,Database!A:A,K84) + SUMIFS(Database!D:D,Database!A:A,K84)</f>
        <v>70</v>
      </c>
      <c r="N84">
        <f>SUMIFS(Database!B:B,Database!A:A,K84) + SUMIFS(Database!E:E,Database!A:A,K84)</f>
        <v>170</v>
      </c>
      <c r="P84">
        <f>SUMIFS(Database!B:B,Database!A:A,K84) + SUMIFS(Database!F:F,Database!A:A,K84)</f>
        <v>100</v>
      </c>
      <c r="Q84">
        <f t="shared" si="1"/>
        <v>56.666666666666664</v>
      </c>
    </row>
    <row r="85" spans="1:17" x14ac:dyDescent="0.25">
      <c r="A85" t="s">
        <v>24</v>
      </c>
      <c r="B85" t="s">
        <v>46</v>
      </c>
      <c r="C85">
        <v>80</v>
      </c>
      <c r="D85">
        <v>80</v>
      </c>
      <c r="E85">
        <v>60</v>
      </c>
      <c r="F85">
        <v>80</v>
      </c>
      <c r="J85">
        <v>25</v>
      </c>
      <c r="K85" t="s">
        <v>33</v>
      </c>
      <c r="L85" t="e">
        <f>AVERAGE(IFERROR(VLOOKUP($K85,Olympiade_1!$B:$F,5,FALSE()),""),IFERROR(VLOOKUP($K85,Olympiade_2!$B:$F,5,FALSE()),""),IFERROR(VLOOKUP($K85,Olympiade_3!$B:$F,5,FALSE()),""),IFERROR(VLOOKUP($K85,Olympiade_4!$B:$F,5,FALSE()),""),IFERROR(VLOOKUP($K85,Olympiade_5!$B:$F,5,FALSE()),""),IFERROR(VLOOKUP($K85,Olympiade_6!$B:$F,5,FALSE()),""))</f>
        <v>#VALUE!</v>
      </c>
      <c r="M85">
        <f>SUMIFS(Database!B:B,Database!A:A,K85) + SUMIFS(Database!D:D,Database!A:A,K85)</f>
        <v>60</v>
      </c>
      <c r="N85">
        <f>SUMIFS(Database!B:B,Database!A:A,K85) + SUMIFS(Database!E:E,Database!A:A,K85)</f>
        <v>10</v>
      </c>
      <c r="P85">
        <f>SUMIFS(Database!B:B,Database!A:A,K85) + SUMIFS(Database!F:F,Database!A:A,K85)</f>
        <v>20</v>
      </c>
      <c r="Q85">
        <f t="shared" si="1"/>
        <v>56.666666666666664</v>
      </c>
    </row>
    <row r="86" spans="1:17" x14ac:dyDescent="0.25">
      <c r="A86" t="s">
        <v>28</v>
      </c>
      <c r="B86" t="s">
        <v>46</v>
      </c>
      <c r="C86">
        <v>70</v>
      </c>
      <c r="D86">
        <v>60</v>
      </c>
      <c r="E86">
        <v>50</v>
      </c>
      <c r="F86">
        <v>70</v>
      </c>
      <c r="J86">
        <v>26</v>
      </c>
      <c r="K86" t="s">
        <v>32</v>
      </c>
      <c r="L86" t="e">
        <f>AVERAGE(IFERROR(VLOOKUP($K86,Olympiade_1!$B:$F,5,FALSE()),""),IFERROR(VLOOKUP($K86,Olympiade_2!$B:$F,5,FALSE()),""),IFERROR(VLOOKUP($K86,Olympiade_3!$B:$F,5,FALSE()),""),IFERROR(VLOOKUP($K86,Olympiade_4!$B:$F,5,FALSE()),""),IFERROR(VLOOKUP($K86,Olympiade_5!$B:$F,5,FALSE()),""),IFERROR(VLOOKUP($K86,Olympiade_6!$B:$F,5,FALSE()),""))</f>
        <v>#VALUE!</v>
      </c>
      <c r="M86">
        <f>SUMIFS(Database!B:B,Database!A:A,K86) + SUMIFS(Database!D:D,Database!A:A,K86)</f>
        <v>40</v>
      </c>
      <c r="N86">
        <f>SUMIFS(Database!B:B,Database!A:A,K86) + SUMIFS(Database!E:E,Database!A:A,K86)</f>
        <v>60</v>
      </c>
      <c r="P86">
        <f>SUMIFS(Database!B:B,Database!A:A,K86) + SUMIFS(Database!F:F,Database!A:A,K86)</f>
        <v>50</v>
      </c>
      <c r="Q86">
        <f t="shared" si="1"/>
        <v>56.666666666666664</v>
      </c>
    </row>
    <row r="87" spans="1:17" x14ac:dyDescent="0.25">
      <c r="A87" t="s">
        <v>8</v>
      </c>
      <c r="B87" t="s">
        <v>50</v>
      </c>
      <c r="C87">
        <v>50</v>
      </c>
      <c r="D87">
        <v>40</v>
      </c>
      <c r="E87">
        <v>20</v>
      </c>
      <c r="F87">
        <v>50</v>
      </c>
      <c r="J87">
        <v>27</v>
      </c>
      <c r="K87" t="s">
        <v>38</v>
      </c>
      <c r="L87" t="e">
        <f>AVERAGE(IFERROR(VLOOKUP($K87,Olympiade_1!$B:$F,5,FALSE()),""),IFERROR(VLOOKUP($K87,Olympiade_2!$B:$F,5,FALSE()),""),IFERROR(VLOOKUP($K87,Olympiade_3!$B:$F,5,FALSE()),""),IFERROR(VLOOKUP($K87,Olympiade_4!$B:$F,5,FALSE()),""),IFERROR(VLOOKUP($K87,Olympiade_5!$B:$F,5,FALSE()),""),IFERROR(VLOOKUP($K87,Olympiade_6!$B:$F,5,FALSE()),""))</f>
        <v>#VALUE!</v>
      </c>
      <c r="M87">
        <f>SUMIFS(Database!B:B,Database!A:A,K87) + SUMIFS(Database!D:D,Database!A:A,K87)</f>
        <v>10</v>
      </c>
      <c r="N87">
        <f>SUMIFS(Database!B:B,Database!A:A,K87) + SUMIFS(Database!E:E,Database!A:A,K87)</f>
        <v>20</v>
      </c>
      <c r="P87">
        <f>SUMIFS(Database!B:B,Database!A:A,K87) + SUMIFS(Database!F:F,Database!A:A,K87)</f>
        <v>10</v>
      </c>
      <c r="Q87">
        <f t="shared" si="1"/>
        <v>56.666666666666664</v>
      </c>
    </row>
    <row r="88" spans="1:17" x14ac:dyDescent="0.25">
      <c r="A88" t="s">
        <v>8</v>
      </c>
      <c r="B88" t="s">
        <v>43</v>
      </c>
      <c r="C88">
        <v>70</v>
      </c>
      <c r="D88">
        <v>50</v>
      </c>
      <c r="E88">
        <v>60</v>
      </c>
      <c r="F88">
        <v>70</v>
      </c>
      <c r="J88">
        <v>28</v>
      </c>
      <c r="K88" t="s">
        <v>35</v>
      </c>
      <c r="L88" t="e">
        <f>AVERAGE(IFERROR(VLOOKUP($K88,Olympiade_1!$B:$F,5,FALSE()),""),IFERROR(VLOOKUP($K88,Olympiade_2!$B:$F,5,FALSE()),""),IFERROR(VLOOKUP($K88,Olympiade_3!$B:$F,5,FALSE()),""),IFERROR(VLOOKUP($K88,Olympiade_4!$B:$F,5,FALSE()),""),IFERROR(VLOOKUP($K88,Olympiade_5!$B:$F,5,FALSE()),""),IFERROR(VLOOKUP($K88,Olympiade_6!$B:$F,5,FALSE()),""))</f>
        <v>#VALUE!</v>
      </c>
      <c r="M88">
        <f>SUMIFS(Database!B:B,Database!A:A,K88) + SUMIFS(Database!D:D,Database!A:A,K88)</f>
        <v>20</v>
      </c>
      <c r="N88">
        <f>SUMIFS(Database!B:B,Database!A:A,K88) + SUMIFS(Database!E:E,Database!A:A,K88)</f>
        <v>20</v>
      </c>
      <c r="P88">
        <f>SUMIFS(Database!B:B,Database!A:A,K88) + SUMIFS(Database!F:F,Database!A:A,K88)</f>
        <v>10</v>
      </c>
      <c r="Q88">
        <f t="shared" si="1"/>
        <v>33.333333333333336</v>
      </c>
    </row>
    <row r="89" spans="1:17" x14ac:dyDescent="0.25">
      <c r="A89" t="s">
        <v>8</v>
      </c>
      <c r="B89" t="s">
        <v>44</v>
      </c>
      <c r="C89">
        <v>90</v>
      </c>
      <c r="D89">
        <v>50</v>
      </c>
      <c r="E89">
        <v>80</v>
      </c>
      <c r="F89">
        <v>90</v>
      </c>
      <c r="J89">
        <v>29</v>
      </c>
      <c r="K89" t="s">
        <v>37</v>
      </c>
      <c r="L89" t="e">
        <f>AVERAGE(IFERROR(VLOOKUP($K89,Olympiade_1!$B:$F,5,FALSE()),""),IFERROR(VLOOKUP($K89,Olympiade_2!$B:$F,5,FALSE()),""),IFERROR(VLOOKUP($K89,Olympiade_3!$B:$F,5,FALSE()),""),IFERROR(VLOOKUP($K89,Olympiade_4!$B:$F,5,FALSE()),""),IFERROR(VLOOKUP($K89,Olympiade_5!$B:$F,5,FALSE()),""),IFERROR(VLOOKUP($K89,Olympiade_6!$B:$F,5,FALSE()),""))</f>
        <v>#VALUE!</v>
      </c>
      <c r="M89">
        <f>SUMIFS(Database!B:B,Database!A:A,K89) + SUMIFS(Database!D:D,Database!A:A,K89)</f>
        <v>20</v>
      </c>
      <c r="N89">
        <f>SUMIFS(Database!B:B,Database!A:A,K89) + SUMIFS(Database!E:E,Database!A:A,K89)</f>
        <v>20</v>
      </c>
      <c r="P89">
        <f>SUMIFS(Database!B:B,Database!A:A,K89) + SUMIFS(Database!F:F,Database!A:A,K89)</f>
        <v>10</v>
      </c>
      <c r="Q89">
        <f t="shared" si="1"/>
        <v>33.333333333333336</v>
      </c>
    </row>
    <row r="90" spans="1:17" x14ac:dyDescent="0.25">
      <c r="A90" t="s">
        <v>8</v>
      </c>
      <c r="B90" t="s">
        <v>46</v>
      </c>
      <c r="C90">
        <v>20</v>
      </c>
      <c r="D90">
        <v>40</v>
      </c>
      <c r="E90">
        <v>80</v>
      </c>
      <c r="F90">
        <v>50</v>
      </c>
      <c r="J90">
        <v>30</v>
      </c>
      <c r="K90" t="s">
        <v>36</v>
      </c>
      <c r="L90" t="e">
        <f>AVERAGE(IFERROR(VLOOKUP($K90,Olympiade_1!$B:$F,5,FALSE()),""),IFERROR(VLOOKUP($K90,Olympiade_2!$B:$F,5,FALSE()),""),IFERROR(VLOOKUP($K90,Olympiade_3!$B:$F,5,FALSE()),""),IFERROR(VLOOKUP($K90,Olympiade_4!$B:$F,5,FALSE()),""),IFERROR(VLOOKUP($K90,Olympiade_5!$B:$F,5,FALSE()),""),IFERROR(VLOOKUP($K90,Olympiade_6!$B:$F,5,FALSE()),""))</f>
        <v>#VALUE!</v>
      </c>
      <c r="M90">
        <f>SUMIFS(Database!B:B,Database!A:A,K90) + SUMIFS(Database!D:D,Database!A:A,K90)</f>
        <v>10</v>
      </c>
      <c r="N90">
        <f>SUMIFS(Database!B:B,Database!A:A,K90) + SUMIFS(Database!E:E,Database!A:A,K90)</f>
        <v>10</v>
      </c>
      <c r="P90">
        <f>SUMIFS(Database!B:B,Database!A:A,K90) + SUMIFS(Database!F:F,Database!A:A,K90)</f>
        <v>10</v>
      </c>
      <c r="Q90">
        <f t="shared" si="1"/>
        <v>16.666666666666668</v>
      </c>
    </row>
  </sheetData>
  <pageMargins left="0.7" right="0.7" top="0.75" bottom="0.75" header="0.511811023622047" footer="0.511811023622047"/>
  <pageSetup paperSize="9" orientation="portrait" horizontalDpi="300" verticalDpi="300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4"/>
  <sheetViews>
    <sheetView zoomScaleNormal="100" workbookViewId="0">
      <selection activeCell="J26" sqref="J26"/>
    </sheetView>
  </sheetViews>
  <sheetFormatPr baseColWidth="10" defaultColWidth="8.85546875" defaultRowHeight="15" customHeight="1" x14ac:dyDescent="0.25"/>
  <cols>
    <col min="1" max="2" width="18.42578125" customWidth="1"/>
    <col min="3" max="5" width="17.85546875" customWidth="1"/>
    <col min="6" max="6" width="20.140625" customWidth="1"/>
    <col min="7" max="9" width="17.85546875" customWidth="1"/>
    <col min="10" max="10" width="19.5703125" customWidth="1"/>
    <col min="11" max="21" width="17.85546875" customWidth="1"/>
    <col min="22" max="22" width="18" customWidth="1"/>
    <col min="23" max="23" width="16.42578125" customWidth="1"/>
    <col min="24" max="24" width="30" customWidth="1"/>
  </cols>
  <sheetData>
    <row r="1" spans="1:24" x14ac:dyDescent="0.25">
      <c r="A1" s="4" t="s">
        <v>0</v>
      </c>
      <c r="B1" s="4" t="s">
        <v>1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5" t="s">
        <v>5</v>
      </c>
      <c r="X1" s="5" t="s">
        <v>75</v>
      </c>
    </row>
    <row r="2" spans="1:24" x14ac:dyDescent="0.25">
      <c r="A2">
        <v>1</v>
      </c>
      <c r="B2" t="s">
        <v>6</v>
      </c>
      <c r="C2">
        <f>COUNTIFS(Olympiade_1!$B:$B,$B2,Olympiade_1!$F:$F,1)+COUNTIFS(Olympiade_2!$B:$B,$B2,Olympiade_2!$F:$F,1)+COUNTIFS(Olympiade_3!$B:$B,$B2,Olympiade_3!$F:$F,1)+COUNTIFS(Olympiade_4!$B:$B,$B2,Olympiade_4!$F:$F,1)+COUNTIFS(Olympiade_5!$B:$B,$B2,Olympiade_5!$F:$F,1)+COUNTIFS(Olympiade_6!$B:$B,$B2,Olympiade_6!$F:$F,1)+COUNTIFS(Olympiade_7!$B:$B,$B2,Olympiade_7!$F:$F,1)</f>
        <v>3</v>
      </c>
      <c r="D2">
        <f>COUNTIFS(Olympiade_1!$B:$B, $B2, Olympiade_1!$F:$F,2)+COUNTIFS(Olympiade_2!$B:$B, $B2, Olympiade_2!$F:$F,2)+COUNTIFS(Olympiade_3!$B:$B, $B2, Olympiade_3!$F:$F,2)+COUNTIFS(Olympiade_4!$B:$B, $B2, Olympiade_4!$F:$F,2)+COUNTIFS(Olympiade_5!$B:$B, $B2, Olympiade_5!$F:$F,2)+COUNTIFS(Olympiade_6!$B:$B, $B2, Olympiade_6!$F:$F,2)+COUNTIFS(Olympiade_7!$B:$B, $B2, Olympiade_7!$F:$F,2)</f>
        <v>1</v>
      </c>
      <c r="E2">
        <f>COUNTIFS(Olympiade_1!$B:$B, $B2, Olympiade_1!$F:$F,3)+COUNTIFS(Olympiade_2!$B:$B, $B2, Olympiade_2!$F:$F,3)+COUNTIFS(Olympiade_3!$B:$B, $B2, Olympiade_3!$F:$F,3)+COUNTIFS(Olympiade_4!$B:$B, $B2, Olympiade_4!$F:$F,3)+COUNTIFS(Olympiade_5!$B:$B, $B2, Olympiade_5!$F:$F,3)+COUNTIFS(Olympiade_6!$B:$B, $B2, Olympiade_6!$F:$F,3)+COUNTIFS(Olympiade_7!$B:$B, $B2, Olympiade_7!$F:$F,3)</f>
        <v>0</v>
      </c>
      <c r="F2">
        <f t="shared" ref="F2:F34" si="0">SUM(C2,D2,E2)</f>
        <v>4</v>
      </c>
      <c r="G2">
        <f>COUNTIFS(Olympiade_1!$B:$B, $B2, Olympiade_1!$G:$G,1)+COUNTIFS(Olympiade_2!$B:$B, $B2, Olympiade_2!$G:$G,1)+COUNTIFS(Olympiade_3!$B:$B, $B2, Olympiade_3!$G:$G,1)+COUNTIFS(Olympiade_4!$B:$B, $B2, Olympiade_4!$G:$G,1)+COUNTIFS(Olympiade_5!$B:$B, $B2, Olympiade_5!$G:$G,1)+COUNTIFS(Olympiade_6!$B:$B, $B2, Olympiade_6!$G:$G,1)+COUNTIFS(Olympiade_7!$B:$B, $B2, Olympiade_7!$G:$G,1)</f>
        <v>2</v>
      </c>
      <c r="H2">
        <f>COUNTIFS(Olympiade_1!$B:$B, $B2, Olympiade_1!$G:$G,2)+COUNTIFS(Olympiade_2!$B:$B, $B2, Olympiade_2!$G:$G,2)+COUNTIFS(Olympiade_3!$B:$B, $B2, Olympiade_3!$G:$G,2)+COUNTIFS(Olympiade_4!$B:$B, $B2, Olympiade_4!$G:$G,2)+COUNTIFS(Olympiade_5!$B:$B, $B2, Olympiade_5!$G:$G,2)+COUNTIFS(Olympiade_6!$B:$B, $B2, Olympiade_6!$G:$G,2)+COUNTIFS(Olympiade_7!$B:$B, $B2, Olympiade_7!$G:$G,2)</f>
        <v>2</v>
      </c>
      <c r="I2">
        <f>COUNTIFS(Olympiade_1!$B:$B, $B2, Olympiade_1!$G:$G,3)+COUNTIFS(Olympiade_2!$B:$B, $B2, Olympiade_2!$G:$G,3)+COUNTIFS(Olympiade_3!$B:$B, $B2, Olympiade_3!$G:$G,3)+COUNTIFS(Olympiade_4!$B:$B, $B2, Olympiade_4!$G:$G,3)+COUNTIFS(Olympiade_5!$B:$B, $B2, Olympiade_5!$G:$G,3)+COUNTIFS(Olympiade_6!$B:$B, $B2, Olympiade_6!$G:$G,3)+COUNTIFS(Olympiade_7!$B:$B, $B2, Olympiade_7!$G:$G,3)</f>
        <v>2</v>
      </c>
      <c r="J2">
        <f t="shared" ref="J2:J34" si="1">SUM(G2,H2,I2)</f>
        <v>6</v>
      </c>
      <c r="K2">
        <f>COUNTIFS(Olympiade_1!$B:$B, $B2, Olympiade_1!$H:$H,1)+COUNTIFS(Olympiade_2!$B:$B, $B2, Olympiade_2!$H:$H,1)+COUNTIFS(Olympiade_3!$B:$B, $B2, Olympiade_3!$H:$H,1)+COUNTIFS(Olympiade_4!$B:$B, $B2, Olympiade_4!$H:$H,1)+COUNTIFS(Olympiade_5!$B:$B, $B2, Olympiade_5!$H:$H,1)+COUNTIFS(Olympiade_6!$B:$B, $B2, Olympiade_6!$H:$H,1)+COUNTIFS(Olympiade_7!$B:$B, $B2, Olympiade_7!$H:$H,1)</f>
        <v>2</v>
      </c>
      <c r="L2">
        <f>COUNTIFS(Olympiade_1!$B:$B, $B2, Olympiade_1!$H:$H,2)+COUNTIFS(Olympiade_2!$B:$B, $B2, Olympiade_2!$H:$H,2)+COUNTIFS(Olympiade_3!$B:$B, $B2, Olympiade_3!$H:$H,2)+COUNTIFS(Olympiade_4!$B:$B, $B2, Olympiade_4!$H:$H,2)+COUNTIFS(Olympiade_5!$B:$B, $B2, Olympiade_5!$H:$H,2)+COUNTIFS(Olympiade_6!$B:$B, $B2, Olympiade_6!$H:$H,2)+COUNTIFS(Olympiade_7!$B:$B, $B2, Olympiade_7!$H:$H,2)</f>
        <v>1</v>
      </c>
      <c r="M2">
        <f>COUNTIFS(Olympiade_1!$B:$B, $B2, Olympiade_1!$H:$H,3)+COUNTIFS(Olympiade_2!$B:$B, $B2, Olympiade_2!$H:$H,3)+COUNTIFS(Olympiade_3!$B:$B, $B2, Olympiade_3!$H:$H,3)+COUNTIFS(Olympiade_4!$B:$B, $B2, Olympiade_4!$H:$H,3)+COUNTIFS(Olympiade_5!$B:$B, $B2, Olympiade_5!$H:$H,3)+COUNTIFS(Olympiade_6!$B:$B, $B2, Olympiade_6!$H:$H,3)+COUNTIFS(Olympiade_7!$B:$B, $B2, Olympiade_7!$H:$H,3)</f>
        <v>1</v>
      </c>
      <c r="N2">
        <f t="shared" ref="N2:N34" si="2">SUM(K2,L2,M2)</f>
        <v>4</v>
      </c>
      <c r="O2">
        <f>COUNTIFS(Olympiade_1!$B:$B, $B2, Olympiade_1!$A:$A,1)+COUNTIFS(Olympiade_2!$B:$B, $B2, Olympiade_2!$A:$A,1)+COUNTIFS(Olympiade_3!$B:$B, $B2, Olympiade_3!$A:$A,1)+COUNTIFS(Olympiade_4!$B:$B, $B2, Olympiade_4!$A:$A,1)+COUNTIFS(Olympiade_5!$B:$B, $B2, Olympiade_5!$A:$A,1)+COUNTIFS(Olympiade_6!$B:$B, $B2, Olympiade_6!$A:$A,1)+COUNTIFS(Olympiade_7!$B:$B, $B2, Olympiade_7!$A:$A,1)</f>
        <v>4</v>
      </c>
      <c r="P2">
        <f>COUNTIFS(Olympiade_1!$B:$B, $B2, Olympiade_1!$A:$A,2)+COUNTIFS(Olympiade_2!$B:$B, $B2, Olympiade_2!$A:$A,2)+COUNTIFS(Olympiade_3!$B:$B, $B2, Olympiade_3!$A:$A,2)+COUNTIFS(Olympiade_4!$B:$B, $B2, Olympiade_4!$A:$A,2)+COUNTIFS(Olympiade_5!$B:$B, $B2, Olympiade_5!$A:$A,2)+COUNTIFS(Olympiade_6!$B:$B, $B2, Olympiade_6!$A:$A,2)+COUNTIFS(Olympiade_7!$B:$B, $B2, Olympiade_7!$A:$A,2)</f>
        <v>1</v>
      </c>
      <c r="Q2">
        <f>COUNTIFS(Olympiade_1!$B:$B, $B2, Olympiade_1!$A:$A,3)+COUNTIFS(Olympiade_2!$B:$B, $B2, Olympiade_2!$A:$A,3)+COUNTIFS(Olympiade_3!$B:$B, $B2, Olympiade_3!$A:$A,3)+COUNTIFS(Olympiade_4!$B:$B, $B2, Olympiade_4!$A:$A,3)+COUNTIFS(Olympiade_5!$B:$B, $B2, Olympiade_5!$A:$A,3)+COUNTIFS(Olympiade_6!$B:$B, $B2, Olympiade_6!$A:$A,3)+COUNTIFS(Olympiade_7!$B:$B, $B2, Olympiade_7!$A:$A,3)</f>
        <v>0</v>
      </c>
      <c r="R2">
        <f t="shared" ref="R2:R34" si="3">SUM(O2,P2,Q2)</f>
        <v>5</v>
      </c>
      <c r="S2">
        <f t="shared" ref="S2:S34" si="4">SUM(C2,G2,K2,O2)</f>
        <v>11</v>
      </c>
      <c r="T2">
        <f t="shared" ref="T2:T34" si="5">SUM(D2,H2,L2,P2)</f>
        <v>5</v>
      </c>
      <c r="U2">
        <f t="shared" ref="U2:U34" si="6">SUM(E2,I2,M2,Q2)</f>
        <v>3</v>
      </c>
      <c r="V2">
        <f t="shared" ref="V2:V34" si="7">SUM(S2,T2,U2)</f>
        <v>19</v>
      </c>
      <c r="W2">
        <f>SUMIFS(Database!B:B,Database!A:A,B2) + SUMIFS(Database!F:F,Database!A:A,B2)</f>
        <v>320</v>
      </c>
      <c r="X2">
        <f>AVERAGE(_xlfn.XLOOKUP(B2, Database!K:K, Database!L:N,NA()))</f>
        <v>296.66666666666669</v>
      </c>
    </row>
    <row r="3" spans="1:24" x14ac:dyDescent="0.25">
      <c r="A3">
        <v>4</v>
      </c>
      <c r="B3" t="s">
        <v>9</v>
      </c>
      <c r="C3">
        <f>COUNTIFS(Olympiade_1!$B:$B,$B3,Olympiade_1!$F:$F,1)+COUNTIFS(Olympiade_2!$B:$B,$B3,Olympiade_2!$F:$F,1)+COUNTIFS(Olympiade_3!$B:$B,$B3,Olympiade_3!$F:$F,1)+COUNTIFS(Olympiade_4!$B:$B,$B3,Olympiade_4!$F:$F,1)+COUNTIFS(Olympiade_5!$B:$B,$B3,Olympiade_5!$F:$F,1)+COUNTIFS(Olympiade_6!$B:$B,$B3,Olympiade_6!$F:$F,1)+COUNTIFS(Olympiade_7!$B:$B,$B3,Olympiade_7!$F:$F,1)</f>
        <v>3</v>
      </c>
      <c r="D3">
        <f>COUNTIFS(Olympiade_1!$B:$B, $B3, Olympiade_1!$F:$F,2)+COUNTIFS(Olympiade_2!$B:$B, $B3, Olympiade_2!$F:$F,2)+COUNTIFS(Olympiade_3!$B:$B, $B3, Olympiade_3!$F:$F,2)+COUNTIFS(Olympiade_4!$B:$B, $B3, Olympiade_4!$F:$F,2)+COUNTIFS(Olympiade_5!$B:$B, $B3, Olympiade_5!$F:$F,2)+COUNTIFS(Olympiade_6!$B:$B, $B3, Olympiade_6!$F:$F,2)+COUNTIFS(Olympiade_7!$B:$B, $B3, Olympiade_7!$F:$F,2)</f>
        <v>0</v>
      </c>
      <c r="E3">
        <f>COUNTIFS(Olympiade_1!$B:$B, $B3, Olympiade_1!$F:$F,3)+COUNTIFS(Olympiade_2!$B:$B, $B3, Olympiade_2!$F:$F,3)+COUNTIFS(Olympiade_3!$B:$B, $B3, Olympiade_3!$F:$F,3)+COUNTIFS(Olympiade_4!$B:$B, $B3, Olympiade_4!$F:$F,3)+COUNTIFS(Olympiade_5!$B:$B, $B3, Olympiade_5!$F:$F,3)+COUNTIFS(Olympiade_6!$B:$B, $B3, Olympiade_6!$F:$F,3)+COUNTIFS(Olympiade_7!$B:$B, $B3, Olympiade_7!$F:$F,3)</f>
        <v>0</v>
      </c>
      <c r="F3">
        <f t="shared" si="0"/>
        <v>3</v>
      </c>
      <c r="G3">
        <f>COUNTIFS(Olympiade_1!$B:$B, $B3, Olympiade_1!$G:$G,1)+COUNTIFS(Olympiade_2!$B:$B, $B3, Olympiade_2!$G:$G,1)+COUNTIFS(Olympiade_3!$B:$B, $B3, Olympiade_3!$G:$G,1)+COUNTIFS(Olympiade_4!$B:$B, $B3, Olympiade_4!$G:$G,1)+COUNTIFS(Olympiade_5!$B:$B, $B3, Olympiade_5!$G:$G,1)+COUNTIFS(Olympiade_6!$B:$B, $B3, Olympiade_6!$G:$G,1)+COUNTIFS(Olympiade_7!$B:$B, $B3, Olympiade_7!$G:$G,1)</f>
        <v>1</v>
      </c>
      <c r="H3">
        <f>COUNTIFS(Olympiade_1!$B:$B, $B3, Olympiade_1!$G:$G,2)+COUNTIFS(Olympiade_2!$B:$B, $B3, Olympiade_2!$G:$G,2)+COUNTIFS(Olympiade_3!$B:$B, $B3, Olympiade_3!$G:$G,2)+COUNTIFS(Olympiade_4!$B:$B, $B3, Olympiade_4!$G:$G,2)+COUNTIFS(Olympiade_5!$B:$B, $B3, Olympiade_5!$G:$G,2)+COUNTIFS(Olympiade_6!$B:$B, $B3, Olympiade_6!$G:$G,2)+COUNTIFS(Olympiade_7!$B:$B, $B3, Olympiade_7!$G:$G,2)</f>
        <v>2</v>
      </c>
      <c r="I3">
        <f>COUNTIFS(Olympiade_1!$B:$B, $B3, Olympiade_1!$G:$G,3)+COUNTIFS(Olympiade_2!$B:$B, $B3, Olympiade_2!$G:$G,3)+COUNTIFS(Olympiade_3!$B:$B, $B3, Olympiade_3!$G:$G,3)+COUNTIFS(Olympiade_4!$B:$B, $B3, Olympiade_4!$G:$G,3)+COUNTIFS(Olympiade_5!$B:$B, $B3, Olympiade_5!$G:$G,3)+COUNTIFS(Olympiade_6!$B:$B, $B3, Olympiade_6!$G:$G,3)+COUNTIFS(Olympiade_7!$B:$B, $B3, Olympiade_7!$G:$G,3)</f>
        <v>1</v>
      </c>
      <c r="J3">
        <f t="shared" si="1"/>
        <v>4</v>
      </c>
      <c r="K3">
        <f>COUNTIFS(Olympiade_1!$B:$B, $B3, Olympiade_1!$H:$H,1)+COUNTIFS(Olympiade_2!$B:$B, $B3, Olympiade_2!$H:$H,1)+COUNTIFS(Olympiade_3!$B:$B, $B3, Olympiade_3!$H:$H,1)+COUNTIFS(Olympiade_4!$B:$B, $B3, Olympiade_4!$H:$H,1)+COUNTIFS(Olympiade_5!$B:$B, $B3, Olympiade_5!$H:$H,1)+COUNTIFS(Olympiade_6!$B:$B, $B3, Olympiade_6!$H:$H,1)+COUNTIFS(Olympiade_7!$B:$B, $B3, Olympiade_7!$H:$H,1)</f>
        <v>1</v>
      </c>
      <c r="L3">
        <f>COUNTIFS(Olympiade_1!$B:$B, $B3, Olympiade_1!$H:$H,2)+COUNTIFS(Olympiade_2!$B:$B, $B3, Olympiade_2!$H:$H,2)+COUNTIFS(Olympiade_3!$B:$B, $B3, Olympiade_3!$H:$H,2)+COUNTIFS(Olympiade_4!$B:$B, $B3, Olympiade_4!$H:$H,2)+COUNTIFS(Olympiade_5!$B:$B, $B3, Olympiade_5!$H:$H,2)+COUNTIFS(Olympiade_6!$B:$B, $B3, Olympiade_6!$H:$H,2)+COUNTIFS(Olympiade_7!$B:$B, $B3, Olympiade_7!$H:$H,2)</f>
        <v>3</v>
      </c>
      <c r="M3">
        <f>COUNTIFS(Olympiade_1!$B:$B, $B3, Olympiade_1!$H:$H,3)+COUNTIFS(Olympiade_2!$B:$B, $B3, Olympiade_2!$H:$H,3)+COUNTIFS(Olympiade_3!$B:$B, $B3, Olympiade_3!$H:$H,3)+COUNTIFS(Olympiade_4!$B:$B, $B3, Olympiade_4!$H:$H,3)+COUNTIFS(Olympiade_5!$B:$B, $B3, Olympiade_5!$H:$H,3)+COUNTIFS(Olympiade_6!$B:$B, $B3, Olympiade_6!$H:$H,3)+COUNTIFS(Olympiade_7!$B:$B, $B3, Olympiade_7!$H:$H,3)</f>
        <v>0</v>
      </c>
      <c r="N3">
        <f t="shared" si="2"/>
        <v>4</v>
      </c>
      <c r="O3">
        <f>COUNTIFS(Olympiade_1!$B:$B, $B3, Olympiade_1!$A:$A,1)+COUNTIFS(Olympiade_2!$B:$B, $B3, Olympiade_2!$A:$A,1)+COUNTIFS(Olympiade_3!$B:$B, $B3, Olympiade_3!$A:$A,1)+COUNTIFS(Olympiade_4!$B:$B, $B3, Olympiade_4!$A:$A,1)+COUNTIFS(Olympiade_5!$B:$B, $B3, Olympiade_5!$A:$A,1)+COUNTIFS(Olympiade_6!$B:$B, $B3, Olympiade_6!$A:$A,1)+COUNTIFS(Olympiade_7!$B:$B, $B3, Olympiade_7!$A:$A,1)</f>
        <v>2</v>
      </c>
      <c r="P3">
        <f>COUNTIFS(Olympiade_1!$B:$B, $B3, Olympiade_1!$A:$A,2)+COUNTIFS(Olympiade_2!$B:$B, $B3, Olympiade_2!$A:$A,2)+COUNTIFS(Olympiade_3!$B:$B, $B3, Olympiade_3!$A:$A,2)+COUNTIFS(Olympiade_4!$B:$B, $B3, Olympiade_4!$A:$A,2)+COUNTIFS(Olympiade_5!$B:$B, $B3, Olympiade_5!$A:$A,2)+COUNTIFS(Olympiade_6!$B:$B, $B3, Olympiade_6!$A:$A,2)+COUNTIFS(Olympiade_7!$B:$B, $B3, Olympiade_7!$A:$A,2)</f>
        <v>1</v>
      </c>
      <c r="Q3">
        <f>COUNTIFS(Olympiade_1!$B:$B, $B3, Olympiade_1!$A:$A,3)+COUNTIFS(Olympiade_2!$B:$B, $B3, Olympiade_2!$A:$A,3)+COUNTIFS(Olympiade_3!$B:$B, $B3, Olympiade_3!$A:$A,3)+COUNTIFS(Olympiade_4!$B:$B, $B3, Olympiade_4!$A:$A,3)+COUNTIFS(Olympiade_5!$B:$B, $B3, Olympiade_5!$A:$A,3)+COUNTIFS(Olympiade_6!$B:$B, $B3, Olympiade_6!$A:$A,3)+COUNTIFS(Olympiade_7!$B:$B, $B3, Olympiade_7!$A:$A,3)</f>
        <v>1</v>
      </c>
      <c r="R3">
        <f t="shared" si="3"/>
        <v>4</v>
      </c>
      <c r="S3">
        <f t="shared" si="4"/>
        <v>7</v>
      </c>
      <c r="T3">
        <f t="shared" si="5"/>
        <v>6</v>
      </c>
      <c r="U3">
        <f t="shared" si="6"/>
        <v>2</v>
      </c>
      <c r="V3">
        <f t="shared" si="7"/>
        <v>15</v>
      </c>
      <c r="W3">
        <f>SUMIFS(Database!B:B,Database!A:A,B3) + SUMIFS(Database!F:F,Database!A:A,B3)</f>
        <v>240</v>
      </c>
      <c r="X3">
        <f>AVERAGE(_xlfn.XLOOKUP(B3, Database!K:K, Database!L:N,NA()))</f>
        <v>220</v>
      </c>
    </row>
    <row r="4" spans="1:24" x14ac:dyDescent="0.25">
      <c r="A4">
        <v>3</v>
      </c>
      <c r="B4" t="s">
        <v>8</v>
      </c>
      <c r="C4">
        <f>COUNTIFS(Olympiade_1!$B:$B,$B4,Olympiade_1!$F:$F,1)+COUNTIFS(Olympiade_2!$B:$B,$B4,Olympiade_2!$F:$F,1)+COUNTIFS(Olympiade_3!$B:$B,$B4,Olympiade_3!$F:$F,1)+COUNTIFS(Olympiade_4!$B:$B,$B4,Olympiade_4!$F:$F,1)+COUNTIFS(Olympiade_5!$B:$B,$B4,Olympiade_5!$F:$F,1)+COUNTIFS(Olympiade_6!$B:$B,$B4,Olympiade_6!$F:$F,1)+COUNTIFS(Olympiade_7!$B:$B,$B4,Olympiade_7!$F:$F,1)</f>
        <v>2</v>
      </c>
      <c r="D4">
        <f>COUNTIFS(Olympiade_1!$B:$B, $B4, Olympiade_1!$F:$F,2)+COUNTIFS(Olympiade_2!$B:$B, $B4, Olympiade_2!$F:$F,2)+COUNTIFS(Olympiade_3!$B:$B, $B4, Olympiade_3!$F:$F,2)+COUNTIFS(Olympiade_4!$B:$B, $B4, Olympiade_4!$F:$F,2)+COUNTIFS(Olympiade_5!$B:$B, $B4, Olympiade_5!$F:$F,2)+COUNTIFS(Olympiade_6!$B:$B, $B4, Olympiade_6!$F:$F,2)+COUNTIFS(Olympiade_7!$B:$B, $B4, Olympiade_7!$F:$F,2)</f>
        <v>1</v>
      </c>
      <c r="E4">
        <f>COUNTIFS(Olympiade_1!$B:$B, $B4, Olympiade_1!$F:$F,3)+COUNTIFS(Olympiade_2!$B:$B, $B4, Olympiade_2!$F:$F,3)+COUNTIFS(Olympiade_3!$B:$B, $B4, Olympiade_3!$F:$F,3)+COUNTIFS(Olympiade_4!$B:$B, $B4, Olympiade_4!$F:$F,3)+COUNTIFS(Olympiade_5!$B:$B, $B4, Olympiade_5!$F:$F,3)+COUNTIFS(Olympiade_6!$B:$B, $B4, Olympiade_6!$F:$F,3)+COUNTIFS(Olympiade_7!$B:$B, $B4, Olympiade_7!$F:$F,3)</f>
        <v>0</v>
      </c>
      <c r="F4">
        <f t="shared" si="0"/>
        <v>3</v>
      </c>
      <c r="G4">
        <f>COUNTIFS(Olympiade_1!$B:$B, $B4, Olympiade_1!$G:$G,1)+COUNTIFS(Olympiade_2!$B:$B, $B4, Olympiade_2!$G:$G,1)+COUNTIFS(Olympiade_3!$B:$B, $B4, Olympiade_3!$G:$G,1)+COUNTIFS(Olympiade_4!$B:$B, $B4, Olympiade_4!$G:$G,1)+COUNTIFS(Olympiade_5!$B:$B, $B4, Olympiade_5!$G:$G,1)+COUNTIFS(Olympiade_6!$B:$B, $B4, Olympiade_6!$G:$G,1)+COUNTIFS(Olympiade_7!$B:$B, $B4, Olympiade_7!$G:$G,1)</f>
        <v>0</v>
      </c>
      <c r="H4">
        <f>COUNTIFS(Olympiade_1!$B:$B, $B4, Olympiade_1!$G:$G,2)+COUNTIFS(Olympiade_2!$B:$B, $B4, Olympiade_2!$G:$G,2)+COUNTIFS(Olympiade_3!$B:$B, $B4, Olympiade_3!$G:$G,2)+COUNTIFS(Olympiade_4!$B:$B, $B4, Olympiade_4!$G:$G,2)+COUNTIFS(Olympiade_5!$B:$B, $B4, Olympiade_5!$G:$G,2)+COUNTIFS(Olympiade_6!$B:$B, $B4, Olympiade_6!$G:$G,2)+COUNTIFS(Olympiade_7!$B:$B, $B4, Olympiade_7!$G:$G,2)</f>
        <v>1</v>
      </c>
      <c r="I4">
        <f>COUNTIFS(Olympiade_1!$B:$B, $B4, Olympiade_1!$G:$G,3)+COUNTIFS(Olympiade_2!$B:$B, $B4, Olympiade_2!$G:$G,3)+COUNTIFS(Olympiade_3!$B:$B, $B4, Olympiade_3!$G:$G,3)+COUNTIFS(Olympiade_4!$B:$B, $B4, Olympiade_4!$G:$G,3)+COUNTIFS(Olympiade_5!$B:$B, $B4, Olympiade_5!$G:$G,3)+COUNTIFS(Olympiade_6!$B:$B, $B4, Olympiade_6!$G:$G,3)+COUNTIFS(Olympiade_7!$B:$B, $B4, Olympiade_7!$G:$G,3)</f>
        <v>0</v>
      </c>
      <c r="J4">
        <f t="shared" si="1"/>
        <v>1</v>
      </c>
      <c r="K4">
        <f>COUNTIFS(Olympiade_1!$B:$B, $B4, Olympiade_1!$H:$H,1)+COUNTIFS(Olympiade_2!$B:$B, $B4, Olympiade_2!$H:$H,1)+COUNTIFS(Olympiade_3!$B:$B, $B4, Olympiade_3!$H:$H,1)+COUNTIFS(Olympiade_4!$B:$B, $B4, Olympiade_4!$H:$H,1)+COUNTIFS(Olympiade_5!$B:$B, $B4, Olympiade_5!$H:$H,1)+COUNTIFS(Olympiade_6!$B:$B, $B4, Olympiade_6!$H:$H,1)+COUNTIFS(Olympiade_7!$B:$B, $B4, Olympiade_7!$H:$H,1)</f>
        <v>1</v>
      </c>
      <c r="L4">
        <f>COUNTIFS(Olympiade_1!$B:$B, $B4, Olympiade_1!$H:$H,2)+COUNTIFS(Olympiade_2!$B:$B, $B4, Olympiade_2!$H:$H,2)+COUNTIFS(Olympiade_3!$B:$B, $B4, Olympiade_3!$H:$H,2)+COUNTIFS(Olympiade_4!$B:$B, $B4, Olympiade_4!$H:$H,2)+COUNTIFS(Olympiade_5!$B:$B, $B4, Olympiade_5!$H:$H,2)+COUNTIFS(Olympiade_6!$B:$B, $B4, Olympiade_6!$H:$H,2)+COUNTIFS(Olympiade_7!$B:$B, $B4, Olympiade_7!$H:$H,2)</f>
        <v>1</v>
      </c>
      <c r="M4">
        <f>COUNTIFS(Olympiade_1!$B:$B, $B4, Olympiade_1!$H:$H,3)+COUNTIFS(Olympiade_2!$B:$B, $B4, Olympiade_2!$H:$H,3)+COUNTIFS(Olympiade_3!$B:$B, $B4, Olympiade_3!$H:$H,3)+COUNTIFS(Olympiade_4!$B:$B, $B4, Olympiade_4!$H:$H,3)+COUNTIFS(Olympiade_5!$B:$B, $B4, Olympiade_5!$H:$H,3)+COUNTIFS(Olympiade_6!$B:$B, $B4, Olympiade_6!$H:$H,3)+COUNTIFS(Olympiade_7!$B:$B, $B4, Olympiade_7!$H:$H,3)</f>
        <v>1</v>
      </c>
      <c r="N4">
        <f t="shared" si="2"/>
        <v>3</v>
      </c>
      <c r="O4">
        <f>COUNTIFS(Olympiade_1!$B:$B, $B4, Olympiade_1!$A:$A,1)+COUNTIFS(Olympiade_2!$B:$B, $B4, Olympiade_2!$A:$A,1)+COUNTIFS(Olympiade_3!$B:$B, $B4, Olympiade_3!$A:$A,1)+COUNTIFS(Olympiade_4!$B:$B, $B4, Olympiade_4!$A:$A,1)+COUNTIFS(Olympiade_5!$B:$B, $B4, Olympiade_5!$A:$A,1)+COUNTIFS(Olympiade_6!$B:$B, $B4, Olympiade_6!$A:$A,1)+COUNTIFS(Olympiade_7!$B:$B, $B4, Olympiade_7!$A:$A,1)</f>
        <v>2</v>
      </c>
      <c r="P4">
        <f>COUNTIFS(Olympiade_1!$B:$B, $B4, Olympiade_1!$A:$A,2)+COUNTIFS(Olympiade_2!$B:$B, $B4, Olympiade_2!$A:$A,2)+COUNTIFS(Olympiade_3!$B:$B, $B4, Olympiade_3!$A:$A,2)+COUNTIFS(Olympiade_4!$B:$B, $B4, Olympiade_4!$A:$A,2)+COUNTIFS(Olympiade_5!$B:$B, $B4, Olympiade_5!$A:$A,2)+COUNTIFS(Olympiade_6!$B:$B, $B4, Olympiade_6!$A:$A,2)+COUNTIFS(Olympiade_7!$B:$B, $B4, Olympiade_7!$A:$A,2)</f>
        <v>1</v>
      </c>
      <c r="Q4">
        <f>COUNTIFS(Olympiade_1!$B:$B, $B4, Olympiade_1!$A:$A,3)+COUNTIFS(Olympiade_2!$B:$B, $B4, Olympiade_2!$A:$A,3)+COUNTIFS(Olympiade_3!$B:$B, $B4, Olympiade_3!$A:$A,3)+COUNTIFS(Olympiade_4!$B:$B, $B4, Olympiade_4!$A:$A,3)+COUNTIFS(Olympiade_5!$B:$B, $B4, Olympiade_5!$A:$A,3)+COUNTIFS(Olympiade_6!$B:$B, $B4, Olympiade_6!$A:$A,3)+COUNTIFS(Olympiade_7!$B:$B, $B4, Olympiade_7!$A:$A,3)</f>
        <v>0</v>
      </c>
      <c r="R4">
        <f t="shared" si="3"/>
        <v>3</v>
      </c>
      <c r="S4">
        <f t="shared" si="4"/>
        <v>5</v>
      </c>
      <c r="T4">
        <f t="shared" si="5"/>
        <v>4</v>
      </c>
      <c r="U4">
        <f t="shared" si="6"/>
        <v>1</v>
      </c>
      <c r="V4">
        <f t="shared" si="7"/>
        <v>10</v>
      </c>
      <c r="W4">
        <f>SUMIFS(Database!B:B,Database!A:A,B4) + SUMIFS(Database!F:F,Database!A:A,B4)</f>
        <v>260</v>
      </c>
      <c r="X4">
        <f>AVERAGE(_xlfn.XLOOKUP(B4, Database!K:K, Database!L:N,NA()))</f>
        <v>216.66666666666666</v>
      </c>
    </row>
    <row r="5" spans="1:24" x14ac:dyDescent="0.25">
      <c r="A5">
        <v>5</v>
      </c>
      <c r="B5" t="s">
        <v>10</v>
      </c>
      <c r="C5">
        <f>COUNTIFS(Olympiade_1!$B:$B,$B5,Olympiade_1!$F:$F,1)+COUNTIFS(Olympiade_2!$B:$B,$B5,Olympiade_2!$F:$F,1)+COUNTIFS(Olympiade_3!$B:$B,$B5,Olympiade_3!$F:$F,1)+COUNTIFS(Olympiade_4!$B:$B,$B5,Olympiade_4!$F:$F,1)+COUNTIFS(Olympiade_5!$B:$B,$B5,Olympiade_5!$F:$F,1)+COUNTIFS(Olympiade_6!$B:$B,$B5,Olympiade_6!$F:$F,1)+COUNTIFS(Olympiade_7!$B:$B,$B5,Olympiade_7!$F:$F,1)</f>
        <v>0</v>
      </c>
      <c r="D5">
        <f>COUNTIFS(Olympiade_1!$B:$B, $B5, Olympiade_1!$F:$F,2)+COUNTIFS(Olympiade_2!$B:$B, $B5, Olympiade_2!$F:$F,2)+COUNTIFS(Olympiade_3!$B:$B, $B5, Olympiade_3!$F:$F,2)+COUNTIFS(Olympiade_4!$B:$B, $B5, Olympiade_4!$F:$F,2)+COUNTIFS(Olympiade_5!$B:$B, $B5, Olympiade_5!$F:$F,2)+COUNTIFS(Olympiade_6!$B:$B, $B5, Olympiade_6!$F:$F,2)+COUNTIFS(Olympiade_7!$B:$B, $B5, Olympiade_7!$F:$F,2)</f>
        <v>0</v>
      </c>
      <c r="E5">
        <f>COUNTIFS(Olympiade_1!$B:$B, $B5, Olympiade_1!$F:$F,3)+COUNTIFS(Olympiade_2!$B:$B, $B5, Olympiade_2!$F:$F,3)+COUNTIFS(Olympiade_3!$B:$B, $B5, Olympiade_3!$F:$F,3)+COUNTIFS(Olympiade_4!$B:$B, $B5, Olympiade_4!$F:$F,3)+COUNTIFS(Olympiade_5!$B:$B, $B5, Olympiade_5!$F:$F,3)+COUNTIFS(Olympiade_6!$B:$B, $B5, Olympiade_6!$F:$F,3)+COUNTIFS(Olympiade_7!$B:$B, $B5, Olympiade_7!$F:$F,3)</f>
        <v>2</v>
      </c>
      <c r="F5">
        <f t="shared" si="0"/>
        <v>2</v>
      </c>
      <c r="G5">
        <f>COUNTIFS(Olympiade_1!$B:$B, $B5, Olympiade_1!$G:$G,1)+COUNTIFS(Olympiade_2!$B:$B, $B5, Olympiade_2!$G:$G,1)+COUNTIFS(Olympiade_3!$B:$B, $B5, Olympiade_3!$G:$G,1)+COUNTIFS(Olympiade_4!$B:$B, $B5, Olympiade_4!$G:$G,1)+COUNTIFS(Olympiade_5!$B:$B, $B5, Olympiade_5!$G:$G,1)+COUNTIFS(Olympiade_6!$B:$B, $B5, Olympiade_6!$G:$G,1)+COUNTIFS(Olympiade_7!$B:$B, $B5, Olympiade_7!$G:$G,1)</f>
        <v>0</v>
      </c>
      <c r="H5">
        <f>COUNTIFS(Olympiade_1!$B:$B, $B5, Olympiade_1!$G:$G,2)+COUNTIFS(Olympiade_2!$B:$B, $B5, Olympiade_2!$G:$G,2)+COUNTIFS(Olympiade_3!$B:$B, $B5, Olympiade_3!$G:$G,2)+COUNTIFS(Olympiade_4!$B:$B, $B5, Olympiade_4!$G:$G,2)+COUNTIFS(Olympiade_5!$B:$B, $B5, Olympiade_5!$G:$G,2)+COUNTIFS(Olympiade_6!$B:$B, $B5, Olympiade_6!$G:$G,2)+COUNTIFS(Olympiade_7!$B:$B, $B5, Olympiade_7!$G:$G,2)</f>
        <v>1</v>
      </c>
      <c r="I5">
        <f>COUNTIFS(Olympiade_1!$B:$B, $B5, Olympiade_1!$G:$G,3)+COUNTIFS(Olympiade_2!$B:$B, $B5, Olympiade_2!$G:$G,3)+COUNTIFS(Olympiade_3!$B:$B, $B5, Olympiade_3!$G:$G,3)+COUNTIFS(Olympiade_4!$B:$B, $B5, Olympiade_4!$G:$G,3)+COUNTIFS(Olympiade_5!$B:$B, $B5, Olympiade_5!$G:$G,3)+COUNTIFS(Olympiade_6!$B:$B, $B5, Olympiade_6!$G:$G,3)+COUNTIFS(Olympiade_7!$B:$B, $B5, Olympiade_7!$G:$G,3)</f>
        <v>1</v>
      </c>
      <c r="J5">
        <f t="shared" si="1"/>
        <v>2</v>
      </c>
      <c r="K5">
        <f>COUNTIFS(Olympiade_1!$B:$B, $B5, Olympiade_1!$H:$H,1)+COUNTIFS(Olympiade_2!$B:$B, $B5, Olympiade_2!$H:$H,1)+COUNTIFS(Olympiade_3!$B:$B, $B5, Olympiade_3!$H:$H,1)+COUNTIFS(Olympiade_4!$B:$B, $B5, Olympiade_4!$H:$H,1)+COUNTIFS(Olympiade_5!$B:$B, $B5, Olympiade_5!$H:$H,1)+COUNTIFS(Olympiade_6!$B:$B, $B5, Olympiade_6!$H:$H,1)+COUNTIFS(Olympiade_7!$B:$B, $B5, Olympiade_7!$H:$H,1)</f>
        <v>3</v>
      </c>
      <c r="L5">
        <f>COUNTIFS(Olympiade_1!$B:$B, $B5, Olympiade_1!$H:$H,2)+COUNTIFS(Olympiade_2!$B:$B, $B5, Olympiade_2!$H:$H,2)+COUNTIFS(Olympiade_3!$B:$B, $B5, Olympiade_3!$H:$H,2)+COUNTIFS(Olympiade_4!$B:$B, $B5, Olympiade_4!$H:$H,2)+COUNTIFS(Olympiade_5!$B:$B, $B5, Olympiade_5!$H:$H,2)+COUNTIFS(Olympiade_6!$B:$B, $B5, Olympiade_6!$H:$H,2)+COUNTIFS(Olympiade_7!$B:$B, $B5, Olympiade_7!$H:$H,2)</f>
        <v>1</v>
      </c>
      <c r="M5">
        <f>COUNTIFS(Olympiade_1!$B:$B, $B5, Olympiade_1!$H:$H,3)+COUNTIFS(Olympiade_2!$B:$B, $B5, Olympiade_2!$H:$H,3)+COUNTIFS(Olympiade_3!$B:$B, $B5, Olympiade_3!$H:$H,3)+COUNTIFS(Olympiade_4!$B:$B, $B5, Olympiade_4!$H:$H,3)+COUNTIFS(Olympiade_5!$B:$B, $B5, Olympiade_5!$H:$H,3)+COUNTIFS(Olympiade_6!$B:$B, $B5, Olympiade_6!$H:$H,3)+COUNTIFS(Olympiade_7!$B:$B, $B5, Olympiade_7!$H:$H,3)</f>
        <v>1</v>
      </c>
      <c r="N5">
        <f t="shared" si="2"/>
        <v>5</v>
      </c>
      <c r="O5">
        <f>COUNTIFS(Olympiade_1!$B:$B, $B5, Olympiade_1!$A:$A,1)+COUNTIFS(Olympiade_2!$B:$B, $B5, Olympiade_2!$A:$A,1)+COUNTIFS(Olympiade_3!$B:$B, $B5, Olympiade_3!$A:$A,1)+COUNTIFS(Olympiade_4!$B:$B, $B5, Olympiade_4!$A:$A,1)+COUNTIFS(Olympiade_5!$B:$B, $B5, Olympiade_5!$A:$A,1)+COUNTIFS(Olympiade_6!$B:$B, $B5, Olympiade_6!$A:$A,1)+COUNTIFS(Olympiade_7!$B:$B, $B5, Olympiade_7!$A:$A,1)</f>
        <v>2</v>
      </c>
      <c r="P5">
        <f>COUNTIFS(Olympiade_1!$B:$B, $B5, Olympiade_1!$A:$A,2)+COUNTIFS(Olympiade_2!$B:$B, $B5, Olympiade_2!$A:$A,2)+COUNTIFS(Olympiade_3!$B:$B, $B5, Olympiade_3!$A:$A,2)+COUNTIFS(Olympiade_4!$B:$B, $B5, Olympiade_4!$A:$A,2)+COUNTIFS(Olympiade_5!$B:$B, $B5, Olympiade_5!$A:$A,2)+COUNTIFS(Olympiade_6!$B:$B, $B5, Olympiade_6!$A:$A,2)+COUNTIFS(Olympiade_7!$B:$B, $B5, Olympiade_7!$A:$A,2)</f>
        <v>0</v>
      </c>
      <c r="Q5">
        <f>COUNTIFS(Olympiade_1!$B:$B, $B5, Olympiade_1!$A:$A,3)+COUNTIFS(Olympiade_2!$B:$B, $B5, Olympiade_2!$A:$A,3)+COUNTIFS(Olympiade_3!$B:$B, $B5, Olympiade_3!$A:$A,3)+COUNTIFS(Olympiade_4!$B:$B, $B5, Olympiade_4!$A:$A,3)+COUNTIFS(Olympiade_5!$B:$B, $B5, Olympiade_5!$A:$A,3)+COUNTIFS(Olympiade_6!$B:$B, $B5, Olympiade_6!$A:$A,3)+COUNTIFS(Olympiade_7!$B:$B, $B5, Olympiade_7!$A:$A,3)</f>
        <v>1</v>
      </c>
      <c r="R5">
        <f t="shared" si="3"/>
        <v>3</v>
      </c>
      <c r="S5">
        <f t="shared" si="4"/>
        <v>5</v>
      </c>
      <c r="T5">
        <f t="shared" si="5"/>
        <v>2</v>
      </c>
      <c r="U5">
        <f t="shared" si="6"/>
        <v>5</v>
      </c>
      <c r="V5">
        <f t="shared" si="7"/>
        <v>12</v>
      </c>
      <c r="W5">
        <f>SUMIFS(Database!B:B,Database!A:A,B5) + SUMIFS(Database!F:F,Database!A:A,B5)</f>
        <v>240</v>
      </c>
      <c r="X5">
        <f>AVERAGE(_xlfn.XLOOKUP(B5, Database!K:K, Database!L:N,NA()))</f>
        <v>216.66666666666666</v>
      </c>
    </row>
    <row r="6" spans="1:24" x14ac:dyDescent="0.25">
      <c r="A6">
        <v>6</v>
      </c>
      <c r="B6" t="s">
        <v>11</v>
      </c>
      <c r="C6">
        <f>COUNTIFS(Olympiade_1!$B:$B,$B6,Olympiade_1!$F:$F,1)+COUNTIFS(Olympiade_2!$B:$B,$B6,Olympiade_2!$F:$F,1)+COUNTIFS(Olympiade_3!$B:$B,$B6,Olympiade_3!$F:$F,1)+COUNTIFS(Olympiade_4!$B:$B,$B6,Olympiade_4!$F:$F,1)+COUNTIFS(Olympiade_5!$B:$B,$B6,Olympiade_5!$F:$F,1)+COUNTIFS(Olympiade_6!$B:$B,$B6,Olympiade_6!$F:$F,1)+COUNTIFS(Olympiade_7!$B:$B,$B6,Olympiade_7!$F:$F,1)</f>
        <v>1</v>
      </c>
      <c r="D6">
        <f>COUNTIFS(Olympiade_1!$B:$B, $B6, Olympiade_1!$F:$F,2)+COUNTIFS(Olympiade_2!$B:$B, $B6, Olympiade_2!$F:$F,2)+COUNTIFS(Olympiade_3!$B:$B, $B6, Olympiade_3!$F:$F,2)+COUNTIFS(Olympiade_4!$B:$B, $B6, Olympiade_4!$F:$F,2)+COUNTIFS(Olympiade_5!$B:$B, $B6, Olympiade_5!$F:$F,2)+COUNTIFS(Olympiade_6!$B:$B, $B6, Olympiade_6!$F:$F,2)+COUNTIFS(Olympiade_7!$B:$B, $B6, Olympiade_7!$F:$F,2)</f>
        <v>1</v>
      </c>
      <c r="E6">
        <f>COUNTIFS(Olympiade_1!$B:$B, $B6, Olympiade_1!$F:$F,3)+COUNTIFS(Olympiade_2!$B:$B, $B6, Olympiade_2!$F:$F,3)+COUNTIFS(Olympiade_3!$B:$B, $B6, Olympiade_3!$F:$F,3)+COUNTIFS(Olympiade_4!$B:$B, $B6, Olympiade_4!$F:$F,3)+COUNTIFS(Olympiade_5!$B:$B, $B6, Olympiade_5!$F:$F,3)+COUNTIFS(Olympiade_6!$B:$B, $B6, Olympiade_6!$F:$F,3)+COUNTIFS(Olympiade_7!$B:$B, $B6, Olympiade_7!$F:$F,3)</f>
        <v>0</v>
      </c>
      <c r="F6">
        <f t="shared" si="0"/>
        <v>2</v>
      </c>
      <c r="G6">
        <f>COUNTIFS(Olympiade_1!$B:$B, $B6, Olympiade_1!$G:$G,1)+COUNTIFS(Olympiade_2!$B:$B, $B6, Olympiade_2!$G:$G,1)+COUNTIFS(Olympiade_3!$B:$B, $B6, Olympiade_3!$G:$G,1)+COUNTIFS(Olympiade_4!$B:$B, $B6, Olympiade_4!$G:$G,1)+COUNTIFS(Olympiade_5!$B:$B, $B6, Olympiade_5!$G:$G,1)+COUNTIFS(Olympiade_6!$B:$B, $B6, Olympiade_6!$G:$G,1)+COUNTIFS(Olympiade_7!$B:$B, $B6, Olympiade_7!$G:$G,1)</f>
        <v>3</v>
      </c>
      <c r="H6">
        <f>COUNTIFS(Olympiade_1!$B:$B, $B6, Olympiade_1!$G:$G,2)+COUNTIFS(Olympiade_2!$B:$B, $B6, Olympiade_2!$G:$G,2)+COUNTIFS(Olympiade_3!$B:$B, $B6, Olympiade_3!$G:$G,2)+COUNTIFS(Olympiade_4!$B:$B, $B6, Olympiade_4!$G:$G,2)+COUNTIFS(Olympiade_5!$B:$B, $B6, Olympiade_5!$G:$G,2)+COUNTIFS(Olympiade_6!$B:$B, $B6, Olympiade_6!$G:$G,2)+COUNTIFS(Olympiade_7!$B:$B, $B6, Olympiade_7!$G:$G,2)</f>
        <v>0</v>
      </c>
      <c r="I6">
        <f>COUNTIFS(Olympiade_1!$B:$B, $B6, Olympiade_1!$G:$G,3)+COUNTIFS(Olympiade_2!$B:$B, $B6, Olympiade_2!$G:$G,3)+COUNTIFS(Olympiade_3!$B:$B, $B6, Olympiade_3!$G:$G,3)+COUNTIFS(Olympiade_4!$B:$B, $B6, Olympiade_4!$G:$G,3)+COUNTIFS(Olympiade_5!$B:$B, $B6, Olympiade_5!$G:$G,3)+COUNTIFS(Olympiade_6!$B:$B, $B6, Olympiade_6!$G:$G,3)+COUNTIFS(Olympiade_7!$B:$B, $B6, Olympiade_7!$G:$G,3)</f>
        <v>0</v>
      </c>
      <c r="J6">
        <f t="shared" si="1"/>
        <v>3</v>
      </c>
      <c r="K6">
        <f>COUNTIFS(Olympiade_1!$B:$B, $B6, Olympiade_1!$H:$H,1)+COUNTIFS(Olympiade_2!$B:$B, $B6, Olympiade_2!$H:$H,1)+COUNTIFS(Olympiade_3!$B:$B, $B6, Olympiade_3!$H:$H,1)+COUNTIFS(Olympiade_4!$B:$B, $B6, Olympiade_4!$H:$H,1)+COUNTIFS(Olympiade_5!$B:$B, $B6, Olympiade_5!$H:$H,1)+COUNTIFS(Olympiade_6!$B:$B, $B6, Olympiade_6!$H:$H,1)+COUNTIFS(Olympiade_7!$B:$B, $B6, Olympiade_7!$H:$H,1)</f>
        <v>0</v>
      </c>
      <c r="L6">
        <f>COUNTIFS(Olympiade_1!$B:$B, $B6, Olympiade_1!$H:$H,2)+COUNTIFS(Olympiade_2!$B:$B, $B6, Olympiade_2!$H:$H,2)+COUNTIFS(Olympiade_3!$B:$B, $B6, Olympiade_3!$H:$H,2)+COUNTIFS(Olympiade_4!$B:$B, $B6, Olympiade_4!$H:$H,2)+COUNTIFS(Olympiade_5!$B:$B, $B6, Olympiade_5!$H:$H,2)+COUNTIFS(Olympiade_6!$B:$B, $B6, Olympiade_6!$H:$H,2)+COUNTIFS(Olympiade_7!$B:$B, $B6, Olympiade_7!$H:$H,2)</f>
        <v>1</v>
      </c>
      <c r="M6">
        <f>COUNTIFS(Olympiade_1!$B:$B, $B6, Olympiade_1!$H:$H,3)+COUNTIFS(Olympiade_2!$B:$B, $B6, Olympiade_2!$H:$H,3)+COUNTIFS(Olympiade_3!$B:$B, $B6, Olympiade_3!$H:$H,3)+COUNTIFS(Olympiade_4!$B:$B, $B6, Olympiade_4!$H:$H,3)+COUNTIFS(Olympiade_5!$B:$B, $B6, Olympiade_5!$H:$H,3)+COUNTIFS(Olympiade_6!$B:$B, $B6, Olympiade_6!$H:$H,3)+COUNTIFS(Olympiade_7!$B:$B, $B6, Olympiade_7!$H:$H,3)</f>
        <v>0</v>
      </c>
      <c r="N6">
        <f t="shared" si="2"/>
        <v>1</v>
      </c>
      <c r="O6">
        <f>COUNTIFS(Olympiade_1!$B:$B, $B6, Olympiade_1!$A:$A,1)+COUNTIFS(Olympiade_2!$B:$B, $B6, Olympiade_2!$A:$A,1)+COUNTIFS(Olympiade_3!$B:$B, $B6, Olympiade_3!$A:$A,1)+COUNTIFS(Olympiade_4!$B:$B, $B6, Olympiade_4!$A:$A,1)+COUNTIFS(Olympiade_5!$B:$B, $B6, Olympiade_5!$A:$A,1)+COUNTIFS(Olympiade_6!$B:$B, $B6, Olympiade_6!$A:$A,1)+COUNTIFS(Olympiade_7!$B:$B, $B6, Olympiade_7!$A:$A,1)</f>
        <v>1</v>
      </c>
      <c r="P6">
        <f>COUNTIFS(Olympiade_1!$B:$B, $B6, Olympiade_1!$A:$A,2)+COUNTIFS(Olympiade_2!$B:$B, $B6, Olympiade_2!$A:$A,2)+COUNTIFS(Olympiade_3!$B:$B, $B6, Olympiade_3!$A:$A,2)+COUNTIFS(Olympiade_4!$B:$B, $B6, Olympiade_4!$A:$A,2)+COUNTIFS(Olympiade_5!$B:$B, $B6, Olympiade_5!$A:$A,2)+COUNTIFS(Olympiade_6!$B:$B, $B6, Olympiade_6!$A:$A,2)+COUNTIFS(Olympiade_7!$B:$B, $B6, Olympiade_7!$A:$A,2)</f>
        <v>2</v>
      </c>
      <c r="Q6">
        <f>COUNTIFS(Olympiade_1!$B:$B, $B6, Olympiade_1!$A:$A,3)+COUNTIFS(Olympiade_2!$B:$B, $B6, Olympiade_2!$A:$A,3)+COUNTIFS(Olympiade_3!$B:$B, $B6, Olympiade_3!$A:$A,3)+COUNTIFS(Olympiade_4!$B:$B, $B6, Olympiade_4!$A:$A,3)+COUNTIFS(Olympiade_5!$B:$B, $B6, Olympiade_5!$A:$A,3)+COUNTIFS(Olympiade_6!$B:$B, $B6, Olympiade_6!$A:$A,3)+COUNTIFS(Olympiade_7!$B:$B, $B6, Olympiade_7!$A:$A,3)</f>
        <v>0</v>
      </c>
      <c r="R6">
        <f t="shared" si="3"/>
        <v>3</v>
      </c>
      <c r="S6">
        <f t="shared" si="4"/>
        <v>5</v>
      </c>
      <c r="T6">
        <f t="shared" si="5"/>
        <v>4</v>
      </c>
      <c r="U6">
        <f t="shared" si="6"/>
        <v>0</v>
      </c>
      <c r="V6">
        <f t="shared" si="7"/>
        <v>9</v>
      </c>
      <c r="W6">
        <f>SUMIFS(Database!B:B,Database!A:A,B6) + SUMIFS(Database!F:F,Database!A:A,B6)</f>
        <v>230</v>
      </c>
      <c r="X6">
        <f>AVERAGE(_xlfn.XLOOKUP(B6, Database!K:K, Database!L:N,NA()))</f>
        <v>203.33333333333334</v>
      </c>
    </row>
    <row r="7" spans="1:24" x14ac:dyDescent="0.25">
      <c r="A7">
        <v>7</v>
      </c>
      <c r="B7" t="s">
        <v>12</v>
      </c>
      <c r="C7">
        <f>COUNTIFS(Olympiade_1!$B:$B,$B7,Olympiade_1!$F:$F,1)+COUNTIFS(Olympiade_2!$B:$B,$B7,Olympiade_2!$F:$F,1)+COUNTIFS(Olympiade_3!$B:$B,$B7,Olympiade_3!$F:$F,1)+COUNTIFS(Olympiade_4!$B:$B,$B7,Olympiade_4!$F:$F,1)+COUNTIFS(Olympiade_5!$B:$B,$B7,Olympiade_5!$F:$F,1)+COUNTIFS(Olympiade_6!$B:$B,$B7,Olympiade_6!$F:$F,1)+COUNTIFS(Olympiade_7!$B:$B,$B7,Olympiade_7!$F:$F,1)</f>
        <v>2</v>
      </c>
      <c r="D7">
        <f>COUNTIFS(Olympiade_1!$B:$B, $B7, Olympiade_1!$F:$F,2)+COUNTIFS(Olympiade_2!$B:$B, $B7, Olympiade_2!$F:$F,2)+COUNTIFS(Olympiade_3!$B:$B, $B7, Olympiade_3!$F:$F,2)+COUNTIFS(Olympiade_4!$B:$B, $B7, Olympiade_4!$F:$F,2)+COUNTIFS(Olympiade_5!$B:$B, $B7, Olympiade_5!$F:$F,2)+COUNTIFS(Olympiade_6!$B:$B, $B7, Olympiade_6!$F:$F,2)+COUNTIFS(Olympiade_7!$B:$B, $B7, Olympiade_7!$F:$F,2)</f>
        <v>0</v>
      </c>
      <c r="E7">
        <f>COUNTIFS(Olympiade_1!$B:$B, $B7, Olympiade_1!$F:$F,3)+COUNTIFS(Olympiade_2!$B:$B, $B7, Olympiade_2!$F:$F,3)+COUNTIFS(Olympiade_3!$B:$B, $B7, Olympiade_3!$F:$F,3)+COUNTIFS(Olympiade_4!$B:$B, $B7, Olympiade_4!$F:$F,3)+COUNTIFS(Olympiade_5!$B:$B, $B7, Olympiade_5!$F:$F,3)+COUNTIFS(Olympiade_6!$B:$B, $B7, Olympiade_6!$F:$F,3)+COUNTIFS(Olympiade_7!$B:$B, $B7, Olympiade_7!$F:$F,3)</f>
        <v>0</v>
      </c>
      <c r="F7">
        <f t="shared" si="0"/>
        <v>2</v>
      </c>
      <c r="G7">
        <f>COUNTIFS(Olympiade_1!$B:$B, $B7, Olympiade_1!$G:$G,1)+COUNTIFS(Olympiade_2!$B:$B, $B7, Olympiade_2!$G:$G,1)+COUNTIFS(Olympiade_3!$B:$B, $B7, Olympiade_3!$G:$G,1)+COUNTIFS(Olympiade_4!$B:$B, $B7, Olympiade_4!$G:$G,1)+COUNTIFS(Olympiade_5!$B:$B, $B7, Olympiade_5!$G:$G,1)+COUNTIFS(Olympiade_6!$B:$B, $B7, Olympiade_6!$G:$G,1)+COUNTIFS(Olympiade_7!$B:$B, $B7, Olympiade_7!$G:$G,1)</f>
        <v>0</v>
      </c>
      <c r="H7">
        <f>COUNTIFS(Olympiade_1!$B:$B, $B7, Olympiade_1!$G:$G,2)+COUNTIFS(Olympiade_2!$B:$B, $B7, Olympiade_2!$G:$G,2)+COUNTIFS(Olympiade_3!$B:$B, $B7, Olympiade_3!$G:$G,2)+COUNTIFS(Olympiade_4!$B:$B, $B7, Olympiade_4!$G:$G,2)+COUNTIFS(Olympiade_5!$B:$B, $B7, Olympiade_5!$G:$G,2)+COUNTIFS(Olympiade_6!$B:$B, $B7, Olympiade_6!$G:$G,2)+COUNTIFS(Olympiade_7!$B:$B, $B7, Olympiade_7!$G:$G,2)</f>
        <v>0</v>
      </c>
      <c r="I7">
        <f>COUNTIFS(Olympiade_1!$B:$B, $B7, Olympiade_1!$G:$G,3)+COUNTIFS(Olympiade_2!$B:$B, $B7, Olympiade_2!$G:$G,3)+COUNTIFS(Olympiade_3!$B:$B, $B7, Olympiade_3!$G:$G,3)+COUNTIFS(Olympiade_4!$B:$B, $B7, Olympiade_4!$G:$G,3)+COUNTIFS(Olympiade_5!$B:$B, $B7, Olympiade_5!$G:$G,3)+COUNTIFS(Olympiade_6!$B:$B, $B7, Olympiade_6!$G:$G,3)+COUNTIFS(Olympiade_7!$B:$B, $B7, Olympiade_7!$G:$G,3)</f>
        <v>1</v>
      </c>
      <c r="J7">
        <f t="shared" si="1"/>
        <v>1</v>
      </c>
      <c r="K7">
        <f>COUNTIFS(Olympiade_1!$B:$B, $B7, Olympiade_1!$H:$H,1)+COUNTIFS(Olympiade_2!$B:$B, $B7, Olympiade_2!$H:$H,1)+COUNTIFS(Olympiade_3!$B:$B, $B7, Olympiade_3!$H:$H,1)+COUNTIFS(Olympiade_4!$B:$B, $B7, Olympiade_4!$H:$H,1)+COUNTIFS(Olympiade_5!$B:$B, $B7, Olympiade_5!$H:$H,1)+COUNTIFS(Olympiade_6!$B:$B, $B7, Olympiade_6!$H:$H,1)+COUNTIFS(Olympiade_7!$B:$B, $B7, Olympiade_7!$H:$H,1)</f>
        <v>0</v>
      </c>
      <c r="L7">
        <f>COUNTIFS(Olympiade_1!$B:$B, $B7, Olympiade_1!$H:$H,2)+COUNTIFS(Olympiade_2!$B:$B, $B7, Olympiade_2!$H:$H,2)+COUNTIFS(Olympiade_3!$B:$B, $B7, Olympiade_3!$H:$H,2)+COUNTIFS(Olympiade_4!$B:$B, $B7, Olympiade_4!$H:$H,2)+COUNTIFS(Olympiade_5!$B:$B, $B7, Olympiade_5!$H:$H,2)+COUNTIFS(Olympiade_6!$B:$B, $B7, Olympiade_6!$H:$H,2)+COUNTIFS(Olympiade_7!$B:$B, $B7, Olympiade_7!$H:$H,2)</f>
        <v>3</v>
      </c>
      <c r="M7">
        <f>COUNTIFS(Olympiade_1!$B:$B, $B7, Olympiade_1!$H:$H,3)+COUNTIFS(Olympiade_2!$B:$B, $B7, Olympiade_2!$H:$H,3)+COUNTIFS(Olympiade_3!$B:$B, $B7, Olympiade_3!$H:$H,3)+COUNTIFS(Olympiade_4!$B:$B, $B7, Olympiade_4!$H:$H,3)+COUNTIFS(Olympiade_5!$B:$B, $B7, Olympiade_5!$H:$H,3)+COUNTIFS(Olympiade_6!$B:$B, $B7, Olympiade_6!$H:$H,3)+COUNTIFS(Olympiade_7!$B:$B, $B7, Olympiade_7!$H:$H,3)</f>
        <v>0</v>
      </c>
      <c r="N7">
        <f t="shared" si="2"/>
        <v>3</v>
      </c>
      <c r="O7">
        <f>COUNTIFS(Olympiade_1!$B:$B, $B7, Olympiade_1!$A:$A,1)+COUNTIFS(Olympiade_2!$B:$B, $B7, Olympiade_2!$A:$A,1)+COUNTIFS(Olympiade_3!$B:$B, $B7, Olympiade_3!$A:$A,1)+COUNTIFS(Olympiade_4!$B:$B, $B7, Olympiade_4!$A:$A,1)+COUNTIFS(Olympiade_5!$B:$B, $B7, Olympiade_5!$A:$A,1)+COUNTIFS(Olympiade_6!$B:$B, $B7, Olympiade_6!$A:$A,1)+COUNTIFS(Olympiade_7!$B:$B, $B7, Olympiade_7!$A:$A,1)</f>
        <v>1</v>
      </c>
      <c r="P7">
        <f>COUNTIFS(Olympiade_1!$B:$B, $B7, Olympiade_1!$A:$A,2)+COUNTIFS(Olympiade_2!$B:$B, $B7, Olympiade_2!$A:$A,2)+COUNTIFS(Olympiade_3!$B:$B, $B7, Olympiade_3!$A:$A,2)+COUNTIFS(Olympiade_4!$B:$B, $B7, Olympiade_4!$A:$A,2)+COUNTIFS(Olympiade_5!$B:$B, $B7, Olympiade_5!$A:$A,2)+COUNTIFS(Olympiade_6!$B:$B, $B7, Olympiade_6!$A:$A,2)+COUNTIFS(Olympiade_7!$B:$B, $B7, Olympiade_7!$A:$A,2)</f>
        <v>1</v>
      </c>
      <c r="Q7">
        <f>COUNTIFS(Olympiade_1!$B:$B, $B7, Olympiade_1!$A:$A,3)+COUNTIFS(Olympiade_2!$B:$B, $B7, Olympiade_2!$A:$A,3)+COUNTIFS(Olympiade_3!$B:$B, $B7, Olympiade_3!$A:$A,3)+COUNTIFS(Olympiade_4!$B:$B, $B7, Olympiade_4!$A:$A,3)+COUNTIFS(Olympiade_5!$B:$B, $B7, Olympiade_5!$A:$A,3)+COUNTIFS(Olympiade_6!$B:$B, $B7, Olympiade_6!$A:$A,3)+COUNTIFS(Olympiade_7!$B:$B, $B7, Olympiade_7!$A:$A,3)</f>
        <v>0</v>
      </c>
      <c r="R7">
        <f t="shared" si="3"/>
        <v>2</v>
      </c>
      <c r="S7">
        <f t="shared" si="4"/>
        <v>3</v>
      </c>
      <c r="T7">
        <f t="shared" si="5"/>
        <v>4</v>
      </c>
      <c r="U7">
        <f t="shared" si="6"/>
        <v>1</v>
      </c>
      <c r="V7">
        <f t="shared" si="7"/>
        <v>8</v>
      </c>
      <c r="W7">
        <f>SUMIFS(Database!B:B,Database!A:A,B7) + SUMIFS(Database!F:F,Database!A:A,B7)</f>
        <v>160</v>
      </c>
      <c r="X7">
        <f>AVERAGE(_xlfn.XLOOKUP(B7, Database!K:K, Database!L:N,NA()))</f>
        <v>146.66666666666666</v>
      </c>
    </row>
    <row r="8" spans="1:24" x14ac:dyDescent="0.25">
      <c r="A8">
        <v>19</v>
      </c>
      <c r="B8" t="s">
        <v>24</v>
      </c>
      <c r="C8">
        <f>COUNTIFS(Olympiade_1!$B:$B,$B8,Olympiade_1!$F:$F,1)+COUNTIFS(Olympiade_2!$B:$B,$B8,Olympiade_2!$F:$F,1)+COUNTIFS(Olympiade_3!$B:$B,$B8,Olympiade_3!$F:$F,1)+COUNTIFS(Olympiade_4!$B:$B,$B8,Olympiade_4!$F:$F,1)+COUNTIFS(Olympiade_5!$B:$B,$B8,Olympiade_5!$F:$F,1)+COUNTIFS(Olympiade_6!$B:$B,$B8,Olympiade_6!$F:$F,1)+COUNTIFS(Olympiade_7!$B:$B,$B8,Olympiade_7!$F:$F,1)</f>
        <v>1</v>
      </c>
      <c r="D8">
        <f>COUNTIFS(Olympiade_1!$B:$B, $B8, Olympiade_1!$F:$F,2)+COUNTIFS(Olympiade_2!$B:$B, $B8, Olympiade_2!$F:$F,2)+COUNTIFS(Olympiade_3!$B:$B, $B8, Olympiade_3!$F:$F,2)+COUNTIFS(Olympiade_4!$B:$B, $B8, Olympiade_4!$F:$F,2)+COUNTIFS(Olympiade_5!$B:$B, $B8, Olympiade_5!$F:$F,2)+COUNTIFS(Olympiade_6!$B:$B, $B8, Olympiade_6!$F:$F,2)+COUNTIFS(Olympiade_7!$B:$B, $B8, Olympiade_7!$F:$F,2)</f>
        <v>0</v>
      </c>
      <c r="E8">
        <f>COUNTIFS(Olympiade_1!$B:$B, $B8, Olympiade_1!$F:$F,3)+COUNTIFS(Olympiade_2!$B:$B, $B8, Olympiade_2!$F:$F,3)+COUNTIFS(Olympiade_3!$B:$B, $B8, Olympiade_3!$F:$F,3)+COUNTIFS(Olympiade_4!$B:$B, $B8, Olympiade_4!$F:$F,3)+COUNTIFS(Olympiade_5!$B:$B, $B8, Olympiade_5!$F:$F,3)+COUNTIFS(Olympiade_6!$B:$B, $B8, Olympiade_6!$F:$F,3)+COUNTIFS(Olympiade_7!$B:$B, $B8, Olympiade_7!$F:$F,3)</f>
        <v>0</v>
      </c>
      <c r="F8">
        <f t="shared" si="0"/>
        <v>1</v>
      </c>
      <c r="G8">
        <f>COUNTIFS(Olympiade_1!$B:$B, $B8, Olympiade_1!$G:$G,1)+COUNTIFS(Olympiade_2!$B:$B, $B8, Olympiade_2!$G:$G,1)+COUNTIFS(Olympiade_3!$B:$B, $B8, Olympiade_3!$G:$G,1)+COUNTIFS(Olympiade_4!$B:$B, $B8, Olympiade_4!$G:$G,1)+COUNTIFS(Olympiade_5!$B:$B, $B8, Olympiade_5!$G:$G,1)+COUNTIFS(Olympiade_6!$B:$B, $B8, Olympiade_6!$G:$G,1)+COUNTIFS(Olympiade_7!$B:$B, $B8, Olympiade_7!$G:$G,1)</f>
        <v>1</v>
      </c>
      <c r="H8">
        <f>COUNTIFS(Olympiade_1!$B:$B, $B8, Olympiade_1!$G:$G,2)+COUNTIFS(Olympiade_2!$B:$B, $B8, Olympiade_2!$G:$G,2)+COUNTIFS(Olympiade_3!$B:$B, $B8, Olympiade_3!$G:$G,2)+COUNTIFS(Olympiade_4!$B:$B, $B8, Olympiade_4!$G:$G,2)+COUNTIFS(Olympiade_5!$B:$B, $B8, Olympiade_5!$G:$G,2)+COUNTIFS(Olympiade_6!$B:$B, $B8, Olympiade_6!$G:$G,2)+COUNTIFS(Olympiade_7!$B:$B, $B8, Olympiade_7!$G:$G,2)</f>
        <v>0</v>
      </c>
      <c r="I8">
        <f>COUNTIFS(Olympiade_1!$B:$B, $B8, Olympiade_1!$G:$G,3)+COUNTIFS(Olympiade_2!$B:$B, $B8, Olympiade_2!$G:$G,3)+COUNTIFS(Olympiade_3!$B:$B, $B8, Olympiade_3!$G:$G,3)+COUNTIFS(Olympiade_4!$B:$B, $B8, Olympiade_4!$G:$G,3)+COUNTIFS(Olympiade_5!$B:$B, $B8, Olympiade_5!$G:$G,3)+COUNTIFS(Olympiade_6!$B:$B, $B8, Olympiade_6!$G:$G,3)+COUNTIFS(Olympiade_7!$B:$B, $B8, Olympiade_7!$G:$G,3)</f>
        <v>0</v>
      </c>
      <c r="J8">
        <f t="shared" si="1"/>
        <v>1</v>
      </c>
      <c r="K8">
        <f>COUNTIFS(Olympiade_1!$B:$B, $B8, Olympiade_1!$H:$H,1)+COUNTIFS(Olympiade_2!$B:$B, $B8, Olympiade_2!$H:$H,1)+COUNTIFS(Olympiade_3!$B:$B, $B8, Olympiade_3!$H:$H,1)+COUNTIFS(Olympiade_4!$B:$B, $B8, Olympiade_4!$H:$H,1)+COUNTIFS(Olympiade_5!$B:$B, $B8, Olympiade_5!$H:$H,1)+COUNTIFS(Olympiade_6!$B:$B, $B8, Olympiade_6!$H:$H,1)+COUNTIFS(Olympiade_7!$B:$B, $B8, Olympiade_7!$H:$H,1)</f>
        <v>0</v>
      </c>
      <c r="L8">
        <f>COUNTIFS(Olympiade_1!$B:$B, $B8, Olympiade_1!$H:$H,2)+COUNTIFS(Olympiade_2!$B:$B, $B8, Olympiade_2!$H:$H,2)+COUNTIFS(Olympiade_3!$B:$B, $B8, Olympiade_3!$H:$H,2)+COUNTIFS(Olympiade_4!$B:$B, $B8, Olympiade_4!$H:$H,2)+COUNTIFS(Olympiade_5!$B:$B, $B8, Olympiade_5!$H:$H,2)+COUNTIFS(Olympiade_6!$B:$B, $B8, Olympiade_6!$H:$H,2)+COUNTIFS(Olympiade_7!$B:$B, $B8, Olympiade_7!$H:$H,2)</f>
        <v>0</v>
      </c>
      <c r="M8">
        <f>COUNTIFS(Olympiade_1!$B:$B, $B8, Olympiade_1!$H:$H,3)+COUNTIFS(Olympiade_2!$B:$B, $B8, Olympiade_2!$H:$H,3)+COUNTIFS(Olympiade_3!$B:$B, $B8, Olympiade_3!$H:$H,3)+COUNTIFS(Olympiade_4!$B:$B, $B8, Olympiade_4!$H:$H,3)+COUNTIFS(Olympiade_5!$B:$B, $B8, Olympiade_5!$H:$H,3)+COUNTIFS(Olympiade_6!$B:$B, $B8, Olympiade_6!$H:$H,3)+COUNTIFS(Olympiade_7!$B:$B, $B8, Olympiade_7!$H:$H,3)</f>
        <v>1</v>
      </c>
      <c r="N8">
        <f t="shared" si="2"/>
        <v>1</v>
      </c>
      <c r="O8">
        <f>COUNTIFS(Olympiade_1!$B:$B, $B8, Olympiade_1!$A:$A,1)+COUNTIFS(Olympiade_2!$B:$B, $B8, Olympiade_2!$A:$A,1)+COUNTIFS(Olympiade_3!$B:$B, $B8, Olympiade_3!$A:$A,1)+COUNTIFS(Olympiade_4!$B:$B, $B8, Olympiade_4!$A:$A,1)+COUNTIFS(Olympiade_5!$B:$B, $B8, Olympiade_5!$A:$A,1)+COUNTIFS(Olympiade_6!$B:$B, $B8, Olympiade_6!$A:$A,1)+COUNTIFS(Olympiade_7!$B:$B, $B8, Olympiade_7!$A:$A,1)</f>
        <v>1</v>
      </c>
      <c r="P8">
        <f>COUNTIFS(Olympiade_1!$B:$B, $B8, Olympiade_1!$A:$A,2)+COUNTIFS(Olympiade_2!$B:$B, $B8, Olympiade_2!$A:$A,2)+COUNTIFS(Olympiade_3!$B:$B, $B8, Olympiade_3!$A:$A,2)+COUNTIFS(Olympiade_4!$B:$B, $B8, Olympiade_4!$A:$A,2)+COUNTIFS(Olympiade_5!$B:$B, $B8, Olympiade_5!$A:$A,2)+COUNTIFS(Olympiade_6!$B:$B, $B8, Olympiade_6!$A:$A,2)+COUNTIFS(Olympiade_7!$B:$B, $B8, Olympiade_7!$A:$A,2)</f>
        <v>0</v>
      </c>
      <c r="Q8">
        <f>COUNTIFS(Olympiade_1!$B:$B, $B8, Olympiade_1!$A:$A,3)+COUNTIFS(Olympiade_2!$B:$B, $B8, Olympiade_2!$A:$A,3)+COUNTIFS(Olympiade_3!$B:$B, $B8, Olympiade_3!$A:$A,3)+COUNTIFS(Olympiade_4!$B:$B, $B8, Olympiade_4!$A:$A,3)+COUNTIFS(Olympiade_5!$B:$B, $B8, Olympiade_5!$A:$A,3)+COUNTIFS(Olympiade_6!$B:$B, $B8, Olympiade_6!$A:$A,3)+COUNTIFS(Olympiade_7!$B:$B, $B8, Olympiade_7!$A:$A,3)</f>
        <v>0</v>
      </c>
      <c r="R8">
        <f t="shared" si="3"/>
        <v>1</v>
      </c>
      <c r="S8">
        <f t="shared" si="4"/>
        <v>3</v>
      </c>
      <c r="T8">
        <f t="shared" si="5"/>
        <v>0</v>
      </c>
      <c r="U8">
        <f t="shared" si="6"/>
        <v>1</v>
      </c>
      <c r="V8">
        <f t="shared" si="7"/>
        <v>4</v>
      </c>
      <c r="W8">
        <f>SUMIFS(Database!B:B,Database!A:A,B8) + SUMIFS(Database!F:F,Database!A:A,B8)</f>
        <v>80</v>
      </c>
      <c r="X8">
        <f>AVERAGE(_xlfn.XLOOKUP(B8, Database!K:K, Database!L:N,NA()))</f>
        <v>73.333333333333329</v>
      </c>
    </row>
    <row r="9" spans="1:24" x14ac:dyDescent="0.25">
      <c r="A9">
        <v>20</v>
      </c>
      <c r="B9" t="s">
        <v>25</v>
      </c>
      <c r="C9">
        <f>COUNTIFS(Olympiade_1!$B:$B,$B9,Olympiade_1!$F:$F,1)+COUNTIFS(Olympiade_2!$B:$B,$B9,Olympiade_2!$F:$F,1)+COUNTIFS(Olympiade_3!$B:$B,$B9,Olympiade_3!$F:$F,1)+COUNTIFS(Olympiade_4!$B:$B,$B9,Olympiade_4!$F:$F,1)+COUNTIFS(Olympiade_5!$B:$B,$B9,Olympiade_5!$F:$F,1)+COUNTIFS(Olympiade_6!$B:$B,$B9,Olympiade_6!$F:$F,1)+COUNTIFS(Olympiade_7!$B:$B,$B9,Olympiade_7!$F:$F,1)</f>
        <v>0</v>
      </c>
      <c r="D9">
        <f>COUNTIFS(Olympiade_1!$B:$B, $B9, Olympiade_1!$F:$F,2)+COUNTIFS(Olympiade_2!$B:$B, $B9, Olympiade_2!$F:$F,2)+COUNTIFS(Olympiade_3!$B:$B, $B9, Olympiade_3!$F:$F,2)+COUNTIFS(Olympiade_4!$B:$B, $B9, Olympiade_4!$F:$F,2)+COUNTIFS(Olympiade_5!$B:$B, $B9, Olympiade_5!$F:$F,2)+COUNTIFS(Olympiade_6!$B:$B, $B9, Olympiade_6!$F:$F,2)+COUNTIFS(Olympiade_7!$B:$B, $B9, Olympiade_7!$F:$F,2)</f>
        <v>1</v>
      </c>
      <c r="E9">
        <f>COUNTIFS(Olympiade_1!$B:$B, $B9, Olympiade_1!$F:$F,3)+COUNTIFS(Olympiade_2!$B:$B, $B9, Olympiade_2!$F:$F,3)+COUNTIFS(Olympiade_3!$B:$B, $B9, Olympiade_3!$F:$F,3)+COUNTIFS(Olympiade_4!$B:$B, $B9, Olympiade_4!$F:$F,3)+COUNTIFS(Olympiade_5!$B:$B, $B9, Olympiade_5!$F:$F,3)+COUNTIFS(Olympiade_6!$B:$B, $B9, Olympiade_6!$F:$F,3)+COUNTIFS(Olympiade_7!$B:$B, $B9, Olympiade_7!$F:$F,3)</f>
        <v>0</v>
      </c>
      <c r="F9">
        <f t="shared" si="0"/>
        <v>1</v>
      </c>
      <c r="G9">
        <f>COUNTIFS(Olympiade_1!$B:$B, $B9, Olympiade_1!$G:$G,1)+COUNTIFS(Olympiade_2!$B:$B, $B9, Olympiade_2!$G:$G,1)+COUNTIFS(Olympiade_3!$B:$B, $B9, Olympiade_3!$G:$G,1)+COUNTIFS(Olympiade_4!$B:$B, $B9, Olympiade_4!$G:$G,1)+COUNTIFS(Olympiade_5!$B:$B, $B9, Olympiade_5!$G:$G,1)+COUNTIFS(Olympiade_6!$B:$B, $B9, Olympiade_6!$G:$G,1)+COUNTIFS(Olympiade_7!$B:$B, $B9, Olympiade_7!$G:$G,1)</f>
        <v>0</v>
      </c>
      <c r="H9">
        <f>COUNTIFS(Olympiade_1!$B:$B, $B9, Olympiade_1!$G:$G,2)+COUNTIFS(Olympiade_2!$B:$B, $B9, Olympiade_2!$G:$G,2)+COUNTIFS(Olympiade_3!$B:$B, $B9, Olympiade_3!$G:$G,2)+COUNTIFS(Olympiade_4!$B:$B, $B9, Olympiade_4!$G:$G,2)+COUNTIFS(Olympiade_5!$B:$B, $B9, Olympiade_5!$G:$G,2)+COUNTIFS(Olympiade_6!$B:$B, $B9, Olympiade_6!$G:$G,2)+COUNTIFS(Olympiade_7!$B:$B, $B9, Olympiade_7!$G:$G,2)</f>
        <v>2</v>
      </c>
      <c r="I9">
        <f>COUNTIFS(Olympiade_1!$B:$B, $B9, Olympiade_1!$G:$G,3)+COUNTIFS(Olympiade_2!$B:$B, $B9, Olympiade_2!$G:$G,3)+COUNTIFS(Olympiade_3!$B:$B, $B9, Olympiade_3!$G:$G,3)+COUNTIFS(Olympiade_4!$B:$B, $B9, Olympiade_4!$G:$G,3)+COUNTIFS(Olympiade_5!$B:$B, $B9, Olympiade_5!$G:$G,3)+COUNTIFS(Olympiade_6!$B:$B, $B9, Olympiade_6!$G:$G,3)+COUNTIFS(Olympiade_7!$B:$B, $B9, Olympiade_7!$G:$G,3)</f>
        <v>0</v>
      </c>
      <c r="J9">
        <f t="shared" si="1"/>
        <v>2</v>
      </c>
      <c r="K9">
        <f>COUNTIFS(Olympiade_1!$B:$B, $B9, Olympiade_1!$H:$H,1)+COUNTIFS(Olympiade_2!$B:$B, $B9, Olympiade_2!$H:$H,1)+COUNTIFS(Olympiade_3!$B:$B, $B9, Olympiade_3!$H:$H,1)+COUNTIFS(Olympiade_4!$B:$B, $B9, Olympiade_4!$H:$H,1)+COUNTIFS(Olympiade_5!$B:$B, $B9, Olympiade_5!$H:$H,1)+COUNTIFS(Olympiade_6!$B:$B, $B9, Olympiade_6!$H:$H,1)+COUNTIFS(Olympiade_7!$B:$B, $B9, Olympiade_7!$H:$H,1)</f>
        <v>1</v>
      </c>
      <c r="L9">
        <f>COUNTIFS(Olympiade_1!$B:$B, $B9, Olympiade_1!$H:$H,2)+COUNTIFS(Olympiade_2!$B:$B, $B9, Olympiade_2!$H:$H,2)+COUNTIFS(Olympiade_3!$B:$B, $B9, Olympiade_3!$H:$H,2)+COUNTIFS(Olympiade_4!$B:$B, $B9, Olympiade_4!$H:$H,2)+COUNTIFS(Olympiade_5!$B:$B, $B9, Olympiade_5!$H:$H,2)+COUNTIFS(Olympiade_6!$B:$B, $B9, Olympiade_6!$H:$H,2)+COUNTIFS(Olympiade_7!$B:$B, $B9, Olympiade_7!$H:$H,2)</f>
        <v>0</v>
      </c>
      <c r="M9">
        <f>COUNTIFS(Olympiade_1!$B:$B, $B9, Olympiade_1!$H:$H,3)+COUNTIFS(Olympiade_2!$B:$B, $B9, Olympiade_2!$H:$H,3)+COUNTIFS(Olympiade_3!$B:$B, $B9, Olympiade_3!$H:$H,3)+COUNTIFS(Olympiade_4!$B:$B, $B9, Olympiade_4!$H:$H,3)+COUNTIFS(Olympiade_5!$B:$B, $B9, Olympiade_5!$H:$H,3)+COUNTIFS(Olympiade_6!$B:$B, $B9, Olympiade_6!$H:$H,3)+COUNTIFS(Olympiade_7!$B:$B, $B9, Olympiade_7!$H:$H,3)</f>
        <v>1</v>
      </c>
      <c r="N9">
        <f t="shared" si="2"/>
        <v>2</v>
      </c>
      <c r="O9">
        <f>COUNTIFS(Olympiade_1!$B:$B, $B9, Olympiade_1!$A:$A,1)+COUNTIFS(Olympiade_2!$B:$B, $B9, Olympiade_2!$A:$A,1)+COUNTIFS(Olympiade_3!$B:$B, $B9, Olympiade_3!$A:$A,1)+COUNTIFS(Olympiade_4!$B:$B, $B9, Olympiade_4!$A:$A,1)+COUNTIFS(Olympiade_5!$B:$B, $B9, Olympiade_5!$A:$A,1)+COUNTIFS(Olympiade_6!$B:$B, $B9, Olympiade_6!$A:$A,1)+COUNTIFS(Olympiade_7!$B:$B, $B9, Olympiade_7!$A:$A,1)</f>
        <v>1</v>
      </c>
      <c r="P9">
        <f>COUNTIFS(Olympiade_1!$B:$B, $B9, Olympiade_1!$A:$A,2)+COUNTIFS(Olympiade_2!$B:$B, $B9, Olympiade_2!$A:$A,2)+COUNTIFS(Olympiade_3!$B:$B, $B9, Olympiade_3!$A:$A,2)+COUNTIFS(Olympiade_4!$B:$B, $B9, Olympiade_4!$A:$A,2)+COUNTIFS(Olympiade_5!$B:$B, $B9, Olympiade_5!$A:$A,2)+COUNTIFS(Olympiade_6!$B:$B, $B9, Olympiade_6!$A:$A,2)+COUNTIFS(Olympiade_7!$B:$B, $B9, Olympiade_7!$A:$A,2)</f>
        <v>0</v>
      </c>
      <c r="Q9">
        <f>COUNTIFS(Olympiade_1!$B:$B, $B9, Olympiade_1!$A:$A,3)+COUNTIFS(Olympiade_2!$B:$B, $B9, Olympiade_2!$A:$A,3)+COUNTIFS(Olympiade_3!$B:$B, $B9, Olympiade_3!$A:$A,3)+COUNTIFS(Olympiade_4!$B:$B, $B9, Olympiade_4!$A:$A,3)+COUNTIFS(Olympiade_5!$B:$B, $B9, Olympiade_5!$A:$A,3)+COUNTIFS(Olympiade_6!$B:$B, $B9, Olympiade_6!$A:$A,3)+COUNTIFS(Olympiade_7!$B:$B, $B9, Olympiade_7!$A:$A,3)</f>
        <v>0</v>
      </c>
      <c r="R9">
        <f t="shared" si="3"/>
        <v>1</v>
      </c>
      <c r="S9">
        <f t="shared" si="4"/>
        <v>2</v>
      </c>
      <c r="T9">
        <f t="shared" si="5"/>
        <v>3</v>
      </c>
      <c r="U9">
        <f t="shared" si="6"/>
        <v>1</v>
      </c>
      <c r="V9">
        <f t="shared" si="7"/>
        <v>6</v>
      </c>
      <c r="W9">
        <f>SUMIFS(Database!B:B,Database!A:A,B9) + SUMIFS(Database!F:F,Database!A:A,B9)</f>
        <v>70</v>
      </c>
      <c r="X9">
        <f>AVERAGE(_xlfn.XLOOKUP(B9, Database!K:K, Database!L:N,NA()))</f>
        <v>93.333333333333329</v>
      </c>
    </row>
    <row r="10" spans="1:24" x14ac:dyDescent="0.25">
      <c r="A10">
        <v>2</v>
      </c>
      <c r="B10" t="s">
        <v>7</v>
      </c>
      <c r="C10">
        <f>COUNTIFS(Olympiade_1!$B:$B,$B10,Olympiade_1!$F:$F,1)+COUNTIFS(Olympiade_2!$B:$B,$B10,Olympiade_2!$F:$F,1)+COUNTIFS(Olympiade_3!$B:$B,$B10,Olympiade_3!$F:$F,1)+COUNTIFS(Olympiade_4!$B:$B,$B10,Olympiade_4!$F:$F,1)+COUNTIFS(Olympiade_5!$B:$B,$B10,Olympiade_5!$F:$F,1)+COUNTIFS(Olympiade_6!$B:$B,$B10,Olympiade_6!$F:$F,1)+COUNTIFS(Olympiade_7!$B:$B,$B10,Olympiade_7!$F:$F,1)</f>
        <v>1</v>
      </c>
      <c r="D10">
        <f>COUNTIFS(Olympiade_1!$B:$B, $B10, Olympiade_1!$F:$F,2)+COUNTIFS(Olympiade_2!$B:$B, $B10, Olympiade_2!$F:$F,2)+COUNTIFS(Olympiade_3!$B:$B, $B10, Olympiade_3!$F:$F,2)+COUNTIFS(Olympiade_4!$B:$B, $B10, Olympiade_4!$F:$F,2)+COUNTIFS(Olympiade_5!$B:$B, $B10, Olympiade_5!$F:$F,2)+COUNTIFS(Olympiade_6!$B:$B, $B10, Olympiade_6!$F:$F,2)+COUNTIFS(Olympiade_7!$B:$B, $B10, Olympiade_7!$F:$F,2)</f>
        <v>2</v>
      </c>
      <c r="E10">
        <f>COUNTIFS(Olympiade_1!$B:$B, $B10, Olympiade_1!$F:$F,3)+COUNTIFS(Olympiade_2!$B:$B, $B10, Olympiade_2!$F:$F,3)+COUNTIFS(Olympiade_3!$B:$B, $B10, Olympiade_3!$F:$F,3)+COUNTIFS(Olympiade_4!$B:$B, $B10, Olympiade_4!$F:$F,3)+COUNTIFS(Olympiade_5!$B:$B, $B10, Olympiade_5!$F:$F,3)+COUNTIFS(Olympiade_6!$B:$B, $B10, Olympiade_6!$F:$F,3)+COUNTIFS(Olympiade_7!$B:$B, $B10, Olympiade_7!$F:$F,3)</f>
        <v>0</v>
      </c>
      <c r="F10">
        <f t="shared" si="0"/>
        <v>3</v>
      </c>
      <c r="G10">
        <f>COUNTIFS(Olympiade_1!$B:$B, $B10, Olympiade_1!$G:$G,1)+COUNTIFS(Olympiade_2!$B:$B, $B10, Olympiade_2!$G:$G,1)+COUNTIFS(Olympiade_3!$B:$B, $B10, Olympiade_3!$G:$G,1)+COUNTIFS(Olympiade_4!$B:$B, $B10, Olympiade_4!$G:$G,1)+COUNTIFS(Olympiade_5!$B:$B, $B10, Olympiade_5!$G:$G,1)+COUNTIFS(Olympiade_6!$B:$B, $B10, Olympiade_6!$G:$G,1)+COUNTIFS(Olympiade_7!$B:$B, $B10, Olympiade_7!$G:$G,1)</f>
        <v>2</v>
      </c>
      <c r="H10">
        <f>COUNTIFS(Olympiade_1!$B:$B, $B10, Olympiade_1!$G:$G,2)+COUNTIFS(Olympiade_2!$B:$B, $B10, Olympiade_2!$G:$G,2)+COUNTIFS(Olympiade_3!$B:$B, $B10, Olympiade_3!$G:$G,2)+COUNTIFS(Olympiade_4!$B:$B, $B10, Olympiade_4!$G:$G,2)+COUNTIFS(Olympiade_5!$B:$B, $B10, Olympiade_5!$G:$G,2)+COUNTIFS(Olympiade_6!$B:$B, $B10, Olympiade_6!$G:$G,2)+COUNTIFS(Olympiade_7!$B:$B, $B10, Olympiade_7!$G:$G,2)</f>
        <v>1</v>
      </c>
      <c r="I10">
        <f>COUNTIFS(Olympiade_1!$B:$B, $B10, Olympiade_1!$G:$G,3)+COUNTIFS(Olympiade_2!$B:$B, $B10, Olympiade_2!$G:$G,3)+COUNTIFS(Olympiade_3!$B:$B, $B10, Olympiade_3!$G:$G,3)+COUNTIFS(Olympiade_4!$B:$B, $B10, Olympiade_4!$G:$G,3)+COUNTIFS(Olympiade_5!$B:$B, $B10, Olympiade_5!$G:$G,3)+COUNTIFS(Olympiade_6!$B:$B, $B10, Olympiade_6!$G:$G,3)+COUNTIFS(Olympiade_7!$B:$B, $B10, Olympiade_7!$G:$G,3)</f>
        <v>2</v>
      </c>
      <c r="J10">
        <f t="shared" si="1"/>
        <v>5</v>
      </c>
      <c r="K10">
        <f>COUNTIFS(Olympiade_1!$B:$B, $B10, Olympiade_1!$H:$H,1)+COUNTIFS(Olympiade_2!$B:$B, $B10, Olympiade_2!$H:$H,1)+COUNTIFS(Olympiade_3!$B:$B, $B10, Olympiade_3!$H:$H,1)+COUNTIFS(Olympiade_4!$B:$B, $B10, Olympiade_4!$H:$H,1)+COUNTIFS(Olympiade_5!$B:$B, $B10, Olympiade_5!$H:$H,1)+COUNTIFS(Olympiade_6!$B:$B, $B10, Olympiade_6!$H:$H,1)+COUNTIFS(Olympiade_7!$B:$B, $B10, Olympiade_7!$H:$H,1)</f>
        <v>1</v>
      </c>
      <c r="L10">
        <f>COUNTIFS(Olympiade_1!$B:$B, $B10, Olympiade_1!$H:$H,2)+COUNTIFS(Olympiade_2!$B:$B, $B10, Olympiade_2!$H:$H,2)+COUNTIFS(Olympiade_3!$B:$B, $B10, Olympiade_3!$H:$H,2)+COUNTIFS(Olympiade_4!$B:$B, $B10, Olympiade_4!$H:$H,2)+COUNTIFS(Olympiade_5!$B:$B, $B10, Olympiade_5!$H:$H,2)+COUNTIFS(Olympiade_6!$B:$B, $B10, Olympiade_6!$H:$H,2)+COUNTIFS(Olympiade_7!$B:$B, $B10, Olympiade_7!$H:$H,2)</f>
        <v>1</v>
      </c>
      <c r="M10">
        <f>COUNTIFS(Olympiade_1!$B:$B, $B10, Olympiade_1!$H:$H,3)+COUNTIFS(Olympiade_2!$B:$B, $B10, Olympiade_2!$H:$H,3)+COUNTIFS(Olympiade_3!$B:$B, $B10, Olympiade_3!$H:$H,3)+COUNTIFS(Olympiade_4!$B:$B, $B10, Olympiade_4!$H:$H,3)+COUNTIFS(Olympiade_5!$B:$B, $B10, Olympiade_5!$H:$H,3)+COUNTIFS(Olympiade_6!$B:$B, $B10, Olympiade_6!$H:$H,3)+COUNTIFS(Olympiade_7!$B:$B, $B10, Olympiade_7!$H:$H,3)</f>
        <v>0</v>
      </c>
      <c r="N10">
        <f t="shared" si="2"/>
        <v>2</v>
      </c>
      <c r="O10">
        <f>COUNTIFS(Olympiade_1!$B:$B, $B10, Olympiade_1!$A:$A,1)+COUNTIFS(Olympiade_2!$B:$B, $B10, Olympiade_2!$A:$A,1)+COUNTIFS(Olympiade_3!$B:$B, $B10, Olympiade_3!$A:$A,1)+COUNTIFS(Olympiade_4!$B:$B, $B10, Olympiade_4!$A:$A,1)+COUNTIFS(Olympiade_5!$B:$B, $B10, Olympiade_5!$A:$A,1)+COUNTIFS(Olympiade_6!$B:$B, $B10, Olympiade_6!$A:$A,1)+COUNTIFS(Olympiade_7!$B:$B, $B10, Olympiade_7!$A:$A,1)</f>
        <v>0</v>
      </c>
      <c r="P10">
        <f>COUNTIFS(Olympiade_1!$B:$B, $B10, Olympiade_1!$A:$A,2)+COUNTIFS(Olympiade_2!$B:$B, $B10, Olympiade_2!$A:$A,2)+COUNTIFS(Olympiade_3!$B:$B, $B10, Olympiade_3!$A:$A,2)+COUNTIFS(Olympiade_4!$B:$B, $B10, Olympiade_4!$A:$A,2)+COUNTIFS(Olympiade_5!$B:$B, $B10, Olympiade_5!$A:$A,2)+COUNTIFS(Olympiade_6!$B:$B, $B10, Olympiade_6!$A:$A,2)+COUNTIFS(Olympiade_7!$B:$B, $B10, Olympiade_7!$A:$A,2)</f>
        <v>3</v>
      </c>
      <c r="Q10">
        <f>COUNTIFS(Olympiade_1!$B:$B, $B10, Olympiade_1!$A:$A,3)+COUNTIFS(Olympiade_2!$B:$B, $B10, Olympiade_2!$A:$A,3)+COUNTIFS(Olympiade_3!$B:$B, $B10, Olympiade_3!$A:$A,3)+COUNTIFS(Olympiade_4!$B:$B, $B10, Olympiade_4!$A:$A,3)+COUNTIFS(Olympiade_5!$B:$B, $B10, Olympiade_5!$A:$A,3)+COUNTIFS(Olympiade_6!$B:$B, $B10, Olympiade_6!$A:$A,3)+COUNTIFS(Olympiade_7!$B:$B, $B10, Olympiade_7!$A:$A,3)</f>
        <v>2</v>
      </c>
      <c r="R10">
        <f t="shared" si="3"/>
        <v>5</v>
      </c>
      <c r="S10">
        <f t="shared" si="4"/>
        <v>4</v>
      </c>
      <c r="T10">
        <f t="shared" si="5"/>
        <v>7</v>
      </c>
      <c r="U10">
        <f t="shared" si="6"/>
        <v>4</v>
      </c>
      <c r="V10">
        <f t="shared" si="7"/>
        <v>15</v>
      </c>
      <c r="W10">
        <f>SUMIFS(Database!B:B,Database!A:A,B10) + SUMIFS(Database!F:F,Database!A:A,B10)</f>
        <v>310</v>
      </c>
      <c r="X10">
        <f>AVERAGE(_xlfn.XLOOKUP(B10, Database!K:K, Database!L:N,NA()))</f>
        <v>276.66666666666669</v>
      </c>
    </row>
    <row r="11" spans="1:24" x14ac:dyDescent="0.25">
      <c r="A11">
        <v>18</v>
      </c>
      <c r="B11" t="s">
        <v>23</v>
      </c>
      <c r="C11">
        <f>COUNTIFS(Olympiade_1!$B:$B,$B11,Olympiade_1!$F:$F,1)+COUNTIFS(Olympiade_2!$B:$B,$B11,Olympiade_2!$F:$F,1)+COUNTIFS(Olympiade_3!$B:$B,$B11,Olympiade_3!$F:$F,1)+COUNTIFS(Olympiade_4!$B:$B,$B11,Olympiade_4!$F:$F,1)+COUNTIFS(Olympiade_5!$B:$B,$B11,Olympiade_5!$F:$F,1)+COUNTIFS(Olympiade_6!$B:$B,$B11,Olympiade_6!$F:$F,1)+COUNTIFS(Olympiade_7!$B:$B,$B11,Olympiade_7!$F:$F,1)</f>
        <v>1</v>
      </c>
      <c r="D11">
        <f>COUNTIFS(Olympiade_1!$B:$B, $B11, Olympiade_1!$F:$F,2)+COUNTIFS(Olympiade_2!$B:$B, $B11, Olympiade_2!$F:$F,2)+COUNTIFS(Olympiade_3!$B:$B, $B11, Olympiade_3!$F:$F,2)+COUNTIFS(Olympiade_4!$B:$B, $B11, Olympiade_4!$F:$F,2)+COUNTIFS(Olympiade_5!$B:$B, $B11, Olympiade_5!$F:$F,2)+COUNTIFS(Olympiade_6!$B:$B, $B11, Olympiade_6!$F:$F,2)+COUNTIFS(Olympiade_7!$B:$B, $B11, Olympiade_7!$F:$F,2)</f>
        <v>1</v>
      </c>
      <c r="E11">
        <f>COUNTIFS(Olympiade_1!$B:$B, $B11, Olympiade_1!$F:$F,3)+COUNTIFS(Olympiade_2!$B:$B, $B11, Olympiade_2!$F:$F,3)+COUNTIFS(Olympiade_3!$B:$B, $B11, Olympiade_3!$F:$F,3)+COUNTIFS(Olympiade_4!$B:$B, $B11, Olympiade_4!$F:$F,3)+COUNTIFS(Olympiade_5!$B:$B, $B11, Olympiade_5!$F:$F,3)+COUNTIFS(Olympiade_6!$B:$B, $B11, Olympiade_6!$F:$F,3)+COUNTIFS(Olympiade_7!$B:$B, $B11, Olympiade_7!$F:$F,3)</f>
        <v>0</v>
      </c>
      <c r="F11">
        <f t="shared" si="0"/>
        <v>2</v>
      </c>
      <c r="G11">
        <f>COUNTIFS(Olympiade_1!$B:$B, $B11, Olympiade_1!$G:$G,1)+COUNTIFS(Olympiade_2!$B:$B, $B11, Olympiade_2!$G:$G,1)+COUNTIFS(Olympiade_3!$B:$B, $B11, Olympiade_3!$G:$G,1)+COUNTIFS(Olympiade_4!$B:$B, $B11, Olympiade_4!$G:$G,1)+COUNTIFS(Olympiade_5!$B:$B, $B11, Olympiade_5!$G:$G,1)+COUNTIFS(Olympiade_6!$B:$B, $B11, Olympiade_6!$G:$G,1)+COUNTIFS(Olympiade_7!$B:$B, $B11, Olympiade_7!$G:$G,1)</f>
        <v>2</v>
      </c>
      <c r="H11">
        <f>COUNTIFS(Olympiade_1!$B:$B, $B11, Olympiade_1!$G:$G,2)+COUNTIFS(Olympiade_2!$B:$B, $B11, Olympiade_2!$G:$G,2)+COUNTIFS(Olympiade_3!$B:$B, $B11, Olympiade_3!$G:$G,2)+COUNTIFS(Olympiade_4!$B:$B, $B11, Olympiade_4!$G:$G,2)+COUNTIFS(Olympiade_5!$B:$B, $B11, Olympiade_5!$G:$G,2)+COUNTIFS(Olympiade_6!$B:$B, $B11, Olympiade_6!$G:$G,2)+COUNTIFS(Olympiade_7!$B:$B, $B11, Olympiade_7!$G:$G,2)</f>
        <v>0</v>
      </c>
      <c r="I11">
        <f>COUNTIFS(Olympiade_1!$B:$B, $B11, Olympiade_1!$G:$G,3)+COUNTIFS(Olympiade_2!$B:$B, $B11, Olympiade_2!$G:$G,3)+COUNTIFS(Olympiade_3!$B:$B, $B11, Olympiade_3!$G:$G,3)+COUNTIFS(Olympiade_4!$B:$B, $B11, Olympiade_4!$G:$G,3)+COUNTIFS(Olympiade_5!$B:$B, $B11, Olympiade_5!$G:$G,3)+COUNTIFS(Olympiade_6!$B:$B, $B11, Olympiade_6!$G:$G,3)+COUNTIFS(Olympiade_7!$B:$B, $B11, Olympiade_7!$G:$G,3)</f>
        <v>0</v>
      </c>
      <c r="J11">
        <f t="shared" si="1"/>
        <v>2</v>
      </c>
      <c r="K11">
        <f>COUNTIFS(Olympiade_1!$B:$B, $B11, Olympiade_1!$H:$H,1)+COUNTIFS(Olympiade_2!$B:$B, $B11, Olympiade_2!$H:$H,1)+COUNTIFS(Olympiade_3!$B:$B, $B11, Olympiade_3!$H:$H,1)+COUNTIFS(Olympiade_4!$B:$B, $B11, Olympiade_4!$H:$H,1)+COUNTIFS(Olympiade_5!$B:$B, $B11, Olympiade_5!$H:$H,1)+COUNTIFS(Olympiade_6!$B:$B, $B11, Olympiade_6!$H:$H,1)+COUNTIFS(Olympiade_7!$B:$B, $B11, Olympiade_7!$H:$H,1)</f>
        <v>0</v>
      </c>
      <c r="L11">
        <f>COUNTIFS(Olympiade_1!$B:$B, $B11, Olympiade_1!$H:$H,2)+COUNTIFS(Olympiade_2!$B:$B, $B11, Olympiade_2!$H:$H,2)+COUNTIFS(Olympiade_3!$B:$B, $B11, Olympiade_3!$H:$H,2)+COUNTIFS(Olympiade_4!$B:$B, $B11, Olympiade_4!$H:$H,2)+COUNTIFS(Olympiade_5!$B:$B, $B11, Olympiade_5!$H:$H,2)+COUNTIFS(Olympiade_6!$B:$B, $B11, Olympiade_6!$H:$H,2)+COUNTIFS(Olympiade_7!$B:$B, $B11, Olympiade_7!$H:$H,2)</f>
        <v>1</v>
      </c>
      <c r="M11">
        <f>COUNTIFS(Olympiade_1!$B:$B, $B11, Olympiade_1!$H:$H,3)+COUNTIFS(Olympiade_2!$B:$B, $B11, Olympiade_2!$H:$H,3)+COUNTIFS(Olympiade_3!$B:$B, $B11, Olympiade_3!$H:$H,3)+COUNTIFS(Olympiade_4!$B:$B, $B11, Olympiade_4!$H:$H,3)+COUNTIFS(Olympiade_5!$B:$B, $B11, Olympiade_5!$H:$H,3)+COUNTIFS(Olympiade_6!$B:$B, $B11, Olympiade_6!$H:$H,3)+COUNTIFS(Olympiade_7!$B:$B, $B11, Olympiade_7!$H:$H,3)</f>
        <v>0</v>
      </c>
      <c r="N11">
        <f t="shared" si="2"/>
        <v>1</v>
      </c>
      <c r="O11">
        <f>COUNTIFS(Olympiade_1!$B:$B, $B11, Olympiade_1!$A:$A,1)+COUNTIFS(Olympiade_2!$B:$B, $B11, Olympiade_2!$A:$A,1)+COUNTIFS(Olympiade_3!$B:$B, $B11, Olympiade_3!$A:$A,1)+COUNTIFS(Olympiade_4!$B:$B, $B11, Olympiade_4!$A:$A,1)+COUNTIFS(Olympiade_5!$B:$B, $B11, Olympiade_5!$A:$A,1)+COUNTIFS(Olympiade_6!$B:$B, $B11, Olympiade_6!$A:$A,1)+COUNTIFS(Olympiade_7!$B:$B, $B11, Olympiade_7!$A:$A,1)</f>
        <v>0</v>
      </c>
      <c r="P11">
        <f>COUNTIFS(Olympiade_1!$B:$B, $B11, Olympiade_1!$A:$A,2)+COUNTIFS(Olympiade_2!$B:$B, $B11, Olympiade_2!$A:$A,2)+COUNTIFS(Olympiade_3!$B:$B, $B11, Olympiade_3!$A:$A,2)+COUNTIFS(Olympiade_4!$B:$B, $B11, Olympiade_4!$A:$A,2)+COUNTIFS(Olympiade_5!$B:$B, $B11, Olympiade_5!$A:$A,2)+COUNTIFS(Olympiade_6!$B:$B, $B11, Olympiade_6!$A:$A,2)+COUNTIFS(Olympiade_7!$B:$B, $B11, Olympiade_7!$A:$A,2)</f>
        <v>2</v>
      </c>
      <c r="Q11">
        <f>COUNTIFS(Olympiade_1!$B:$B, $B11, Olympiade_1!$A:$A,3)+COUNTIFS(Olympiade_2!$B:$B, $B11, Olympiade_2!$A:$A,3)+COUNTIFS(Olympiade_3!$B:$B, $B11, Olympiade_3!$A:$A,3)+COUNTIFS(Olympiade_4!$B:$B, $B11, Olympiade_4!$A:$A,3)+COUNTIFS(Olympiade_5!$B:$B, $B11, Olympiade_5!$A:$A,3)+COUNTIFS(Olympiade_6!$B:$B, $B11, Olympiade_6!$A:$A,3)+COUNTIFS(Olympiade_7!$B:$B, $B11, Olympiade_7!$A:$A,3)</f>
        <v>0</v>
      </c>
      <c r="R11">
        <f t="shared" si="3"/>
        <v>2</v>
      </c>
      <c r="S11">
        <f t="shared" si="4"/>
        <v>3</v>
      </c>
      <c r="T11">
        <f t="shared" si="5"/>
        <v>4</v>
      </c>
      <c r="U11">
        <f t="shared" si="6"/>
        <v>0</v>
      </c>
      <c r="V11">
        <f t="shared" si="7"/>
        <v>7</v>
      </c>
      <c r="W11">
        <f>SUMIFS(Database!B:B,Database!A:A,B11) + SUMIFS(Database!F:F,Database!A:A,B11)</f>
        <v>80</v>
      </c>
      <c r="X11">
        <f>AVERAGE(_xlfn.XLOOKUP(B11, Database!K:K, Database!L:N,NA()))</f>
        <v>73.333333333333329</v>
      </c>
    </row>
    <row r="12" spans="1:24" x14ac:dyDescent="0.25">
      <c r="A12">
        <v>17</v>
      </c>
      <c r="B12" t="s">
        <v>22</v>
      </c>
      <c r="C12">
        <f>COUNTIFS(Olympiade_1!$B:$B,$B12,Olympiade_1!$F:$F,1)+COUNTIFS(Olympiade_2!$B:$B,$B12,Olympiade_2!$F:$F,1)+COUNTIFS(Olympiade_3!$B:$B,$B12,Olympiade_3!$F:$F,1)+COUNTIFS(Olympiade_4!$B:$B,$B12,Olympiade_4!$F:$F,1)+COUNTIFS(Olympiade_5!$B:$B,$B12,Olympiade_5!$F:$F,1)+COUNTIFS(Olympiade_6!$B:$B,$B12,Olympiade_6!$F:$F,1)+COUNTIFS(Olympiade_7!$B:$B,$B12,Olympiade_7!$F:$F,1)</f>
        <v>0</v>
      </c>
      <c r="D12">
        <f>COUNTIFS(Olympiade_1!$B:$B, $B12, Olympiade_1!$F:$F,2)+COUNTIFS(Olympiade_2!$B:$B, $B12, Olympiade_2!$F:$F,2)+COUNTIFS(Olympiade_3!$B:$B, $B12, Olympiade_3!$F:$F,2)+COUNTIFS(Olympiade_4!$B:$B, $B12, Olympiade_4!$F:$F,2)+COUNTIFS(Olympiade_5!$B:$B, $B12, Olympiade_5!$F:$F,2)+COUNTIFS(Olympiade_6!$B:$B, $B12, Olympiade_6!$F:$F,2)+COUNTIFS(Olympiade_7!$B:$B, $B12, Olympiade_7!$F:$F,2)</f>
        <v>0</v>
      </c>
      <c r="E12">
        <f>COUNTIFS(Olympiade_1!$B:$B, $B12, Olympiade_1!$F:$F,3)+COUNTIFS(Olympiade_2!$B:$B, $B12, Olympiade_2!$F:$F,3)+COUNTIFS(Olympiade_3!$B:$B, $B12, Olympiade_3!$F:$F,3)+COUNTIFS(Olympiade_4!$B:$B, $B12, Olympiade_4!$F:$F,3)+COUNTIFS(Olympiade_5!$B:$B, $B12, Olympiade_5!$F:$F,3)+COUNTIFS(Olympiade_6!$B:$B, $B12, Olympiade_6!$F:$F,3)+COUNTIFS(Olympiade_7!$B:$B, $B12, Olympiade_7!$F:$F,3)</f>
        <v>1</v>
      </c>
      <c r="F12">
        <f t="shared" si="0"/>
        <v>1</v>
      </c>
      <c r="G12">
        <f>COUNTIFS(Olympiade_1!$B:$B, $B12, Olympiade_1!$G:$G,1)+COUNTIFS(Olympiade_2!$B:$B, $B12, Olympiade_2!$G:$G,1)+COUNTIFS(Olympiade_3!$B:$B, $B12, Olympiade_3!$G:$G,1)+COUNTIFS(Olympiade_4!$B:$B, $B12, Olympiade_4!$G:$G,1)+COUNTIFS(Olympiade_5!$B:$B, $B12, Olympiade_5!$G:$G,1)+COUNTIFS(Olympiade_6!$B:$B, $B12, Olympiade_6!$G:$G,1)+COUNTIFS(Olympiade_7!$B:$B, $B12, Olympiade_7!$G:$G,1)</f>
        <v>2</v>
      </c>
      <c r="H12">
        <f>COUNTIFS(Olympiade_1!$B:$B, $B12, Olympiade_1!$G:$G,2)+COUNTIFS(Olympiade_2!$B:$B, $B12, Olympiade_2!$G:$G,2)+COUNTIFS(Olympiade_3!$B:$B, $B12, Olympiade_3!$G:$G,2)+COUNTIFS(Olympiade_4!$B:$B, $B12, Olympiade_4!$G:$G,2)+COUNTIFS(Olympiade_5!$B:$B, $B12, Olympiade_5!$G:$G,2)+COUNTIFS(Olympiade_6!$B:$B, $B12, Olympiade_6!$G:$G,2)+COUNTIFS(Olympiade_7!$B:$B, $B12, Olympiade_7!$G:$G,2)</f>
        <v>0</v>
      </c>
      <c r="I12">
        <f>COUNTIFS(Olympiade_1!$B:$B, $B12, Olympiade_1!$G:$G,3)+COUNTIFS(Olympiade_2!$B:$B, $B12, Olympiade_2!$G:$G,3)+COUNTIFS(Olympiade_3!$B:$B, $B12, Olympiade_3!$G:$G,3)+COUNTIFS(Olympiade_4!$B:$B, $B12, Olympiade_4!$G:$G,3)+COUNTIFS(Olympiade_5!$B:$B, $B12, Olympiade_5!$G:$G,3)+COUNTIFS(Olympiade_6!$B:$B, $B12, Olympiade_6!$G:$G,3)+COUNTIFS(Olympiade_7!$B:$B, $B12, Olympiade_7!$G:$G,3)</f>
        <v>0</v>
      </c>
      <c r="J12">
        <f t="shared" si="1"/>
        <v>2</v>
      </c>
      <c r="K12">
        <f>COUNTIFS(Olympiade_1!$B:$B, $B12, Olympiade_1!$H:$H,1)+COUNTIFS(Olympiade_2!$B:$B, $B12, Olympiade_2!$H:$H,1)+COUNTIFS(Olympiade_3!$B:$B, $B12, Olympiade_3!$H:$H,1)+COUNTIFS(Olympiade_4!$B:$B, $B12, Olympiade_4!$H:$H,1)+COUNTIFS(Olympiade_5!$B:$B, $B12, Olympiade_5!$H:$H,1)+COUNTIFS(Olympiade_6!$B:$B, $B12, Olympiade_6!$H:$H,1)+COUNTIFS(Olympiade_7!$B:$B, $B12, Olympiade_7!$H:$H,1)</f>
        <v>0</v>
      </c>
      <c r="L12">
        <f>COUNTIFS(Olympiade_1!$B:$B, $B12, Olympiade_1!$H:$H,2)+COUNTIFS(Olympiade_2!$B:$B, $B12, Olympiade_2!$H:$H,2)+COUNTIFS(Olympiade_3!$B:$B, $B12, Olympiade_3!$H:$H,2)+COUNTIFS(Olympiade_4!$B:$B, $B12, Olympiade_4!$H:$H,2)+COUNTIFS(Olympiade_5!$B:$B, $B12, Olympiade_5!$H:$H,2)+COUNTIFS(Olympiade_6!$B:$B, $B12, Olympiade_6!$H:$H,2)+COUNTIFS(Olympiade_7!$B:$B, $B12, Olympiade_7!$H:$H,2)</f>
        <v>0</v>
      </c>
      <c r="M12">
        <f>COUNTIFS(Olympiade_1!$B:$B, $B12, Olympiade_1!$H:$H,3)+COUNTIFS(Olympiade_2!$B:$B, $B12, Olympiade_2!$H:$H,3)+COUNTIFS(Olympiade_3!$B:$B, $B12, Olympiade_3!$H:$H,3)+COUNTIFS(Olympiade_4!$B:$B, $B12, Olympiade_4!$H:$H,3)+COUNTIFS(Olympiade_5!$B:$B, $B12, Olympiade_5!$H:$H,3)+COUNTIFS(Olympiade_6!$B:$B, $B12, Olympiade_6!$H:$H,3)+COUNTIFS(Olympiade_7!$B:$B, $B12, Olympiade_7!$H:$H,3)</f>
        <v>0</v>
      </c>
      <c r="N12">
        <f t="shared" si="2"/>
        <v>0</v>
      </c>
      <c r="O12">
        <f>COUNTIFS(Olympiade_1!$B:$B, $B12, Olympiade_1!$A:$A,1)+COUNTIFS(Olympiade_2!$B:$B, $B12, Olympiade_2!$A:$A,1)+COUNTIFS(Olympiade_3!$B:$B, $B12, Olympiade_3!$A:$A,1)+COUNTIFS(Olympiade_4!$B:$B, $B12, Olympiade_4!$A:$A,1)+COUNTIFS(Olympiade_5!$B:$B, $B12, Olympiade_5!$A:$A,1)+COUNTIFS(Olympiade_6!$B:$B, $B12, Olympiade_6!$A:$A,1)+COUNTIFS(Olympiade_7!$B:$B, $B12, Olympiade_7!$A:$A,1)</f>
        <v>0</v>
      </c>
      <c r="P12">
        <f>COUNTIFS(Olympiade_1!$B:$B, $B12, Olympiade_1!$A:$A,2)+COUNTIFS(Olympiade_2!$B:$B, $B12, Olympiade_2!$A:$A,2)+COUNTIFS(Olympiade_3!$B:$B, $B12, Olympiade_3!$A:$A,2)+COUNTIFS(Olympiade_4!$B:$B, $B12, Olympiade_4!$A:$A,2)+COUNTIFS(Olympiade_5!$B:$B, $B12, Olympiade_5!$A:$A,2)+COUNTIFS(Olympiade_6!$B:$B, $B12, Olympiade_6!$A:$A,2)+COUNTIFS(Olympiade_7!$B:$B, $B12, Olympiade_7!$A:$A,2)</f>
        <v>1</v>
      </c>
      <c r="Q12">
        <f>COUNTIFS(Olympiade_1!$B:$B, $B12, Olympiade_1!$A:$A,3)+COUNTIFS(Olympiade_2!$B:$B, $B12, Olympiade_2!$A:$A,3)+COUNTIFS(Olympiade_3!$B:$B, $B12, Olympiade_3!$A:$A,3)+COUNTIFS(Olympiade_4!$B:$B, $B12, Olympiade_4!$A:$A,3)+COUNTIFS(Olympiade_5!$B:$B, $B12, Olympiade_5!$A:$A,3)+COUNTIFS(Olympiade_6!$B:$B, $B12, Olympiade_6!$A:$A,3)+COUNTIFS(Olympiade_7!$B:$B, $B12, Olympiade_7!$A:$A,3)</f>
        <v>1</v>
      </c>
      <c r="R12">
        <f t="shared" si="3"/>
        <v>2</v>
      </c>
      <c r="S12">
        <f t="shared" si="4"/>
        <v>2</v>
      </c>
      <c r="T12">
        <f t="shared" si="5"/>
        <v>1</v>
      </c>
      <c r="U12">
        <f t="shared" si="6"/>
        <v>2</v>
      </c>
      <c r="V12">
        <f t="shared" si="7"/>
        <v>5</v>
      </c>
      <c r="W12">
        <f>SUMIFS(Database!B:B,Database!A:A,B12) + SUMIFS(Database!F:F,Database!A:A,B12)</f>
        <v>80</v>
      </c>
      <c r="X12">
        <f>AVERAGE(_xlfn.XLOOKUP(B12, Database!K:K, Database!L:N,NA()))</f>
        <v>86.666666666666671</v>
      </c>
    </row>
    <row r="13" spans="1:24" x14ac:dyDescent="0.25">
      <c r="A13">
        <v>8</v>
      </c>
      <c r="B13" t="s">
        <v>13</v>
      </c>
      <c r="C13">
        <f>COUNTIFS(Olympiade_1!$B:$B,$B13,Olympiade_1!$F:$F,1)+COUNTIFS(Olympiade_2!$B:$B,$B13,Olympiade_2!$F:$F,1)+COUNTIFS(Olympiade_3!$B:$B,$B13,Olympiade_3!$F:$F,1)+COUNTIFS(Olympiade_4!$B:$B,$B13,Olympiade_4!$F:$F,1)+COUNTIFS(Olympiade_5!$B:$B,$B13,Olympiade_5!$F:$F,1)+COUNTIFS(Olympiade_6!$B:$B,$B13,Olympiade_6!$F:$F,1)+COUNTIFS(Olympiade_7!$B:$B,$B13,Olympiade_7!$F:$F,1)</f>
        <v>2</v>
      </c>
      <c r="D13">
        <f>COUNTIFS(Olympiade_1!$B:$B, $B13, Olympiade_1!$F:$F,2)+COUNTIFS(Olympiade_2!$B:$B, $B13, Olympiade_2!$F:$F,2)+COUNTIFS(Olympiade_3!$B:$B, $B13, Olympiade_3!$F:$F,2)+COUNTIFS(Olympiade_4!$B:$B, $B13, Olympiade_4!$F:$F,2)+COUNTIFS(Olympiade_5!$B:$B, $B13, Olympiade_5!$F:$F,2)+COUNTIFS(Olympiade_6!$B:$B, $B13, Olympiade_6!$F:$F,2)+COUNTIFS(Olympiade_7!$B:$B, $B13, Olympiade_7!$F:$F,2)</f>
        <v>0</v>
      </c>
      <c r="E13">
        <f>COUNTIFS(Olympiade_1!$B:$B, $B13, Olympiade_1!$F:$F,3)+COUNTIFS(Olympiade_2!$B:$B, $B13, Olympiade_2!$F:$F,3)+COUNTIFS(Olympiade_3!$B:$B, $B13, Olympiade_3!$F:$F,3)+COUNTIFS(Olympiade_4!$B:$B, $B13, Olympiade_4!$F:$F,3)+COUNTIFS(Olympiade_5!$B:$B, $B13, Olympiade_5!$F:$F,3)+COUNTIFS(Olympiade_6!$B:$B, $B13, Olympiade_6!$F:$F,3)+COUNTIFS(Olympiade_7!$B:$B, $B13, Olympiade_7!$F:$F,3)</f>
        <v>2</v>
      </c>
      <c r="F13">
        <f t="shared" si="0"/>
        <v>4</v>
      </c>
      <c r="G13">
        <f>COUNTIFS(Olympiade_1!$B:$B, $B13, Olympiade_1!$G:$G,1)+COUNTIFS(Olympiade_2!$B:$B, $B13, Olympiade_2!$G:$G,1)+COUNTIFS(Olympiade_3!$B:$B, $B13, Olympiade_3!$G:$G,1)+COUNTIFS(Olympiade_4!$B:$B, $B13, Olympiade_4!$G:$G,1)+COUNTIFS(Olympiade_5!$B:$B, $B13, Olympiade_5!$G:$G,1)+COUNTIFS(Olympiade_6!$B:$B, $B13, Olympiade_6!$G:$G,1)+COUNTIFS(Olympiade_7!$B:$B, $B13, Olympiade_7!$G:$G,1)</f>
        <v>1</v>
      </c>
      <c r="H13">
        <f>COUNTIFS(Olympiade_1!$B:$B, $B13, Olympiade_1!$G:$G,2)+COUNTIFS(Olympiade_2!$B:$B, $B13, Olympiade_2!$G:$G,2)+COUNTIFS(Olympiade_3!$B:$B, $B13, Olympiade_3!$G:$G,2)+COUNTIFS(Olympiade_4!$B:$B, $B13, Olympiade_4!$G:$G,2)+COUNTIFS(Olympiade_5!$B:$B, $B13, Olympiade_5!$G:$G,2)+COUNTIFS(Olympiade_6!$B:$B, $B13, Olympiade_6!$G:$G,2)+COUNTIFS(Olympiade_7!$B:$B, $B13, Olympiade_7!$G:$G,2)</f>
        <v>0</v>
      </c>
      <c r="I13">
        <f>COUNTIFS(Olympiade_1!$B:$B, $B13, Olympiade_1!$G:$G,3)+COUNTIFS(Olympiade_2!$B:$B, $B13, Olympiade_2!$G:$G,3)+COUNTIFS(Olympiade_3!$B:$B, $B13, Olympiade_3!$G:$G,3)+COUNTIFS(Olympiade_4!$B:$B, $B13, Olympiade_4!$G:$G,3)+COUNTIFS(Olympiade_5!$B:$B, $B13, Olympiade_5!$G:$G,3)+COUNTIFS(Olympiade_6!$B:$B, $B13, Olympiade_6!$G:$G,3)+COUNTIFS(Olympiade_7!$B:$B, $B13, Olympiade_7!$G:$G,3)</f>
        <v>0</v>
      </c>
      <c r="J13">
        <f t="shared" si="1"/>
        <v>1</v>
      </c>
      <c r="K13">
        <f>COUNTIFS(Olympiade_1!$B:$B, $B13, Olympiade_1!$H:$H,1)+COUNTIFS(Olympiade_2!$B:$B, $B13, Olympiade_2!$H:$H,1)+COUNTIFS(Olympiade_3!$B:$B, $B13, Olympiade_3!$H:$H,1)+COUNTIFS(Olympiade_4!$B:$B, $B13, Olympiade_4!$H:$H,1)+COUNTIFS(Olympiade_5!$B:$B, $B13, Olympiade_5!$H:$H,1)+COUNTIFS(Olympiade_6!$B:$B, $B13, Olympiade_6!$H:$H,1)+COUNTIFS(Olympiade_7!$B:$B, $B13, Olympiade_7!$H:$H,1)</f>
        <v>0</v>
      </c>
      <c r="L13">
        <f>COUNTIFS(Olympiade_1!$B:$B, $B13, Olympiade_1!$H:$H,2)+COUNTIFS(Olympiade_2!$B:$B, $B13, Olympiade_2!$H:$H,2)+COUNTIFS(Olympiade_3!$B:$B, $B13, Olympiade_3!$H:$H,2)+COUNTIFS(Olympiade_4!$B:$B, $B13, Olympiade_4!$H:$H,2)+COUNTIFS(Olympiade_5!$B:$B, $B13, Olympiade_5!$H:$H,2)+COUNTIFS(Olympiade_6!$B:$B, $B13, Olympiade_6!$H:$H,2)+COUNTIFS(Olympiade_7!$B:$B, $B13, Olympiade_7!$H:$H,2)</f>
        <v>0</v>
      </c>
      <c r="M13">
        <f>COUNTIFS(Olympiade_1!$B:$B, $B13, Olympiade_1!$H:$H,3)+COUNTIFS(Olympiade_2!$B:$B, $B13, Olympiade_2!$H:$H,3)+COUNTIFS(Olympiade_3!$B:$B, $B13, Olympiade_3!$H:$H,3)+COUNTIFS(Olympiade_4!$B:$B, $B13, Olympiade_4!$H:$H,3)+COUNTIFS(Olympiade_5!$B:$B, $B13, Olympiade_5!$H:$H,3)+COUNTIFS(Olympiade_6!$B:$B, $B13, Olympiade_6!$H:$H,3)+COUNTIFS(Olympiade_7!$B:$B, $B13, Olympiade_7!$H:$H,3)</f>
        <v>1</v>
      </c>
      <c r="N13">
        <f t="shared" si="2"/>
        <v>1</v>
      </c>
      <c r="O13">
        <f>COUNTIFS(Olympiade_1!$B:$B, $B13, Olympiade_1!$A:$A,1)+COUNTIFS(Olympiade_2!$B:$B, $B13, Olympiade_2!$A:$A,1)+COUNTIFS(Olympiade_3!$B:$B, $B13, Olympiade_3!$A:$A,1)+COUNTIFS(Olympiade_4!$B:$B, $B13, Olympiade_4!$A:$A,1)+COUNTIFS(Olympiade_5!$B:$B, $B13, Olympiade_5!$A:$A,1)+COUNTIFS(Olympiade_6!$B:$B, $B13, Olympiade_6!$A:$A,1)+COUNTIFS(Olympiade_7!$B:$B, $B13, Olympiade_7!$A:$A,1)</f>
        <v>0</v>
      </c>
      <c r="P13">
        <f>COUNTIFS(Olympiade_1!$B:$B, $B13, Olympiade_1!$A:$A,2)+COUNTIFS(Olympiade_2!$B:$B, $B13, Olympiade_2!$A:$A,2)+COUNTIFS(Olympiade_3!$B:$B, $B13, Olympiade_3!$A:$A,2)+COUNTIFS(Olympiade_4!$B:$B, $B13, Olympiade_4!$A:$A,2)+COUNTIFS(Olympiade_5!$B:$B, $B13, Olympiade_5!$A:$A,2)+COUNTIFS(Olympiade_6!$B:$B, $B13, Olympiade_6!$A:$A,2)+COUNTIFS(Olympiade_7!$B:$B, $B13, Olympiade_7!$A:$A,2)</f>
        <v>1</v>
      </c>
      <c r="Q13">
        <f>COUNTIFS(Olympiade_1!$B:$B, $B13, Olympiade_1!$A:$A,3)+COUNTIFS(Olympiade_2!$B:$B, $B13, Olympiade_2!$A:$A,3)+COUNTIFS(Olympiade_3!$B:$B, $B13, Olympiade_3!$A:$A,3)+COUNTIFS(Olympiade_4!$B:$B, $B13, Olympiade_4!$A:$A,3)+COUNTIFS(Olympiade_5!$B:$B, $B13, Olympiade_5!$A:$A,3)+COUNTIFS(Olympiade_6!$B:$B, $B13, Olympiade_6!$A:$A,3)+COUNTIFS(Olympiade_7!$B:$B, $B13, Olympiade_7!$A:$A,3)</f>
        <v>0</v>
      </c>
      <c r="R13">
        <f t="shared" si="3"/>
        <v>1</v>
      </c>
      <c r="S13">
        <f t="shared" si="4"/>
        <v>3</v>
      </c>
      <c r="T13">
        <f t="shared" si="5"/>
        <v>1</v>
      </c>
      <c r="U13">
        <f t="shared" si="6"/>
        <v>3</v>
      </c>
      <c r="V13">
        <f t="shared" si="7"/>
        <v>7</v>
      </c>
      <c r="W13">
        <f>SUMIFS(Database!B:B,Database!A:A,B13) + SUMIFS(Database!F:F,Database!A:A,B13)</f>
        <v>140</v>
      </c>
      <c r="X13">
        <f>AVERAGE(_xlfn.XLOOKUP(B13, Database!K:K, Database!L:N,NA()))</f>
        <v>140</v>
      </c>
    </row>
    <row r="14" spans="1:24" x14ac:dyDescent="0.25">
      <c r="A14">
        <v>10</v>
      </c>
      <c r="B14" t="s">
        <v>15</v>
      </c>
      <c r="C14">
        <f>COUNTIFS(Olympiade_1!$B:$B,$B14,Olympiade_1!$F:$F,1)+COUNTIFS(Olympiade_2!$B:$B,$B14,Olympiade_2!$F:$F,1)+COUNTIFS(Olympiade_3!$B:$B,$B14,Olympiade_3!$F:$F,1)+COUNTIFS(Olympiade_4!$B:$B,$B14,Olympiade_4!$F:$F,1)+COUNTIFS(Olympiade_5!$B:$B,$B14,Olympiade_5!$F:$F,1)+COUNTIFS(Olympiade_6!$B:$B,$B14,Olympiade_6!$F:$F,1)+COUNTIFS(Olympiade_7!$B:$B,$B14,Olympiade_7!$F:$F,1)</f>
        <v>0</v>
      </c>
      <c r="D14">
        <f>COUNTIFS(Olympiade_1!$B:$B, $B14, Olympiade_1!$F:$F,2)+COUNTIFS(Olympiade_2!$B:$B, $B14, Olympiade_2!$F:$F,2)+COUNTIFS(Olympiade_3!$B:$B, $B14, Olympiade_3!$F:$F,2)+COUNTIFS(Olympiade_4!$B:$B, $B14, Olympiade_4!$F:$F,2)+COUNTIFS(Olympiade_5!$B:$B, $B14, Olympiade_5!$F:$F,2)+COUNTIFS(Olympiade_6!$B:$B, $B14, Olympiade_6!$F:$F,2)+COUNTIFS(Olympiade_7!$B:$B, $B14, Olympiade_7!$F:$F,2)</f>
        <v>0</v>
      </c>
      <c r="E14">
        <f>COUNTIFS(Olympiade_1!$B:$B, $B14, Olympiade_1!$F:$F,3)+COUNTIFS(Olympiade_2!$B:$B, $B14, Olympiade_2!$F:$F,3)+COUNTIFS(Olympiade_3!$B:$B, $B14, Olympiade_3!$F:$F,3)+COUNTIFS(Olympiade_4!$B:$B, $B14, Olympiade_4!$F:$F,3)+COUNTIFS(Olympiade_5!$B:$B, $B14, Olympiade_5!$F:$F,3)+COUNTIFS(Olympiade_6!$B:$B, $B14, Olympiade_6!$F:$F,3)+COUNTIFS(Olympiade_7!$B:$B, $B14, Olympiade_7!$F:$F,3)</f>
        <v>1</v>
      </c>
      <c r="F14">
        <f t="shared" si="0"/>
        <v>1</v>
      </c>
      <c r="G14">
        <f>COUNTIFS(Olympiade_1!$B:$B, $B14, Olympiade_1!$G:$G,1)+COUNTIFS(Olympiade_2!$B:$B, $B14, Olympiade_2!$G:$G,1)+COUNTIFS(Olympiade_3!$B:$B, $B14, Olympiade_3!$G:$G,1)+COUNTIFS(Olympiade_4!$B:$B, $B14, Olympiade_4!$G:$G,1)+COUNTIFS(Olympiade_5!$B:$B, $B14, Olympiade_5!$G:$G,1)+COUNTIFS(Olympiade_6!$B:$B, $B14, Olympiade_6!$G:$G,1)+COUNTIFS(Olympiade_7!$B:$B, $B14, Olympiade_7!$G:$G,1)</f>
        <v>1</v>
      </c>
      <c r="H14">
        <f>COUNTIFS(Olympiade_1!$B:$B, $B14, Olympiade_1!$G:$G,2)+COUNTIFS(Olympiade_2!$B:$B, $B14, Olympiade_2!$G:$G,2)+COUNTIFS(Olympiade_3!$B:$B, $B14, Olympiade_3!$G:$G,2)+COUNTIFS(Olympiade_4!$B:$B, $B14, Olympiade_4!$G:$G,2)+COUNTIFS(Olympiade_5!$B:$B, $B14, Olympiade_5!$G:$G,2)+COUNTIFS(Olympiade_6!$B:$B, $B14, Olympiade_6!$G:$G,2)+COUNTIFS(Olympiade_7!$B:$B, $B14, Olympiade_7!$G:$G,2)</f>
        <v>0</v>
      </c>
      <c r="I14">
        <f>COUNTIFS(Olympiade_1!$B:$B, $B14, Olympiade_1!$G:$G,3)+COUNTIFS(Olympiade_2!$B:$B, $B14, Olympiade_2!$G:$G,3)+COUNTIFS(Olympiade_3!$B:$B, $B14, Olympiade_3!$G:$G,3)+COUNTIFS(Olympiade_4!$B:$B, $B14, Olympiade_4!$G:$G,3)+COUNTIFS(Olympiade_5!$B:$B, $B14, Olympiade_5!$G:$G,3)+COUNTIFS(Olympiade_6!$B:$B, $B14, Olympiade_6!$G:$G,3)+COUNTIFS(Olympiade_7!$B:$B, $B14, Olympiade_7!$G:$G,3)</f>
        <v>0</v>
      </c>
      <c r="J14">
        <f t="shared" si="1"/>
        <v>1</v>
      </c>
      <c r="K14">
        <f>COUNTIFS(Olympiade_1!$B:$B, $B14, Olympiade_1!$H:$H,1)+COUNTIFS(Olympiade_2!$B:$B, $B14, Olympiade_2!$H:$H,1)+COUNTIFS(Olympiade_3!$B:$B, $B14, Olympiade_3!$H:$H,1)+COUNTIFS(Olympiade_4!$B:$B, $B14, Olympiade_4!$H:$H,1)+COUNTIFS(Olympiade_5!$B:$B, $B14, Olympiade_5!$H:$H,1)+COUNTIFS(Olympiade_6!$B:$B, $B14, Olympiade_6!$H:$H,1)+COUNTIFS(Olympiade_7!$B:$B, $B14, Olympiade_7!$H:$H,1)</f>
        <v>1</v>
      </c>
      <c r="L14">
        <f>COUNTIFS(Olympiade_1!$B:$B, $B14, Olympiade_1!$H:$H,2)+COUNTIFS(Olympiade_2!$B:$B, $B14, Olympiade_2!$H:$H,2)+COUNTIFS(Olympiade_3!$B:$B, $B14, Olympiade_3!$H:$H,2)+COUNTIFS(Olympiade_4!$B:$B, $B14, Olympiade_4!$H:$H,2)+COUNTIFS(Olympiade_5!$B:$B, $B14, Olympiade_5!$H:$H,2)+COUNTIFS(Olympiade_6!$B:$B, $B14, Olympiade_6!$H:$H,2)+COUNTIFS(Olympiade_7!$B:$B, $B14, Olympiade_7!$H:$H,2)</f>
        <v>0</v>
      </c>
      <c r="M14">
        <f>COUNTIFS(Olympiade_1!$B:$B, $B14, Olympiade_1!$H:$H,3)+COUNTIFS(Olympiade_2!$B:$B, $B14, Olympiade_2!$H:$H,3)+COUNTIFS(Olympiade_3!$B:$B, $B14, Olympiade_3!$H:$H,3)+COUNTIFS(Olympiade_4!$B:$B, $B14, Olympiade_4!$H:$H,3)+COUNTIFS(Olympiade_5!$B:$B, $B14, Olympiade_5!$H:$H,3)+COUNTIFS(Olympiade_6!$B:$B, $B14, Olympiade_6!$H:$H,3)+COUNTIFS(Olympiade_7!$B:$B, $B14, Olympiade_7!$H:$H,3)</f>
        <v>0</v>
      </c>
      <c r="N14">
        <f t="shared" si="2"/>
        <v>1</v>
      </c>
      <c r="O14">
        <f>COUNTIFS(Olympiade_1!$B:$B, $B14, Olympiade_1!$A:$A,1)+COUNTIFS(Olympiade_2!$B:$B, $B14, Olympiade_2!$A:$A,1)+COUNTIFS(Olympiade_3!$B:$B, $B14, Olympiade_3!$A:$A,1)+COUNTIFS(Olympiade_4!$B:$B, $B14, Olympiade_4!$A:$A,1)+COUNTIFS(Olympiade_5!$B:$B, $B14, Olympiade_5!$A:$A,1)+COUNTIFS(Olympiade_6!$B:$B, $B14, Olympiade_6!$A:$A,1)+COUNTIFS(Olympiade_7!$B:$B, $B14, Olympiade_7!$A:$A,1)</f>
        <v>0</v>
      </c>
      <c r="P14">
        <f>COUNTIFS(Olympiade_1!$B:$B, $B14, Olympiade_1!$A:$A,2)+COUNTIFS(Olympiade_2!$B:$B, $B14, Olympiade_2!$A:$A,2)+COUNTIFS(Olympiade_3!$B:$B, $B14, Olympiade_3!$A:$A,2)+COUNTIFS(Olympiade_4!$B:$B, $B14, Olympiade_4!$A:$A,2)+COUNTIFS(Olympiade_5!$B:$B, $B14, Olympiade_5!$A:$A,2)+COUNTIFS(Olympiade_6!$B:$B, $B14, Olympiade_6!$A:$A,2)+COUNTIFS(Olympiade_7!$B:$B, $B14, Olympiade_7!$A:$A,2)</f>
        <v>1</v>
      </c>
      <c r="Q14">
        <f>COUNTIFS(Olympiade_1!$B:$B, $B14, Olympiade_1!$A:$A,3)+COUNTIFS(Olympiade_2!$B:$B, $B14, Olympiade_2!$A:$A,3)+COUNTIFS(Olympiade_3!$B:$B, $B14, Olympiade_3!$A:$A,3)+COUNTIFS(Olympiade_4!$B:$B, $B14, Olympiade_4!$A:$A,3)+COUNTIFS(Olympiade_5!$B:$B, $B14, Olympiade_5!$A:$A,3)+COUNTIFS(Olympiade_6!$B:$B, $B14, Olympiade_6!$A:$A,3)+COUNTIFS(Olympiade_7!$B:$B, $B14, Olympiade_7!$A:$A,3)</f>
        <v>0</v>
      </c>
      <c r="R14">
        <f t="shared" si="3"/>
        <v>1</v>
      </c>
      <c r="S14">
        <f t="shared" si="4"/>
        <v>2</v>
      </c>
      <c r="T14">
        <f t="shared" si="5"/>
        <v>1</v>
      </c>
      <c r="U14">
        <f t="shared" si="6"/>
        <v>1</v>
      </c>
      <c r="V14">
        <f t="shared" si="7"/>
        <v>4</v>
      </c>
      <c r="W14">
        <f>SUMIFS(Database!B:B,Database!A:A,B14) + SUMIFS(Database!F:F,Database!A:A,B14)</f>
        <v>120</v>
      </c>
      <c r="X14">
        <f>AVERAGE(_xlfn.XLOOKUP(B14, Database!K:K, Database!L:N,NA()))</f>
        <v>120</v>
      </c>
    </row>
    <row r="15" spans="1:24" x14ac:dyDescent="0.25">
      <c r="A15">
        <v>16</v>
      </c>
      <c r="B15" t="s">
        <v>21</v>
      </c>
      <c r="C15">
        <f>COUNTIFS(Olympiade_1!$B:$B,$B15,Olympiade_1!$F:$F,1)+COUNTIFS(Olympiade_2!$B:$B,$B15,Olympiade_2!$F:$F,1)+COUNTIFS(Olympiade_3!$B:$B,$B15,Olympiade_3!$F:$F,1)+COUNTIFS(Olympiade_4!$B:$B,$B15,Olympiade_4!$F:$F,1)+COUNTIFS(Olympiade_5!$B:$B,$B15,Olympiade_5!$F:$F,1)+COUNTIFS(Olympiade_6!$B:$B,$B15,Olympiade_6!$F:$F,1)+COUNTIFS(Olympiade_7!$B:$B,$B15,Olympiade_7!$F:$F,1)</f>
        <v>0</v>
      </c>
      <c r="D15">
        <f>COUNTIFS(Olympiade_1!$B:$B, $B15, Olympiade_1!$F:$F,2)+COUNTIFS(Olympiade_2!$B:$B, $B15, Olympiade_2!$F:$F,2)+COUNTIFS(Olympiade_3!$B:$B, $B15, Olympiade_3!$F:$F,2)+COUNTIFS(Olympiade_4!$B:$B, $B15, Olympiade_4!$F:$F,2)+COUNTIFS(Olympiade_5!$B:$B, $B15, Olympiade_5!$F:$F,2)+COUNTIFS(Olympiade_6!$B:$B, $B15, Olympiade_6!$F:$F,2)+COUNTIFS(Olympiade_7!$B:$B, $B15, Olympiade_7!$F:$F,2)</f>
        <v>1</v>
      </c>
      <c r="E15">
        <f>COUNTIFS(Olympiade_1!$B:$B, $B15, Olympiade_1!$F:$F,3)+COUNTIFS(Olympiade_2!$B:$B, $B15, Olympiade_2!$F:$F,3)+COUNTIFS(Olympiade_3!$B:$B, $B15, Olympiade_3!$F:$F,3)+COUNTIFS(Olympiade_4!$B:$B, $B15, Olympiade_4!$F:$F,3)+COUNTIFS(Olympiade_5!$B:$B, $B15, Olympiade_5!$F:$F,3)+COUNTIFS(Olympiade_6!$B:$B, $B15, Olympiade_6!$F:$F,3)+COUNTIFS(Olympiade_7!$B:$B, $B15, Olympiade_7!$F:$F,3)</f>
        <v>0</v>
      </c>
      <c r="F15">
        <f t="shared" si="0"/>
        <v>1</v>
      </c>
      <c r="G15">
        <f>COUNTIFS(Olympiade_1!$B:$B, $B15, Olympiade_1!$G:$G,1)+COUNTIFS(Olympiade_2!$B:$B, $B15, Olympiade_2!$G:$G,1)+COUNTIFS(Olympiade_3!$B:$B, $B15, Olympiade_3!$G:$G,1)+COUNTIFS(Olympiade_4!$B:$B, $B15, Olympiade_4!$G:$G,1)+COUNTIFS(Olympiade_5!$B:$B, $B15, Olympiade_5!$G:$G,1)+COUNTIFS(Olympiade_6!$B:$B, $B15, Olympiade_6!$G:$G,1)+COUNTIFS(Olympiade_7!$B:$B, $B15, Olympiade_7!$G:$G,1)</f>
        <v>0</v>
      </c>
      <c r="H15">
        <f>COUNTIFS(Olympiade_1!$B:$B, $B15, Olympiade_1!$G:$G,2)+COUNTIFS(Olympiade_2!$B:$B, $B15, Olympiade_2!$G:$G,2)+COUNTIFS(Olympiade_3!$B:$B, $B15, Olympiade_3!$G:$G,2)+COUNTIFS(Olympiade_4!$B:$B, $B15, Olympiade_4!$G:$G,2)+COUNTIFS(Olympiade_5!$B:$B, $B15, Olympiade_5!$G:$G,2)+COUNTIFS(Olympiade_6!$B:$B, $B15, Olympiade_6!$G:$G,2)+COUNTIFS(Olympiade_7!$B:$B, $B15, Olympiade_7!$G:$G,2)</f>
        <v>0</v>
      </c>
      <c r="I15">
        <f>COUNTIFS(Olympiade_1!$B:$B, $B15, Olympiade_1!$G:$G,3)+COUNTIFS(Olympiade_2!$B:$B, $B15, Olympiade_2!$G:$G,3)+COUNTIFS(Olympiade_3!$B:$B, $B15, Olympiade_3!$G:$G,3)+COUNTIFS(Olympiade_4!$B:$B, $B15, Olympiade_4!$G:$G,3)+COUNTIFS(Olympiade_5!$B:$B, $B15, Olympiade_5!$G:$G,3)+COUNTIFS(Olympiade_6!$B:$B, $B15, Olympiade_6!$G:$G,3)+COUNTIFS(Olympiade_7!$B:$B, $B15, Olympiade_7!$G:$G,3)</f>
        <v>1</v>
      </c>
      <c r="J15">
        <f t="shared" si="1"/>
        <v>1</v>
      </c>
      <c r="K15">
        <f>COUNTIFS(Olympiade_1!$B:$B, $B15, Olympiade_1!$H:$H,1)+COUNTIFS(Olympiade_2!$B:$B, $B15, Olympiade_2!$H:$H,1)+COUNTIFS(Olympiade_3!$B:$B, $B15, Olympiade_3!$H:$H,1)+COUNTIFS(Olympiade_4!$B:$B, $B15, Olympiade_4!$H:$H,1)+COUNTIFS(Olympiade_5!$B:$B, $B15, Olympiade_5!$H:$H,1)+COUNTIFS(Olympiade_6!$B:$B, $B15, Olympiade_6!$H:$H,1)+COUNTIFS(Olympiade_7!$B:$B, $B15, Olympiade_7!$H:$H,1)</f>
        <v>2</v>
      </c>
      <c r="L15">
        <f>COUNTIFS(Olympiade_1!$B:$B, $B15, Olympiade_1!$H:$H,2)+COUNTIFS(Olympiade_2!$B:$B, $B15, Olympiade_2!$H:$H,2)+COUNTIFS(Olympiade_3!$B:$B, $B15, Olympiade_3!$H:$H,2)+COUNTIFS(Olympiade_4!$B:$B, $B15, Olympiade_4!$H:$H,2)+COUNTIFS(Olympiade_5!$B:$B, $B15, Olympiade_5!$H:$H,2)+COUNTIFS(Olympiade_6!$B:$B, $B15, Olympiade_6!$H:$H,2)+COUNTIFS(Olympiade_7!$B:$B, $B15, Olympiade_7!$H:$H,2)</f>
        <v>0</v>
      </c>
      <c r="M15">
        <f>COUNTIFS(Olympiade_1!$B:$B, $B15, Olympiade_1!$H:$H,3)+COUNTIFS(Olympiade_2!$B:$B, $B15, Olympiade_2!$H:$H,3)+COUNTIFS(Olympiade_3!$B:$B, $B15, Olympiade_3!$H:$H,3)+COUNTIFS(Olympiade_4!$B:$B, $B15, Olympiade_4!$H:$H,3)+COUNTIFS(Olympiade_5!$B:$B, $B15, Olympiade_5!$H:$H,3)+COUNTIFS(Olympiade_6!$B:$B, $B15, Olympiade_6!$H:$H,3)+COUNTIFS(Olympiade_7!$B:$B, $B15, Olympiade_7!$H:$H,3)</f>
        <v>0</v>
      </c>
      <c r="N15">
        <f t="shared" si="2"/>
        <v>2</v>
      </c>
      <c r="O15">
        <f>COUNTIFS(Olympiade_1!$B:$B, $B15, Olympiade_1!$A:$A,1)+COUNTIFS(Olympiade_2!$B:$B, $B15, Olympiade_2!$A:$A,1)+COUNTIFS(Olympiade_3!$B:$B, $B15, Olympiade_3!$A:$A,1)+COUNTIFS(Olympiade_4!$B:$B, $B15, Olympiade_4!$A:$A,1)+COUNTIFS(Olympiade_5!$B:$B, $B15, Olympiade_5!$A:$A,1)+COUNTIFS(Olympiade_6!$B:$B, $B15, Olympiade_6!$A:$A,1)+COUNTIFS(Olympiade_7!$B:$B, $B15, Olympiade_7!$A:$A,1)</f>
        <v>0</v>
      </c>
      <c r="P15">
        <f>COUNTIFS(Olympiade_1!$B:$B, $B15, Olympiade_1!$A:$A,2)+COUNTIFS(Olympiade_2!$B:$B, $B15, Olympiade_2!$A:$A,2)+COUNTIFS(Olympiade_3!$B:$B, $B15, Olympiade_3!$A:$A,2)+COUNTIFS(Olympiade_4!$B:$B, $B15, Olympiade_4!$A:$A,2)+COUNTIFS(Olympiade_5!$B:$B, $B15, Olympiade_5!$A:$A,2)+COUNTIFS(Olympiade_6!$B:$B, $B15, Olympiade_6!$A:$A,2)+COUNTIFS(Olympiade_7!$B:$B, $B15, Olympiade_7!$A:$A,2)</f>
        <v>1</v>
      </c>
      <c r="Q15">
        <f>COUNTIFS(Olympiade_1!$B:$B, $B15, Olympiade_1!$A:$A,3)+COUNTIFS(Olympiade_2!$B:$B, $B15, Olympiade_2!$A:$A,3)+COUNTIFS(Olympiade_3!$B:$B, $B15, Olympiade_3!$A:$A,3)+COUNTIFS(Olympiade_4!$B:$B, $B15, Olympiade_4!$A:$A,3)+COUNTIFS(Olympiade_5!$B:$B, $B15, Olympiade_5!$A:$A,3)+COUNTIFS(Olympiade_6!$B:$B, $B15, Olympiade_6!$A:$A,3)+COUNTIFS(Olympiade_7!$B:$B, $B15, Olympiade_7!$A:$A,3)</f>
        <v>0</v>
      </c>
      <c r="R15">
        <f t="shared" si="3"/>
        <v>1</v>
      </c>
      <c r="S15">
        <f t="shared" si="4"/>
        <v>2</v>
      </c>
      <c r="T15">
        <f t="shared" si="5"/>
        <v>2</v>
      </c>
      <c r="U15">
        <f t="shared" si="6"/>
        <v>1</v>
      </c>
      <c r="V15">
        <f t="shared" si="7"/>
        <v>5</v>
      </c>
      <c r="W15">
        <f>SUMIFS(Database!B:B,Database!A:A,B15) + SUMIFS(Database!F:F,Database!A:A,B15)</f>
        <v>80</v>
      </c>
      <c r="X15">
        <f>AVERAGE(_xlfn.XLOOKUP(B15, Database!K:K, Database!L:N,NA()))</f>
        <v>90</v>
      </c>
    </row>
    <row r="16" spans="1:24" x14ac:dyDescent="0.25">
      <c r="A16">
        <v>12</v>
      </c>
      <c r="B16" t="s">
        <v>16</v>
      </c>
      <c r="C16">
        <f>COUNTIFS(Olympiade_1!$B:$B,$B16,Olympiade_1!$F:$F,1)+COUNTIFS(Olympiade_2!$B:$B,$B16,Olympiade_2!$F:$F,1)+COUNTIFS(Olympiade_3!$B:$B,$B16,Olympiade_3!$F:$F,1)+COUNTIFS(Olympiade_4!$B:$B,$B16,Olympiade_4!$F:$F,1)+COUNTIFS(Olympiade_5!$B:$B,$B16,Olympiade_5!$F:$F,1)+COUNTIFS(Olympiade_6!$B:$B,$B16,Olympiade_6!$F:$F,1)+COUNTIFS(Olympiade_7!$B:$B,$B16,Olympiade_7!$F:$F,1)</f>
        <v>0</v>
      </c>
      <c r="D16">
        <f>COUNTIFS(Olympiade_1!$B:$B, $B16, Olympiade_1!$F:$F,2)+COUNTIFS(Olympiade_2!$B:$B, $B16, Olympiade_2!$F:$F,2)+COUNTIFS(Olympiade_3!$B:$B, $B16, Olympiade_3!$F:$F,2)+COUNTIFS(Olympiade_4!$B:$B, $B16, Olympiade_4!$F:$F,2)+COUNTIFS(Olympiade_5!$B:$B, $B16, Olympiade_5!$F:$F,2)+COUNTIFS(Olympiade_6!$B:$B, $B16, Olympiade_6!$F:$F,2)+COUNTIFS(Olympiade_7!$B:$B, $B16, Olympiade_7!$F:$F,2)</f>
        <v>0</v>
      </c>
      <c r="E16">
        <f>COUNTIFS(Olympiade_1!$B:$B, $B16, Olympiade_1!$F:$F,3)+COUNTIFS(Olympiade_2!$B:$B, $B16, Olympiade_2!$F:$F,3)+COUNTIFS(Olympiade_3!$B:$B, $B16, Olympiade_3!$F:$F,3)+COUNTIFS(Olympiade_4!$B:$B, $B16, Olympiade_4!$F:$F,3)+COUNTIFS(Olympiade_5!$B:$B, $B16, Olympiade_5!$F:$F,3)+COUNTIFS(Olympiade_6!$B:$B, $B16, Olympiade_6!$F:$F,3)+COUNTIFS(Olympiade_7!$B:$B, $B16, Olympiade_7!$F:$F,3)</f>
        <v>0</v>
      </c>
      <c r="F16">
        <f t="shared" si="0"/>
        <v>0</v>
      </c>
      <c r="G16">
        <f>COUNTIFS(Olympiade_1!$B:$B, $B16, Olympiade_1!$G:$G,1)+COUNTIFS(Olympiade_2!$B:$B, $B16, Olympiade_2!$G:$G,1)+COUNTIFS(Olympiade_3!$B:$B, $B16, Olympiade_3!$G:$G,1)+COUNTIFS(Olympiade_4!$B:$B, $B16, Olympiade_4!$G:$G,1)+COUNTIFS(Olympiade_5!$B:$B, $B16, Olympiade_5!$G:$G,1)+COUNTIFS(Olympiade_6!$B:$B, $B16, Olympiade_6!$G:$G,1)+COUNTIFS(Olympiade_7!$B:$B, $B16, Olympiade_7!$G:$G,1)</f>
        <v>1</v>
      </c>
      <c r="H16">
        <f>COUNTIFS(Olympiade_1!$B:$B, $B16, Olympiade_1!$G:$G,2)+COUNTIFS(Olympiade_2!$B:$B, $B16, Olympiade_2!$G:$G,2)+COUNTIFS(Olympiade_3!$B:$B, $B16, Olympiade_3!$G:$G,2)+COUNTIFS(Olympiade_4!$B:$B, $B16, Olympiade_4!$G:$G,2)+COUNTIFS(Olympiade_5!$B:$B, $B16, Olympiade_5!$G:$G,2)+COUNTIFS(Olympiade_6!$B:$B, $B16, Olympiade_6!$G:$G,2)+COUNTIFS(Olympiade_7!$B:$B, $B16, Olympiade_7!$G:$G,2)</f>
        <v>0</v>
      </c>
      <c r="I16">
        <f>COUNTIFS(Olympiade_1!$B:$B, $B16, Olympiade_1!$G:$G,3)+COUNTIFS(Olympiade_2!$B:$B, $B16, Olympiade_2!$G:$G,3)+COUNTIFS(Olympiade_3!$B:$B, $B16, Olympiade_3!$G:$G,3)+COUNTIFS(Olympiade_4!$B:$B, $B16, Olympiade_4!$G:$G,3)+COUNTIFS(Olympiade_5!$B:$B, $B16, Olympiade_5!$G:$G,3)+COUNTIFS(Olympiade_6!$B:$B, $B16, Olympiade_6!$G:$G,3)+COUNTIFS(Olympiade_7!$B:$B, $B16, Olympiade_7!$G:$G,3)</f>
        <v>0</v>
      </c>
      <c r="J16">
        <f t="shared" si="1"/>
        <v>1</v>
      </c>
      <c r="K16">
        <f>COUNTIFS(Olympiade_1!$B:$B, $B16, Olympiade_1!$H:$H,1)+COUNTIFS(Olympiade_2!$B:$B, $B16, Olympiade_2!$H:$H,1)+COUNTIFS(Olympiade_3!$B:$B, $B16, Olympiade_3!$H:$H,1)+COUNTIFS(Olympiade_4!$B:$B, $B16, Olympiade_4!$H:$H,1)+COUNTIFS(Olympiade_5!$B:$B, $B16, Olympiade_5!$H:$H,1)+COUNTIFS(Olympiade_6!$B:$B, $B16, Olympiade_6!$H:$H,1)+COUNTIFS(Olympiade_7!$B:$B, $B16, Olympiade_7!$H:$H,1)</f>
        <v>0</v>
      </c>
      <c r="L16">
        <f>COUNTIFS(Olympiade_1!$B:$B, $B16, Olympiade_1!$H:$H,2)+COUNTIFS(Olympiade_2!$B:$B, $B16, Olympiade_2!$H:$H,2)+COUNTIFS(Olympiade_3!$B:$B, $B16, Olympiade_3!$H:$H,2)+COUNTIFS(Olympiade_4!$B:$B, $B16, Olympiade_4!$H:$H,2)+COUNTIFS(Olympiade_5!$B:$B, $B16, Olympiade_5!$H:$H,2)+COUNTIFS(Olympiade_6!$B:$B, $B16, Olympiade_6!$H:$H,2)+COUNTIFS(Olympiade_7!$B:$B, $B16, Olympiade_7!$H:$H,2)</f>
        <v>0</v>
      </c>
      <c r="M16">
        <f>COUNTIFS(Olympiade_1!$B:$B, $B16, Olympiade_1!$H:$H,3)+COUNTIFS(Olympiade_2!$B:$B, $B16, Olympiade_2!$H:$H,3)+COUNTIFS(Olympiade_3!$B:$B, $B16, Olympiade_3!$H:$H,3)+COUNTIFS(Olympiade_4!$B:$B, $B16, Olympiade_4!$H:$H,3)+COUNTIFS(Olympiade_5!$B:$B, $B16, Olympiade_5!$H:$H,3)+COUNTIFS(Olympiade_6!$B:$B, $B16, Olympiade_6!$H:$H,3)+COUNTIFS(Olympiade_7!$B:$B, $B16, Olympiade_7!$H:$H,3)</f>
        <v>0</v>
      </c>
      <c r="N16">
        <f t="shared" si="2"/>
        <v>0</v>
      </c>
      <c r="O16">
        <f>COUNTIFS(Olympiade_1!$B:$B, $B16, Olympiade_1!$A:$A,1)+COUNTIFS(Olympiade_2!$B:$B, $B16, Olympiade_2!$A:$A,1)+COUNTIFS(Olympiade_3!$B:$B, $B16, Olympiade_3!$A:$A,1)+COUNTIFS(Olympiade_4!$B:$B, $B16, Olympiade_4!$A:$A,1)+COUNTIFS(Olympiade_5!$B:$B, $B16, Olympiade_5!$A:$A,1)+COUNTIFS(Olympiade_6!$B:$B, $B16, Olympiade_6!$A:$A,1)+COUNTIFS(Olympiade_7!$B:$B, $B16, Olympiade_7!$A:$A,1)</f>
        <v>0</v>
      </c>
      <c r="P16">
        <f>COUNTIFS(Olympiade_1!$B:$B, $B16, Olympiade_1!$A:$A,2)+COUNTIFS(Olympiade_2!$B:$B, $B16, Olympiade_2!$A:$A,2)+COUNTIFS(Olympiade_3!$B:$B, $B16, Olympiade_3!$A:$A,2)+COUNTIFS(Olympiade_4!$B:$B, $B16, Olympiade_4!$A:$A,2)+COUNTIFS(Olympiade_5!$B:$B, $B16, Olympiade_5!$A:$A,2)+COUNTIFS(Olympiade_6!$B:$B, $B16, Olympiade_6!$A:$A,2)+COUNTIFS(Olympiade_7!$B:$B, $B16, Olympiade_7!$A:$A,2)</f>
        <v>1</v>
      </c>
      <c r="Q16">
        <f>COUNTIFS(Olympiade_1!$B:$B, $B16, Olympiade_1!$A:$A,3)+COUNTIFS(Olympiade_2!$B:$B, $B16, Olympiade_2!$A:$A,3)+COUNTIFS(Olympiade_3!$B:$B, $B16, Olympiade_3!$A:$A,3)+COUNTIFS(Olympiade_4!$B:$B, $B16, Olympiade_4!$A:$A,3)+COUNTIFS(Olympiade_5!$B:$B, $B16, Olympiade_5!$A:$A,3)+COUNTIFS(Olympiade_6!$B:$B, $B16, Olympiade_6!$A:$A,3)+COUNTIFS(Olympiade_7!$B:$B, $B16, Olympiade_7!$A:$A,3)</f>
        <v>0</v>
      </c>
      <c r="R16">
        <f t="shared" si="3"/>
        <v>1</v>
      </c>
      <c r="S16">
        <f t="shared" si="4"/>
        <v>1</v>
      </c>
      <c r="T16">
        <f t="shared" si="5"/>
        <v>1</v>
      </c>
      <c r="U16">
        <f t="shared" si="6"/>
        <v>0</v>
      </c>
      <c r="V16">
        <f t="shared" si="7"/>
        <v>2</v>
      </c>
      <c r="W16">
        <f>SUMIFS(Database!B:B,Database!A:A,B16) + SUMIFS(Database!F:F,Database!A:A,B16)</f>
        <v>110</v>
      </c>
      <c r="X16">
        <f>AVERAGE(_xlfn.XLOOKUP(B16, Database!K:K, Database!L:N,NA()))</f>
        <v>96.666666666666671</v>
      </c>
    </row>
    <row r="17" spans="1:24" x14ac:dyDescent="0.25">
      <c r="A17">
        <v>21</v>
      </c>
      <c r="B17" t="s">
        <v>26</v>
      </c>
      <c r="C17">
        <f>COUNTIFS(Olympiade_1!$B:$B,$B17,Olympiade_1!$F:$F,1)+COUNTIFS(Olympiade_2!$B:$B,$B17,Olympiade_2!$F:$F,1)+COUNTIFS(Olympiade_3!$B:$B,$B17,Olympiade_3!$F:$F,1)+COUNTIFS(Olympiade_4!$B:$B,$B17,Olympiade_4!$F:$F,1)+COUNTIFS(Olympiade_5!$B:$B,$B17,Olympiade_5!$F:$F,1)+COUNTIFS(Olympiade_6!$B:$B,$B17,Olympiade_6!$F:$F,1)+COUNTIFS(Olympiade_7!$B:$B,$B17,Olympiade_7!$F:$F,1)</f>
        <v>0</v>
      </c>
      <c r="D17">
        <f>COUNTIFS(Olympiade_1!$B:$B, $B17, Olympiade_1!$F:$F,2)+COUNTIFS(Olympiade_2!$B:$B, $B17, Olympiade_2!$F:$F,2)+COUNTIFS(Olympiade_3!$B:$B, $B17, Olympiade_3!$F:$F,2)+COUNTIFS(Olympiade_4!$B:$B, $B17, Olympiade_4!$F:$F,2)+COUNTIFS(Olympiade_5!$B:$B, $B17, Olympiade_5!$F:$F,2)+COUNTIFS(Olympiade_6!$B:$B, $B17, Olympiade_6!$F:$F,2)+COUNTIFS(Olympiade_7!$B:$B, $B17, Olympiade_7!$F:$F,2)</f>
        <v>1</v>
      </c>
      <c r="E17">
        <f>COUNTIFS(Olympiade_1!$B:$B, $B17, Olympiade_1!$F:$F,3)+COUNTIFS(Olympiade_2!$B:$B, $B17, Olympiade_2!$F:$F,3)+COUNTIFS(Olympiade_3!$B:$B, $B17, Olympiade_3!$F:$F,3)+COUNTIFS(Olympiade_4!$B:$B, $B17, Olympiade_4!$F:$F,3)+COUNTIFS(Olympiade_5!$B:$B, $B17, Olympiade_5!$F:$F,3)+COUNTIFS(Olympiade_6!$B:$B, $B17, Olympiade_6!$F:$F,3)+COUNTIFS(Olympiade_7!$B:$B, $B17, Olympiade_7!$F:$F,3)</f>
        <v>0</v>
      </c>
      <c r="F17">
        <f t="shared" si="0"/>
        <v>1</v>
      </c>
      <c r="G17">
        <f>COUNTIFS(Olympiade_1!$B:$B, $B17, Olympiade_1!$G:$G,1)+COUNTIFS(Olympiade_2!$B:$B, $B17, Olympiade_2!$G:$G,1)+COUNTIFS(Olympiade_3!$B:$B, $B17, Olympiade_3!$G:$G,1)+COUNTIFS(Olympiade_4!$B:$B, $B17, Olympiade_4!$G:$G,1)+COUNTIFS(Olympiade_5!$B:$B, $B17, Olympiade_5!$G:$G,1)+COUNTIFS(Olympiade_6!$B:$B, $B17, Olympiade_6!$G:$G,1)+COUNTIFS(Olympiade_7!$B:$B, $B17, Olympiade_7!$G:$G,1)</f>
        <v>0</v>
      </c>
      <c r="H17">
        <f>COUNTIFS(Olympiade_1!$B:$B, $B17, Olympiade_1!$G:$G,2)+COUNTIFS(Olympiade_2!$B:$B, $B17, Olympiade_2!$G:$G,2)+COUNTIFS(Olympiade_3!$B:$B, $B17, Olympiade_3!$G:$G,2)+COUNTIFS(Olympiade_4!$B:$B, $B17, Olympiade_4!$G:$G,2)+COUNTIFS(Olympiade_5!$B:$B, $B17, Olympiade_5!$G:$G,2)+COUNTIFS(Olympiade_6!$B:$B, $B17, Olympiade_6!$G:$G,2)+COUNTIFS(Olympiade_7!$B:$B, $B17, Olympiade_7!$G:$G,2)</f>
        <v>0</v>
      </c>
      <c r="I17">
        <f>COUNTIFS(Olympiade_1!$B:$B, $B17, Olympiade_1!$G:$G,3)+COUNTIFS(Olympiade_2!$B:$B, $B17, Olympiade_2!$G:$G,3)+COUNTIFS(Olympiade_3!$B:$B, $B17, Olympiade_3!$G:$G,3)+COUNTIFS(Olympiade_4!$B:$B, $B17, Olympiade_4!$G:$G,3)+COUNTIFS(Olympiade_5!$B:$B, $B17, Olympiade_5!$G:$G,3)+COUNTIFS(Olympiade_6!$B:$B, $B17, Olympiade_6!$G:$G,3)+COUNTIFS(Olympiade_7!$B:$B, $B17, Olympiade_7!$G:$G,3)</f>
        <v>0</v>
      </c>
      <c r="J17">
        <f t="shared" si="1"/>
        <v>0</v>
      </c>
      <c r="K17">
        <f>COUNTIFS(Olympiade_1!$B:$B, $B17, Olympiade_1!$H:$H,1)+COUNTIFS(Olympiade_2!$B:$B, $B17, Olympiade_2!$H:$H,1)+COUNTIFS(Olympiade_3!$B:$B, $B17, Olympiade_3!$H:$H,1)+COUNTIFS(Olympiade_4!$B:$B, $B17, Olympiade_4!$H:$H,1)+COUNTIFS(Olympiade_5!$B:$B, $B17, Olympiade_5!$H:$H,1)+COUNTIFS(Olympiade_6!$B:$B, $B17, Olympiade_6!$H:$H,1)+COUNTIFS(Olympiade_7!$B:$B, $B17, Olympiade_7!$H:$H,1)</f>
        <v>0</v>
      </c>
      <c r="L17">
        <f>COUNTIFS(Olympiade_1!$B:$B, $B17, Olympiade_1!$H:$H,2)+COUNTIFS(Olympiade_2!$B:$B, $B17, Olympiade_2!$H:$H,2)+COUNTIFS(Olympiade_3!$B:$B, $B17, Olympiade_3!$H:$H,2)+COUNTIFS(Olympiade_4!$B:$B, $B17, Olympiade_4!$H:$H,2)+COUNTIFS(Olympiade_5!$B:$B, $B17, Olympiade_5!$H:$H,2)+COUNTIFS(Olympiade_6!$B:$B, $B17, Olympiade_6!$H:$H,2)+COUNTIFS(Olympiade_7!$B:$B, $B17, Olympiade_7!$H:$H,2)</f>
        <v>0</v>
      </c>
      <c r="M17">
        <f>COUNTIFS(Olympiade_1!$B:$B, $B17, Olympiade_1!$H:$H,3)+COUNTIFS(Olympiade_2!$B:$B, $B17, Olympiade_2!$H:$H,3)+COUNTIFS(Olympiade_3!$B:$B, $B17, Olympiade_3!$H:$H,3)+COUNTIFS(Olympiade_4!$B:$B, $B17, Olympiade_4!$H:$H,3)+COUNTIFS(Olympiade_5!$B:$B, $B17, Olympiade_5!$H:$H,3)+COUNTIFS(Olympiade_6!$B:$B, $B17, Olympiade_6!$H:$H,3)+COUNTIFS(Olympiade_7!$B:$B, $B17, Olympiade_7!$H:$H,3)</f>
        <v>1</v>
      </c>
      <c r="N17">
        <f t="shared" si="2"/>
        <v>1</v>
      </c>
      <c r="O17">
        <f>COUNTIFS(Olympiade_1!$B:$B, $B17, Olympiade_1!$A:$A,1)+COUNTIFS(Olympiade_2!$B:$B, $B17, Olympiade_2!$A:$A,1)+COUNTIFS(Olympiade_3!$B:$B, $B17, Olympiade_3!$A:$A,1)+COUNTIFS(Olympiade_4!$B:$B, $B17, Olympiade_4!$A:$A,1)+COUNTIFS(Olympiade_5!$B:$B, $B17, Olympiade_5!$A:$A,1)+COUNTIFS(Olympiade_6!$B:$B, $B17, Olympiade_6!$A:$A,1)+COUNTIFS(Olympiade_7!$B:$B, $B17, Olympiade_7!$A:$A,1)</f>
        <v>0</v>
      </c>
      <c r="P17">
        <f>COUNTIFS(Olympiade_1!$B:$B, $B17, Olympiade_1!$A:$A,2)+COUNTIFS(Olympiade_2!$B:$B, $B17, Olympiade_2!$A:$A,2)+COUNTIFS(Olympiade_3!$B:$B, $B17, Olympiade_3!$A:$A,2)+COUNTIFS(Olympiade_4!$B:$B, $B17, Olympiade_4!$A:$A,2)+COUNTIFS(Olympiade_5!$B:$B, $B17, Olympiade_5!$A:$A,2)+COUNTIFS(Olympiade_6!$B:$B, $B17, Olympiade_6!$A:$A,2)+COUNTIFS(Olympiade_7!$B:$B, $B17, Olympiade_7!$A:$A,2)</f>
        <v>1</v>
      </c>
      <c r="Q17">
        <f>COUNTIFS(Olympiade_1!$B:$B, $B17, Olympiade_1!$A:$A,3)+COUNTIFS(Olympiade_2!$B:$B, $B17, Olympiade_2!$A:$A,3)+COUNTIFS(Olympiade_3!$B:$B, $B17, Olympiade_3!$A:$A,3)+COUNTIFS(Olympiade_4!$B:$B, $B17, Olympiade_4!$A:$A,3)+COUNTIFS(Olympiade_5!$B:$B, $B17, Olympiade_5!$A:$A,3)+COUNTIFS(Olympiade_6!$B:$B, $B17, Olympiade_6!$A:$A,3)+COUNTIFS(Olympiade_7!$B:$B, $B17, Olympiade_7!$A:$A,3)</f>
        <v>0</v>
      </c>
      <c r="R17">
        <f t="shared" si="3"/>
        <v>1</v>
      </c>
      <c r="S17">
        <f t="shared" si="4"/>
        <v>0</v>
      </c>
      <c r="T17">
        <f t="shared" si="5"/>
        <v>2</v>
      </c>
      <c r="U17">
        <f t="shared" si="6"/>
        <v>1</v>
      </c>
      <c r="V17">
        <f t="shared" si="7"/>
        <v>3</v>
      </c>
      <c r="W17">
        <f>SUMIFS(Database!B:B,Database!A:A,B17) + SUMIFS(Database!F:F,Database!A:A,B17)</f>
        <v>70</v>
      </c>
      <c r="X17">
        <f>AVERAGE(_xlfn.XLOOKUP(B17, Database!K:K, Database!L:N,NA()))</f>
        <v>60</v>
      </c>
    </row>
    <row r="18" spans="1:24" x14ac:dyDescent="0.25">
      <c r="A18">
        <v>23</v>
      </c>
      <c r="B18" t="s">
        <v>28</v>
      </c>
      <c r="C18">
        <f>COUNTIFS(Olympiade_1!$B:$B,$B18,Olympiade_1!$F:$F,1)+COUNTIFS(Olympiade_2!$B:$B,$B18,Olympiade_2!$F:$F,1)+COUNTIFS(Olympiade_3!$B:$B,$B18,Olympiade_3!$F:$F,1)+COUNTIFS(Olympiade_4!$B:$B,$B18,Olympiade_4!$F:$F,1)+COUNTIFS(Olympiade_5!$B:$B,$B18,Olympiade_5!$F:$F,1)+COUNTIFS(Olympiade_6!$B:$B,$B18,Olympiade_6!$F:$F,1)+COUNTIFS(Olympiade_7!$B:$B,$B18,Olympiade_7!$F:$F,1)</f>
        <v>0</v>
      </c>
      <c r="D18">
        <f>COUNTIFS(Olympiade_1!$B:$B, $B18, Olympiade_1!$F:$F,2)+COUNTIFS(Olympiade_2!$B:$B, $B18, Olympiade_2!$F:$F,2)+COUNTIFS(Olympiade_3!$B:$B, $B18, Olympiade_3!$F:$F,2)+COUNTIFS(Olympiade_4!$B:$B, $B18, Olympiade_4!$F:$F,2)+COUNTIFS(Olympiade_5!$B:$B, $B18, Olympiade_5!$F:$F,2)+COUNTIFS(Olympiade_6!$B:$B, $B18, Olympiade_6!$F:$F,2)+COUNTIFS(Olympiade_7!$B:$B, $B18, Olympiade_7!$F:$F,2)</f>
        <v>1</v>
      </c>
      <c r="E18">
        <f>COUNTIFS(Olympiade_1!$B:$B, $B18, Olympiade_1!$F:$F,3)+COUNTIFS(Olympiade_2!$B:$B, $B18, Olympiade_2!$F:$F,3)+COUNTIFS(Olympiade_3!$B:$B, $B18, Olympiade_3!$F:$F,3)+COUNTIFS(Olympiade_4!$B:$B, $B18, Olympiade_4!$F:$F,3)+COUNTIFS(Olympiade_5!$B:$B, $B18, Olympiade_5!$F:$F,3)+COUNTIFS(Olympiade_6!$B:$B, $B18, Olympiade_6!$F:$F,3)+COUNTIFS(Olympiade_7!$B:$B, $B18, Olympiade_7!$F:$F,3)</f>
        <v>0</v>
      </c>
      <c r="F18">
        <f t="shared" si="0"/>
        <v>1</v>
      </c>
      <c r="G18">
        <f>COUNTIFS(Olympiade_1!$B:$B, $B18, Olympiade_1!$G:$G,1)+COUNTIFS(Olympiade_2!$B:$B, $B18, Olympiade_2!$G:$G,1)+COUNTIFS(Olympiade_3!$B:$B, $B18, Olympiade_3!$G:$G,1)+COUNTIFS(Olympiade_4!$B:$B, $B18, Olympiade_4!$G:$G,1)+COUNTIFS(Olympiade_5!$B:$B, $B18, Olympiade_5!$G:$G,1)+COUNTIFS(Olympiade_6!$B:$B, $B18, Olympiade_6!$G:$G,1)+COUNTIFS(Olympiade_7!$B:$B, $B18, Olympiade_7!$G:$G,1)</f>
        <v>0</v>
      </c>
      <c r="H18">
        <f>COUNTIFS(Olympiade_1!$B:$B, $B18, Olympiade_1!$G:$G,2)+COUNTIFS(Olympiade_2!$B:$B, $B18, Olympiade_2!$G:$G,2)+COUNTIFS(Olympiade_3!$B:$B, $B18, Olympiade_3!$G:$G,2)+COUNTIFS(Olympiade_4!$B:$B, $B18, Olympiade_4!$G:$G,2)+COUNTIFS(Olympiade_5!$B:$B, $B18, Olympiade_5!$G:$G,2)+COUNTIFS(Olympiade_6!$B:$B, $B18, Olympiade_6!$G:$G,2)+COUNTIFS(Olympiade_7!$B:$B, $B18, Olympiade_7!$G:$G,2)</f>
        <v>0</v>
      </c>
      <c r="I18">
        <f>COUNTIFS(Olympiade_1!$B:$B, $B18, Olympiade_1!$G:$G,3)+COUNTIFS(Olympiade_2!$B:$B, $B18, Olympiade_2!$G:$G,3)+COUNTIFS(Olympiade_3!$B:$B, $B18, Olympiade_3!$G:$G,3)+COUNTIFS(Olympiade_4!$B:$B, $B18, Olympiade_4!$G:$G,3)+COUNTIFS(Olympiade_5!$B:$B, $B18, Olympiade_5!$G:$G,3)+COUNTIFS(Olympiade_6!$B:$B, $B18, Olympiade_6!$G:$G,3)+COUNTIFS(Olympiade_7!$B:$B, $B18, Olympiade_7!$G:$G,3)</f>
        <v>1</v>
      </c>
      <c r="J18">
        <f t="shared" si="1"/>
        <v>1</v>
      </c>
      <c r="K18">
        <f>COUNTIFS(Olympiade_1!$B:$B, $B18, Olympiade_1!$H:$H,1)+COUNTIFS(Olympiade_2!$B:$B, $B18, Olympiade_2!$H:$H,1)+COUNTIFS(Olympiade_3!$B:$B, $B18, Olympiade_3!$H:$H,1)+COUNTIFS(Olympiade_4!$B:$B, $B18, Olympiade_4!$H:$H,1)+COUNTIFS(Olympiade_5!$B:$B, $B18, Olympiade_5!$H:$H,1)+COUNTIFS(Olympiade_6!$B:$B, $B18, Olympiade_6!$H:$H,1)+COUNTIFS(Olympiade_7!$B:$B, $B18, Olympiade_7!$H:$H,1)</f>
        <v>0</v>
      </c>
      <c r="L18">
        <f>COUNTIFS(Olympiade_1!$B:$B, $B18, Olympiade_1!$H:$H,2)+COUNTIFS(Olympiade_2!$B:$B, $B18, Olympiade_2!$H:$H,2)+COUNTIFS(Olympiade_3!$B:$B, $B18, Olympiade_3!$H:$H,2)+COUNTIFS(Olympiade_4!$B:$B, $B18, Olympiade_4!$H:$H,2)+COUNTIFS(Olympiade_5!$B:$B, $B18, Olympiade_5!$H:$H,2)+COUNTIFS(Olympiade_6!$B:$B, $B18, Olympiade_6!$H:$H,2)+COUNTIFS(Olympiade_7!$B:$B, $B18, Olympiade_7!$H:$H,2)</f>
        <v>0</v>
      </c>
      <c r="M18">
        <f>COUNTIFS(Olympiade_1!$B:$B, $B18, Olympiade_1!$H:$H,3)+COUNTIFS(Olympiade_2!$B:$B, $B18, Olympiade_2!$H:$H,3)+COUNTIFS(Olympiade_3!$B:$B, $B18, Olympiade_3!$H:$H,3)+COUNTIFS(Olympiade_4!$B:$B, $B18, Olympiade_4!$H:$H,3)+COUNTIFS(Olympiade_5!$B:$B, $B18, Olympiade_5!$H:$H,3)+COUNTIFS(Olympiade_6!$B:$B, $B18, Olympiade_6!$H:$H,3)+COUNTIFS(Olympiade_7!$B:$B, $B18, Olympiade_7!$H:$H,3)</f>
        <v>0</v>
      </c>
      <c r="N18">
        <f t="shared" si="2"/>
        <v>0</v>
      </c>
      <c r="O18">
        <f>COUNTIFS(Olympiade_1!$B:$B, $B18, Olympiade_1!$A:$A,1)+COUNTIFS(Olympiade_2!$B:$B, $B18, Olympiade_2!$A:$A,1)+COUNTIFS(Olympiade_3!$B:$B, $B18, Olympiade_3!$A:$A,1)+COUNTIFS(Olympiade_4!$B:$B, $B18, Olympiade_4!$A:$A,1)+COUNTIFS(Olympiade_5!$B:$B, $B18, Olympiade_5!$A:$A,1)+COUNTIFS(Olympiade_6!$B:$B, $B18, Olympiade_6!$A:$A,1)+COUNTIFS(Olympiade_7!$B:$B, $B18, Olympiade_7!$A:$A,1)</f>
        <v>0</v>
      </c>
      <c r="P18">
        <f>COUNTIFS(Olympiade_1!$B:$B, $B18, Olympiade_1!$A:$A,2)+COUNTIFS(Olympiade_2!$B:$B, $B18, Olympiade_2!$A:$A,2)+COUNTIFS(Olympiade_3!$B:$B, $B18, Olympiade_3!$A:$A,2)+COUNTIFS(Olympiade_4!$B:$B, $B18, Olympiade_4!$A:$A,2)+COUNTIFS(Olympiade_5!$B:$B, $B18, Olympiade_5!$A:$A,2)+COUNTIFS(Olympiade_6!$B:$B, $B18, Olympiade_6!$A:$A,2)+COUNTIFS(Olympiade_7!$B:$B, $B18, Olympiade_7!$A:$A,2)</f>
        <v>1</v>
      </c>
      <c r="Q18">
        <f>COUNTIFS(Olympiade_1!$B:$B, $B18, Olympiade_1!$A:$A,3)+COUNTIFS(Olympiade_2!$B:$B, $B18, Olympiade_2!$A:$A,3)+COUNTIFS(Olympiade_3!$B:$B, $B18, Olympiade_3!$A:$A,3)+COUNTIFS(Olympiade_4!$B:$B, $B18, Olympiade_4!$A:$A,3)+COUNTIFS(Olympiade_5!$B:$B, $B18, Olympiade_5!$A:$A,3)+COUNTIFS(Olympiade_6!$B:$B, $B18, Olympiade_6!$A:$A,3)+COUNTIFS(Olympiade_7!$B:$B, $B18, Olympiade_7!$A:$A,3)</f>
        <v>0</v>
      </c>
      <c r="R18">
        <f t="shared" si="3"/>
        <v>1</v>
      </c>
      <c r="S18">
        <f t="shared" si="4"/>
        <v>0</v>
      </c>
      <c r="T18">
        <f t="shared" si="5"/>
        <v>2</v>
      </c>
      <c r="U18">
        <f t="shared" si="6"/>
        <v>1</v>
      </c>
      <c r="V18">
        <f t="shared" si="7"/>
        <v>3</v>
      </c>
      <c r="W18">
        <f>SUMIFS(Database!B:B,Database!A:A,B18) + SUMIFS(Database!F:F,Database!A:A,B18)</f>
        <v>70</v>
      </c>
      <c r="X18">
        <f>AVERAGE(_xlfn.XLOOKUP(B18, Database!K:K, Database!L:N,NA()))</f>
        <v>60</v>
      </c>
    </row>
    <row r="19" spans="1:24" x14ac:dyDescent="0.25">
      <c r="A19">
        <v>9</v>
      </c>
      <c r="B19" t="s">
        <v>14</v>
      </c>
      <c r="C19">
        <f>COUNTIFS(Olympiade_1!$B:$B,$B19,Olympiade_1!$F:$F,1)+COUNTIFS(Olympiade_2!$B:$B,$B19,Olympiade_2!$F:$F,1)+COUNTIFS(Olympiade_3!$B:$B,$B19,Olympiade_3!$F:$F,1)+COUNTIFS(Olympiade_4!$B:$B,$B19,Olympiade_4!$F:$F,1)+COUNTIFS(Olympiade_5!$B:$B,$B19,Olympiade_5!$F:$F,1)+COUNTIFS(Olympiade_6!$B:$B,$B19,Olympiade_6!$F:$F,1)+COUNTIFS(Olympiade_7!$B:$B,$B19,Olympiade_7!$F:$F,1)</f>
        <v>0</v>
      </c>
      <c r="D19">
        <f>COUNTIFS(Olympiade_1!$B:$B, $B19, Olympiade_1!$F:$F,2)+COUNTIFS(Olympiade_2!$B:$B, $B19, Olympiade_2!$F:$F,2)+COUNTIFS(Olympiade_3!$B:$B, $B19, Olympiade_3!$F:$F,2)+COUNTIFS(Olympiade_4!$B:$B, $B19, Olympiade_4!$F:$F,2)+COUNTIFS(Olympiade_5!$B:$B, $B19, Olympiade_5!$F:$F,2)+COUNTIFS(Olympiade_6!$B:$B, $B19, Olympiade_6!$F:$F,2)+COUNTIFS(Olympiade_7!$B:$B, $B19, Olympiade_7!$F:$F,2)</f>
        <v>0</v>
      </c>
      <c r="E19">
        <f>COUNTIFS(Olympiade_1!$B:$B, $B19, Olympiade_1!$F:$F,3)+COUNTIFS(Olympiade_2!$B:$B, $B19, Olympiade_2!$F:$F,3)+COUNTIFS(Olympiade_3!$B:$B, $B19, Olympiade_3!$F:$F,3)+COUNTIFS(Olympiade_4!$B:$B, $B19, Olympiade_4!$F:$F,3)+COUNTIFS(Olympiade_5!$B:$B, $B19, Olympiade_5!$F:$F,3)+COUNTIFS(Olympiade_6!$B:$B, $B19, Olympiade_6!$F:$F,3)+COUNTIFS(Olympiade_7!$B:$B, $B19, Olympiade_7!$F:$F,3)</f>
        <v>1</v>
      </c>
      <c r="F19">
        <f t="shared" si="0"/>
        <v>1</v>
      </c>
      <c r="G19">
        <f>COUNTIFS(Olympiade_1!$B:$B, $B19, Olympiade_1!$G:$G,1)+COUNTIFS(Olympiade_2!$B:$B, $B19, Olympiade_2!$G:$G,1)+COUNTIFS(Olympiade_3!$B:$B, $B19, Olympiade_3!$G:$G,1)+COUNTIFS(Olympiade_4!$B:$B, $B19, Olympiade_4!$G:$G,1)+COUNTIFS(Olympiade_5!$B:$B, $B19, Olympiade_5!$G:$G,1)+COUNTIFS(Olympiade_6!$B:$B, $B19, Olympiade_6!$G:$G,1)+COUNTIFS(Olympiade_7!$B:$B, $B19, Olympiade_7!$G:$G,1)</f>
        <v>0</v>
      </c>
      <c r="H19">
        <f>COUNTIFS(Olympiade_1!$B:$B, $B19, Olympiade_1!$G:$G,2)+COUNTIFS(Olympiade_2!$B:$B, $B19, Olympiade_2!$G:$G,2)+COUNTIFS(Olympiade_3!$B:$B, $B19, Olympiade_3!$G:$G,2)+COUNTIFS(Olympiade_4!$B:$B, $B19, Olympiade_4!$G:$G,2)+COUNTIFS(Olympiade_5!$B:$B, $B19, Olympiade_5!$G:$G,2)+COUNTIFS(Olympiade_6!$B:$B, $B19, Olympiade_6!$G:$G,2)+COUNTIFS(Olympiade_7!$B:$B, $B19, Olympiade_7!$G:$G,2)</f>
        <v>2</v>
      </c>
      <c r="I19">
        <f>COUNTIFS(Olympiade_1!$B:$B, $B19, Olympiade_1!$G:$G,3)+COUNTIFS(Olympiade_2!$B:$B, $B19, Olympiade_2!$G:$G,3)+COUNTIFS(Olympiade_3!$B:$B, $B19, Olympiade_3!$G:$G,3)+COUNTIFS(Olympiade_4!$B:$B, $B19, Olympiade_4!$G:$G,3)+COUNTIFS(Olympiade_5!$B:$B, $B19, Olympiade_5!$G:$G,3)+COUNTIFS(Olympiade_6!$B:$B, $B19, Olympiade_6!$G:$G,3)+COUNTIFS(Olympiade_7!$B:$B, $B19, Olympiade_7!$G:$G,3)</f>
        <v>1</v>
      </c>
      <c r="J19">
        <f t="shared" si="1"/>
        <v>3</v>
      </c>
      <c r="K19">
        <f>COUNTIFS(Olympiade_1!$B:$B, $B19, Olympiade_1!$H:$H,1)+COUNTIFS(Olympiade_2!$B:$B, $B19, Olympiade_2!$H:$H,1)+COUNTIFS(Olympiade_3!$B:$B, $B19, Olympiade_3!$H:$H,1)+COUNTIFS(Olympiade_4!$B:$B, $B19, Olympiade_4!$H:$H,1)+COUNTIFS(Olympiade_5!$B:$B, $B19, Olympiade_5!$H:$H,1)+COUNTIFS(Olympiade_6!$B:$B, $B19, Olympiade_6!$H:$H,1)+COUNTIFS(Olympiade_7!$B:$B, $B19, Olympiade_7!$H:$H,1)</f>
        <v>0</v>
      </c>
      <c r="L19">
        <f>COUNTIFS(Olympiade_1!$B:$B, $B19, Olympiade_1!$H:$H,2)+COUNTIFS(Olympiade_2!$B:$B, $B19, Olympiade_2!$H:$H,2)+COUNTIFS(Olympiade_3!$B:$B, $B19, Olympiade_3!$H:$H,2)+COUNTIFS(Olympiade_4!$B:$B, $B19, Olympiade_4!$H:$H,2)+COUNTIFS(Olympiade_5!$B:$B, $B19, Olympiade_5!$H:$H,2)+COUNTIFS(Olympiade_6!$B:$B, $B19, Olympiade_6!$H:$H,2)+COUNTIFS(Olympiade_7!$B:$B, $B19, Olympiade_7!$H:$H,2)</f>
        <v>1</v>
      </c>
      <c r="M19">
        <f>COUNTIFS(Olympiade_1!$B:$B, $B19, Olympiade_1!$H:$H,3)+COUNTIFS(Olympiade_2!$B:$B, $B19, Olympiade_2!$H:$H,3)+COUNTIFS(Olympiade_3!$B:$B, $B19, Olympiade_3!$H:$H,3)+COUNTIFS(Olympiade_4!$B:$B, $B19, Olympiade_4!$H:$H,3)+COUNTIFS(Olympiade_5!$B:$B, $B19, Olympiade_5!$H:$H,3)+COUNTIFS(Olympiade_6!$B:$B, $B19, Olympiade_6!$H:$H,3)+COUNTIFS(Olympiade_7!$B:$B, $B19, Olympiade_7!$H:$H,3)</f>
        <v>2</v>
      </c>
      <c r="N19">
        <f t="shared" si="2"/>
        <v>3</v>
      </c>
      <c r="O19">
        <f>COUNTIFS(Olympiade_1!$B:$B, $B19, Olympiade_1!$A:$A,1)+COUNTIFS(Olympiade_2!$B:$B, $B19, Olympiade_2!$A:$A,1)+COUNTIFS(Olympiade_3!$B:$B, $B19, Olympiade_3!$A:$A,1)+COUNTIFS(Olympiade_4!$B:$B, $B19, Olympiade_4!$A:$A,1)+COUNTIFS(Olympiade_5!$B:$B, $B19, Olympiade_5!$A:$A,1)+COUNTIFS(Olympiade_6!$B:$B, $B19, Olympiade_6!$A:$A,1)+COUNTIFS(Olympiade_7!$B:$B, $B19, Olympiade_7!$A:$A,1)</f>
        <v>0</v>
      </c>
      <c r="P19">
        <f>COUNTIFS(Olympiade_1!$B:$B, $B19, Olympiade_1!$A:$A,2)+COUNTIFS(Olympiade_2!$B:$B, $B19, Olympiade_2!$A:$A,2)+COUNTIFS(Olympiade_3!$B:$B, $B19, Olympiade_3!$A:$A,2)+COUNTIFS(Olympiade_4!$B:$B, $B19, Olympiade_4!$A:$A,2)+COUNTIFS(Olympiade_5!$B:$B, $B19, Olympiade_5!$A:$A,2)+COUNTIFS(Olympiade_6!$B:$B, $B19, Olympiade_6!$A:$A,2)+COUNTIFS(Olympiade_7!$B:$B, $B19, Olympiade_7!$A:$A,2)</f>
        <v>0</v>
      </c>
      <c r="Q19">
        <f>COUNTIFS(Olympiade_1!$B:$B, $B19, Olympiade_1!$A:$A,3)+COUNTIFS(Olympiade_2!$B:$B, $B19, Olympiade_2!$A:$A,3)+COUNTIFS(Olympiade_3!$B:$B, $B19, Olympiade_3!$A:$A,3)+COUNTIFS(Olympiade_4!$B:$B, $B19, Olympiade_4!$A:$A,3)+COUNTIFS(Olympiade_5!$B:$B, $B19, Olympiade_5!$A:$A,3)+COUNTIFS(Olympiade_6!$B:$B, $B19, Olympiade_6!$A:$A,3)+COUNTIFS(Olympiade_7!$B:$B, $B19, Olympiade_7!$A:$A,3)</f>
        <v>2</v>
      </c>
      <c r="R19">
        <f t="shared" si="3"/>
        <v>2</v>
      </c>
      <c r="S19">
        <f t="shared" si="4"/>
        <v>0</v>
      </c>
      <c r="T19">
        <f t="shared" si="5"/>
        <v>3</v>
      </c>
      <c r="U19">
        <f t="shared" si="6"/>
        <v>6</v>
      </c>
      <c r="V19">
        <f t="shared" si="7"/>
        <v>9</v>
      </c>
      <c r="W19">
        <f>SUMIFS(Database!B:B,Database!A:A,B19) + SUMIFS(Database!F:F,Database!A:A,B19)</f>
        <v>120</v>
      </c>
      <c r="X19">
        <f>AVERAGE(_xlfn.XLOOKUP(B19, Database!K:K, Database!L:N,NA()))</f>
        <v>143.33333333333334</v>
      </c>
    </row>
    <row r="20" spans="1:24" x14ac:dyDescent="0.25">
      <c r="A20">
        <v>11</v>
      </c>
      <c r="B20" t="s">
        <v>17</v>
      </c>
      <c r="C20">
        <f>COUNTIFS(Olympiade_1!$B:$B,$B20,Olympiade_1!$F:$F,1)+COUNTIFS(Olympiade_2!$B:$B,$B20,Olympiade_2!$F:$F,1)+COUNTIFS(Olympiade_3!$B:$B,$B20,Olympiade_3!$F:$F,1)+COUNTIFS(Olympiade_4!$B:$B,$B20,Olympiade_4!$F:$F,1)+COUNTIFS(Olympiade_5!$B:$B,$B20,Olympiade_5!$F:$F,1)+COUNTIFS(Olympiade_6!$B:$B,$B20,Olympiade_6!$F:$F,1)+COUNTIFS(Olympiade_7!$B:$B,$B20,Olympiade_7!$F:$F,1)</f>
        <v>0</v>
      </c>
      <c r="D20">
        <f>COUNTIFS(Olympiade_1!$B:$B, $B20, Olympiade_1!$F:$F,2)+COUNTIFS(Olympiade_2!$B:$B, $B20, Olympiade_2!$F:$F,2)+COUNTIFS(Olympiade_3!$B:$B, $B20, Olympiade_3!$F:$F,2)+COUNTIFS(Olympiade_4!$B:$B, $B20, Olympiade_4!$F:$F,2)+COUNTIFS(Olympiade_5!$B:$B, $B20, Olympiade_5!$F:$F,2)+COUNTIFS(Olympiade_6!$B:$B, $B20, Olympiade_6!$F:$F,2)+COUNTIFS(Olympiade_7!$B:$B, $B20, Olympiade_7!$F:$F,2)</f>
        <v>1</v>
      </c>
      <c r="E20">
        <f>COUNTIFS(Olympiade_1!$B:$B, $B20, Olympiade_1!$F:$F,3)+COUNTIFS(Olympiade_2!$B:$B, $B20, Olympiade_2!$F:$F,3)+COUNTIFS(Olympiade_3!$B:$B, $B20, Olympiade_3!$F:$F,3)+COUNTIFS(Olympiade_4!$B:$B, $B20, Olympiade_4!$F:$F,3)+COUNTIFS(Olympiade_5!$B:$B, $B20, Olympiade_5!$F:$F,3)+COUNTIFS(Olympiade_6!$B:$B, $B20, Olympiade_6!$F:$F,3)+COUNTIFS(Olympiade_7!$B:$B, $B20, Olympiade_7!$F:$F,3)</f>
        <v>0</v>
      </c>
      <c r="F20">
        <f t="shared" si="0"/>
        <v>1</v>
      </c>
      <c r="G20">
        <f>COUNTIFS(Olympiade_1!$B:$B, $B20, Olympiade_1!$G:$G,1)+COUNTIFS(Olympiade_2!$B:$B, $B20, Olympiade_2!$G:$G,1)+COUNTIFS(Olympiade_3!$B:$B, $B20, Olympiade_3!$G:$G,1)+COUNTIFS(Olympiade_4!$B:$B, $B20, Olympiade_4!$G:$G,1)+COUNTIFS(Olympiade_5!$B:$B, $B20, Olympiade_5!$G:$G,1)+COUNTIFS(Olympiade_6!$B:$B, $B20, Olympiade_6!$G:$G,1)+COUNTIFS(Olympiade_7!$B:$B, $B20, Olympiade_7!$G:$G,1)</f>
        <v>0</v>
      </c>
      <c r="H20">
        <f>COUNTIFS(Olympiade_1!$B:$B, $B20, Olympiade_1!$G:$G,2)+COUNTIFS(Olympiade_2!$B:$B, $B20, Olympiade_2!$G:$G,2)+COUNTIFS(Olympiade_3!$B:$B, $B20, Olympiade_3!$G:$G,2)+COUNTIFS(Olympiade_4!$B:$B, $B20, Olympiade_4!$G:$G,2)+COUNTIFS(Olympiade_5!$B:$B, $B20, Olympiade_5!$G:$G,2)+COUNTIFS(Olympiade_6!$B:$B, $B20, Olympiade_6!$G:$G,2)+COUNTIFS(Olympiade_7!$B:$B, $B20, Olympiade_7!$G:$G,2)</f>
        <v>0</v>
      </c>
      <c r="I20">
        <f>COUNTIFS(Olympiade_1!$B:$B, $B20, Olympiade_1!$G:$G,3)+COUNTIFS(Olympiade_2!$B:$B, $B20, Olympiade_2!$G:$G,3)+COUNTIFS(Olympiade_3!$B:$B, $B20, Olympiade_3!$G:$G,3)+COUNTIFS(Olympiade_4!$B:$B, $B20, Olympiade_4!$G:$G,3)+COUNTIFS(Olympiade_5!$B:$B, $B20, Olympiade_5!$G:$G,3)+COUNTIFS(Olympiade_6!$B:$B, $B20, Olympiade_6!$G:$G,3)+COUNTIFS(Olympiade_7!$B:$B, $B20, Olympiade_7!$G:$G,3)</f>
        <v>1</v>
      </c>
      <c r="J20">
        <f t="shared" si="1"/>
        <v>1</v>
      </c>
      <c r="K20">
        <f>COUNTIFS(Olympiade_1!$B:$B, $B20, Olympiade_1!$H:$H,1)+COUNTIFS(Olympiade_2!$B:$B, $B20, Olympiade_2!$H:$H,1)+COUNTIFS(Olympiade_3!$B:$B, $B20, Olympiade_3!$H:$H,1)+COUNTIFS(Olympiade_4!$B:$B, $B20, Olympiade_4!$H:$H,1)+COUNTIFS(Olympiade_5!$B:$B, $B20, Olympiade_5!$H:$H,1)+COUNTIFS(Olympiade_6!$B:$B, $B20, Olympiade_6!$H:$H,1)+COUNTIFS(Olympiade_7!$B:$B, $B20, Olympiade_7!$H:$H,1)</f>
        <v>0</v>
      </c>
      <c r="L20">
        <f>COUNTIFS(Olympiade_1!$B:$B, $B20, Olympiade_1!$H:$H,2)+COUNTIFS(Olympiade_2!$B:$B, $B20, Olympiade_2!$H:$H,2)+COUNTIFS(Olympiade_3!$B:$B, $B20, Olympiade_3!$H:$H,2)+COUNTIFS(Olympiade_4!$B:$B, $B20, Olympiade_4!$H:$H,2)+COUNTIFS(Olympiade_5!$B:$B, $B20, Olympiade_5!$H:$H,2)+COUNTIFS(Olympiade_6!$B:$B, $B20, Olympiade_6!$H:$H,2)+COUNTIFS(Olympiade_7!$B:$B, $B20, Olympiade_7!$H:$H,2)</f>
        <v>1</v>
      </c>
      <c r="M20">
        <f>COUNTIFS(Olympiade_1!$B:$B, $B20, Olympiade_1!$H:$H,3)+COUNTIFS(Olympiade_2!$B:$B, $B20, Olympiade_2!$H:$H,3)+COUNTIFS(Olympiade_3!$B:$B, $B20, Olympiade_3!$H:$H,3)+COUNTIFS(Olympiade_4!$B:$B, $B20, Olympiade_4!$H:$H,3)+COUNTIFS(Olympiade_5!$B:$B, $B20, Olympiade_5!$H:$H,3)+COUNTIFS(Olympiade_6!$B:$B, $B20, Olympiade_6!$H:$H,3)+COUNTIFS(Olympiade_7!$B:$B, $B20, Olympiade_7!$H:$H,3)</f>
        <v>1</v>
      </c>
      <c r="N20">
        <f t="shared" si="2"/>
        <v>2</v>
      </c>
      <c r="O20">
        <f>COUNTIFS(Olympiade_1!$B:$B, $B20, Olympiade_1!$A:$A,1)+COUNTIFS(Olympiade_2!$B:$B, $B20, Olympiade_2!$A:$A,1)+COUNTIFS(Olympiade_3!$B:$B, $B20, Olympiade_3!$A:$A,1)+COUNTIFS(Olympiade_4!$B:$B, $B20, Olympiade_4!$A:$A,1)+COUNTIFS(Olympiade_5!$B:$B, $B20, Olympiade_5!$A:$A,1)+COUNTIFS(Olympiade_6!$B:$B, $B20, Olympiade_6!$A:$A,1)+COUNTIFS(Olympiade_7!$B:$B, $B20, Olympiade_7!$A:$A,1)</f>
        <v>0</v>
      </c>
      <c r="P20">
        <f>COUNTIFS(Olympiade_1!$B:$B, $B20, Olympiade_1!$A:$A,2)+COUNTIFS(Olympiade_2!$B:$B, $B20, Olympiade_2!$A:$A,2)+COUNTIFS(Olympiade_3!$B:$B, $B20, Olympiade_3!$A:$A,2)+COUNTIFS(Olympiade_4!$B:$B, $B20, Olympiade_4!$A:$A,2)+COUNTIFS(Olympiade_5!$B:$B, $B20, Olympiade_5!$A:$A,2)+COUNTIFS(Olympiade_6!$B:$B, $B20, Olympiade_6!$A:$A,2)+COUNTIFS(Olympiade_7!$B:$B, $B20, Olympiade_7!$A:$A,2)</f>
        <v>0</v>
      </c>
      <c r="Q20">
        <f>COUNTIFS(Olympiade_1!$B:$B, $B20, Olympiade_1!$A:$A,3)+COUNTIFS(Olympiade_2!$B:$B, $B20, Olympiade_2!$A:$A,3)+COUNTIFS(Olympiade_3!$B:$B, $B20, Olympiade_3!$A:$A,3)+COUNTIFS(Olympiade_4!$B:$B, $B20, Olympiade_4!$A:$A,3)+COUNTIFS(Olympiade_5!$B:$B, $B20, Olympiade_5!$A:$A,3)+COUNTIFS(Olympiade_6!$B:$B, $B20, Olympiade_6!$A:$A,3)+COUNTIFS(Olympiade_7!$B:$B, $B20, Olympiade_7!$A:$A,3)</f>
        <v>1</v>
      </c>
      <c r="R20">
        <f t="shared" si="3"/>
        <v>1</v>
      </c>
      <c r="S20">
        <f t="shared" si="4"/>
        <v>0</v>
      </c>
      <c r="T20">
        <f t="shared" si="5"/>
        <v>2</v>
      </c>
      <c r="U20">
        <f t="shared" si="6"/>
        <v>3</v>
      </c>
      <c r="V20">
        <f t="shared" si="7"/>
        <v>5</v>
      </c>
      <c r="W20">
        <f>SUMIFS(Database!B:B,Database!A:A,B20) + SUMIFS(Database!F:F,Database!A:A,B20)</f>
        <v>110</v>
      </c>
      <c r="X20">
        <f>AVERAGE(_xlfn.XLOOKUP(B20, Database!K:K, Database!L:N,NA()))</f>
        <v>130</v>
      </c>
    </row>
    <row r="21" spans="1:24" x14ac:dyDescent="0.25">
      <c r="A21">
        <v>24</v>
      </c>
      <c r="B21" t="s">
        <v>29</v>
      </c>
      <c r="C21">
        <f>COUNTIFS(Olympiade_1!$B:$B,$B21,Olympiade_1!$F:$F,1)+COUNTIFS(Olympiade_2!$B:$B,$B21,Olympiade_2!$F:$F,1)+COUNTIFS(Olympiade_3!$B:$B,$B21,Olympiade_3!$F:$F,1)+COUNTIFS(Olympiade_4!$B:$B,$B21,Olympiade_4!$F:$F,1)+COUNTIFS(Olympiade_5!$B:$B,$B21,Olympiade_5!$F:$F,1)+COUNTIFS(Olympiade_6!$B:$B,$B21,Olympiade_6!$F:$F,1)+COUNTIFS(Olympiade_7!$B:$B,$B21,Olympiade_7!$F:$F,1)</f>
        <v>0</v>
      </c>
      <c r="D21">
        <f>COUNTIFS(Olympiade_1!$B:$B, $B21, Olympiade_1!$F:$F,2)+COUNTIFS(Olympiade_2!$B:$B, $B21, Olympiade_2!$F:$F,2)+COUNTIFS(Olympiade_3!$B:$B, $B21, Olympiade_3!$F:$F,2)+COUNTIFS(Olympiade_4!$B:$B, $B21, Olympiade_4!$F:$F,2)+COUNTIFS(Olympiade_5!$B:$B, $B21, Olympiade_5!$F:$F,2)+COUNTIFS(Olympiade_6!$B:$B, $B21, Olympiade_6!$F:$F,2)+COUNTIFS(Olympiade_7!$B:$B, $B21, Olympiade_7!$F:$F,2)</f>
        <v>0</v>
      </c>
      <c r="E21">
        <f>COUNTIFS(Olympiade_1!$B:$B, $B21, Olympiade_1!$F:$F,3)+COUNTIFS(Olympiade_2!$B:$B, $B21, Olympiade_2!$F:$F,3)+COUNTIFS(Olympiade_3!$B:$B, $B21, Olympiade_3!$F:$F,3)+COUNTIFS(Olympiade_4!$B:$B, $B21, Olympiade_4!$F:$F,3)+COUNTIFS(Olympiade_5!$B:$B, $B21, Olympiade_5!$F:$F,3)+COUNTIFS(Olympiade_6!$B:$B, $B21, Olympiade_6!$F:$F,3)+COUNTIFS(Olympiade_7!$B:$B, $B21, Olympiade_7!$F:$F,3)</f>
        <v>2</v>
      </c>
      <c r="F21">
        <f t="shared" si="0"/>
        <v>2</v>
      </c>
      <c r="G21">
        <f>COUNTIFS(Olympiade_1!$B:$B, $B21, Olympiade_1!$G:$G,1)+COUNTIFS(Olympiade_2!$B:$B, $B21, Olympiade_2!$G:$G,1)+COUNTIFS(Olympiade_3!$B:$B, $B21, Olympiade_3!$G:$G,1)+COUNTIFS(Olympiade_4!$B:$B, $B21, Olympiade_4!$G:$G,1)+COUNTIFS(Olympiade_5!$B:$B, $B21, Olympiade_5!$G:$G,1)+COUNTIFS(Olympiade_6!$B:$B, $B21, Olympiade_6!$G:$G,1)+COUNTIFS(Olympiade_7!$B:$B, $B21, Olympiade_7!$G:$G,1)</f>
        <v>0</v>
      </c>
      <c r="H21">
        <f>COUNTIFS(Olympiade_1!$B:$B, $B21, Olympiade_1!$G:$G,2)+COUNTIFS(Olympiade_2!$B:$B, $B21, Olympiade_2!$G:$G,2)+COUNTIFS(Olympiade_3!$B:$B, $B21, Olympiade_3!$G:$G,2)+COUNTIFS(Olympiade_4!$B:$B, $B21, Olympiade_4!$G:$G,2)+COUNTIFS(Olympiade_5!$B:$B, $B21, Olympiade_5!$G:$G,2)+COUNTIFS(Olympiade_6!$B:$B, $B21, Olympiade_6!$G:$G,2)+COUNTIFS(Olympiade_7!$B:$B, $B21, Olympiade_7!$G:$G,2)</f>
        <v>0</v>
      </c>
      <c r="I21">
        <f>COUNTIFS(Olympiade_1!$B:$B, $B21, Olympiade_1!$G:$G,3)+COUNTIFS(Olympiade_2!$B:$B, $B21, Olympiade_2!$G:$G,3)+COUNTIFS(Olympiade_3!$B:$B, $B21, Olympiade_3!$G:$G,3)+COUNTIFS(Olympiade_4!$B:$B, $B21, Olympiade_4!$G:$G,3)+COUNTIFS(Olympiade_5!$B:$B, $B21, Olympiade_5!$G:$G,3)+COUNTIFS(Olympiade_6!$B:$B, $B21, Olympiade_6!$G:$G,3)+COUNTIFS(Olympiade_7!$B:$B, $B21, Olympiade_7!$G:$G,3)</f>
        <v>1</v>
      </c>
      <c r="J21">
        <f t="shared" si="1"/>
        <v>1</v>
      </c>
      <c r="K21">
        <f>COUNTIFS(Olympiade_1!$B:$B, $B21, Olympiade_1!$H:$H,1)+COUNTIFS(Olympiade_2!$B:$B, $B21, Olympiade_2!$H:$H,1)+COUNTIFS(Olympiade_3!$B:$B, $B21, Olympiade_3!$H:$H,1)+COUNTIFS(Olympiade_4!$B:$B, $B21, Olympiade_4!$H:$H,1)+COUNTIFS(Olympiade_5!$B:$B, $B21, Olympiade_5!$H:$H,1)+COUNTIFS(Olympiade_6!$B:$B, $B21, Olympiade_6!$H:$H,1)+COUNTIFS(Olympiade_7!$B:$B, $B21, Olympiade_7!$H:$H,1)</f>
        <v>0</v>
      </c>
      <c r="L21">
        <f>COUNTIFS(Olympiade_1!$B:$B, $B21, Olympiade_1!$H:$H,2)+COUNTIFS(Olympiade_2!$B:$B, $B21, Olympiade_2!$H:$H,2)+COUNTIFS(Olympiade_3!$B:$B, $B21, Olympiade_3!$H:$H,2)+COUNTIFS(Olympiade_4!$B:$B, $B21, Olympiade_4!$H:$H,2)+COUNTIFS(Olympiade_5!$B:$B, $B21, Olympiade_5!$H:$H,2)+COUNTIFS(Olympiade_6!$B:$B, $B21, Olympiade_6!$H:$H,2)+COUNTIFS(Olympiade_7!$B:$B, $B21, Olympiade_7!$H:$H,2)</f>
        <v>1</v>
      </c>
      <c r="M21">
        <f>COUNTIFS(Olympiade_1!$B:$B, $B21, Olympiade_1!$H:$H,3)+COUNTIFS(Olympiade_2!$B:$B, $B21, Olympiade_2!$H:$H,3)+COUNTIFS(Olympiade_3!$B:$B, $B21, Olympiade_3!$H:$H,3)+COUNTIFS(Olympiade_4!$B:$B, $B21, Olympiade_4!$H:$H,3)+COUNTIFS(Olympiade_5!$B:$B, $B21, Olympiade_5!$H:$H,3)+COUNTIFS(Olympiade_6!$B:$B, $B21, Olympiade_6!$H:$H,3)+COUNTIFS(Olympiade_7!$B:$B, $B21, Olympiade_7!$H:$H,3)</f>
        <v>1</v>
      </c>
      <c r="N21">
        <f t="shared" si="2"/>
        <v>2</v>
      </c>
      <c r="O21">
        <f>COUNTIFS(Olympiade_1!$B:$B, $B21, Olympiade_1!$A:$A,1)+COUNTIFS(Olympiade_2!$B:$B, $B21, Olympiade_2!$A:$A,1)+COUNTIFS(Olympiade_3!$B:$B, $B21, Olympiade_3!$A:$A,1)+COUNTIFS(Olympiade_4!$B:$B, $B21, Olympiade_4!$A:$A,1)+COUNTIFS(Olympiade_5!$B:$B, $B21, Olympiade_5!$A:$A,1)+COUNTIFS(Olympiade_6!$B:$B, $B21, Olympiade_6!$A:$A,1)+COUNTIFS(Olympiade_7!$B:$B, $B21, Olympiade_7!$A:$A,1)</f>
        <v>0</v>
      </c>
      <c r="P21">
        <f>COUNTIFS(Olympiade_1!$B:$B, $B21, Olympiade_1!$A:$A,2)+COUNTIFS(Olympiade_2!$B:$B, $B21, Olympiade_2!$A:$A,2)+COUNTIFS(Olympiade_3!$B:$B, $B21, Olympiade_3!$A:$A,2)+COUNTIFS(Olympiade_4!$B:$B, $B21, Olympiade_4!$A:$A,2)+COUNTIFS(Olympiade_5!$B:$B, $B21, Olympiade_5!$A:$A,2)+COUNTIFS(Olympiade_6!$B:$B, $B21, Olympiade_6!$A:$A,2)+COUNTIFS(Olympiade_7!$B:$B, $B21, Olympiade_7!$A:$A,2)</f>
        <v>0</v>
      </c>
      <c r="Q21">
        <f>COUNTIFS(Olympiade_1!$B:$B, $B21, Olympiade_1!$A:$A,3)+COUNTIFS(Olympiade_2!$B:$B, $B21, Olympiade_2!$A:$A,3)+COUNTIFS(Olympiade_3!$B:$B, $B21, Olympiade_3!$A:$A,3)+COUNTIFS(Olympiade_4!$B:$B, $B21, Olympiade_4!$A:$A,3)+COUNTIFS(Olympiade_5!$B:$B, $B21, Olympiade_5!$A:$A,3)+COUNTIFS(Olympiade_6!$B:$B, $B21, Olympiade_6!$A:$A,3)+COUNTIFS(Olympiade_7!$B:$B, $B21, Olympiade_7!$A:$A,3)</f>
        <v>1</v>
      </c>
      <c r="R21">
        <f t="shared" si="3"/>
        <v>1</v>
      </c>
      <c r="S21">
        <f t="shared" si="4"/>
        <v>0</v>
      </c>
      <c r="T21">
        <f t="shared" si="5"/>
        <v>1</v>
      </c>
      <c r="U21">
        <f t="shared" si="6"/>
        <v>5</v>
      </c>
      <c r="V21">
        <f t="shared" si="7"/>
        <v>6</v>
      </c>
      <c r="W21">
        <f>SUMIFS(Database!B:B,Database!A:A,B21) + SUMIFS(Database!F:F,Database!A:A,B21)</f>
        <v>50</v>
      </c>
      <c r="X21">
        <f>AVERAGE(_xlfn.XLOOKUP(B21, Database!K:K, Database!L:N,NA()))</f>
        <v>56.666666666666664</v>
      </c>
    </row>
    <row r="22" spans="1:24" x14ac:dyDescent="0.25">
      <c r="A22">
        <v>14</v>
      </c>
      <c r="B22" t="s">
        <v>19</v>
      </c>
      <c r="C22">
        <f>COUNTIFS(Olympiade_1!$B:$B,$B22,Olympiade_1!$F:$F,1)+COUNTIFS(Olympiade_2!$B:$B,$B22,Olympiade_2!$F:$F,1)+COUNTIFS(Olympiade_3!$B:$B,$B22,Olympiade_3!$F:$F,1)+COUNTIFS(Olympiade_4!$B:$B,$B22,Olympiade_4!$F:$F,1)+COUNTIFS(Olympiade_5!$B:$B,$B22,Olympiade_5!$F:$F,1)+COUNTIFS(Olympiade_6!$B:$B,$B22,Olympiade_6!$F:$F,1)+COUNTIFS(Olympiade_7!$B:$B,$B22,Olympiade_7!$F:$F,1)</f>
        <v>0</v>
      </c>
      <c r="D22">
        <f>COUNTIFS(Olympiade_1!$B:$B, $B22, Olympiade_1!$F:$F,2)+COUNTIFS(Olympiade_2!$B:$B, $B22, Olympiade_2!$F:$F,2)+COUNTIFS(Olympiade_3!$B:$B, $B22, Olympiade_3!$F:$F,2)+COUNTIFS(Olympiade_4!$B:$B, $B22, Olympiade_4!$F:$F,2)+COUNTIFS(Olympiade_5!$B:$B, $B22, Olympiade_5!$F:$F,2)+COUNTIFS(Olympiade_6!$B:$B, $B22, Olympiade_6!$F:$F,2)+COUNTIFS(Olympiade_7!$B:$B, $B22, Olympiade_7!$F:$F,2)</f>
        <v>0</v>
      </c>
      <c r="E22">
        <f>COUNTIFS(Olympiade_1!$B:$B, $B22, Olympiade_1!$F:$F,3)+COUNTIFS(Olympiade_2!$B:$B, $B22, Olympiade_2!$F:$F,3)+COUNTIFS(Olympiade_3!$B:$B, $B22, Olympiade_3!$F:$F,3)+COUNTIFS(Olympiade_4!$B:$B, $B22, Olympiade_4!$F:$F,3)+COUNTIFS(Olympiade_5!$B:$B, $B22, Olympiade_5!$F:$F,3)+COUNTIFS(Olympiade_6!$B:$B, $B22, Olympiade_6!$F:$F,3)+COUNTIFS(Olympiade_7!$B:$B, $B22, Olympiade_7!$F:$F,3)</f>
        <v>1</v>
      </c>
      <c r="F22">
        <f t="shared" si="0"/>
        <v>1</v>
      </c>
      <c r="G22">
        <f>COUNTIFS(Olympiade_1!$B:$B, $B22, Olympiade_1!$G:$G,1)+COUNTIFS(Olympiade_2!$B:$B, $B22, Olympiade_2!$G:$G,1)+COUNTIFS(Olympiade_3!$B:$B, $B22, Olympiade_3!$G:$G,1)+COUNTIFS(Olympiade_4!$B:$B, $B22, Olympiade_4!$G:$G,1)+COUNTIFS(Olympiade_5!$B:$B, $B22, Olympiade_5!$G:$G,1)+COUNTIFS(Olympiade_6!$B:$B, $B22, Olympiade_6!$G:$G,1)+COUNTIFS(Olympiade_7!$B:$B, $B22, Olympiade_7!$G:$G,1)</f>
        <v>0</v>
      </c>
      <c r="H22">
        <f>COUNTIFS(Olympiade_1!$B:$B, $B22, Olympiade_1!$G:$G,2)+COUNTIFS(Olympiade_2!$B:$B, $B22, Olympiade_2!$G:$G,2)+COUNTIFS(Olympiade_3!$B:$B, $B22, Olympiade_3!$G:$G,2)+COUNTIFS(Olympiade_4!$B:$B, $B22, Olympiade_4!$G:$G,2)+COUNTIFS(Olympiade_5!$B:$B, $B22, Olympiade_5!$G:$G,2)+COUNTIFS(Olympiade_6!$B:$B, $B22, Olympiade_6!$G:$G,2)+COUNTIFS(Olympiade_7!$B:$B, $B22, Olympiade_7!$G:$G,2)</f>
        <v>1</v>
      </c>
      <c r="I22">
        <f>COUNTIFS(Olympiade_1!$B:$B, $B22, Olympiade_1!$G:$G,3)+COUNTIFS(Olympiade_2!$B:$B, $B22, Olympiade_2!$G:$G,3)+COUNTIFS(Olympiade_3!$B:$B, $B22, Olympiade_3!$G:$G,3)+COUNTIFS(Olympiade_4!$B:$B, $B22, Olympiade_4!$G:$G,3)+COUNTIFS(Olympiade_5!$B:$B, $B22, Olympiade_5!$G:$G,3)+COUNTIFS(Olympiade_6!$B:$B, $B22, Olympiade_6!$G:$G,3)+COUNTIFS(Olympiade_7!$B:$B, $B22, Olympiade_7!$G:$G,3)</f>
        <v>1</v>
      </c>
      <c r="J22">
        <f t="shared" si="1"/>
        <v>2</v>
      </c>
      <c r="K22">
        <f>COUNTIFS(Olympiade_1!$B:$B, $B22, Olympiade_1!$H:$H,1)+COUNTIFS(Olympiade_2!$B:$B, $B22, Olympiade_2!$H:$H,1)+COUNTIFS(Olympiade_3!$B:$B, $B22, Olympiade_3!$H:$H,1)+COUNTIFS(Olympiade_4!$B:$B, $B22, Olympiade_4!$H:$H,1)+COUNTIFS(Olympiade_5!$B:$B, $B22, Olympiade_5!$H:$H,1)+COUNTIFS(Olympiade_6!$B:$B, $B22, Olympiade_6!$H:$H,1)+COUNTIFS(Olympiade_7!$B:$B, $B22, Olympiade_7!$H:$H,1)</f>
        <v>0</v>
      </c>
      <c r="L22">
        <f>COUNTIFS(Olympiade_1!$B:$B, $B22, Olympiade_1!$H:$H,2)+COUNTIFS(Olympiade_2!$B:$B, $B22, Olympiade_2!$H:$H,2)+COUNTIFS(Olympiade_3!$B:$B, $B22, Olympiade_3!$H:$H,2)+COUNTIFS(Olympiade_4!$B:$B, $B22, Olympiade_4!$H:$H,2)+COUNTIFS(Olympiade_5!$B:$B, $B22, Olympiade_5!$H:$H,2)+COUNTIFS(Olympiade_6!$B:$B, $B22, Olympiade_6!$H:$H,2)+COUNTIFS(Olympiade_7!$B:$B, $B22, Olympiade_7!$H:$H,2)</f>
        <v>0</v>
      </c>
      <c r="M22">
        <f>COUNTIFS(Olympiade_1!$B:$B, $B22, Olympiade_1!$H:$H,3)+COUNTIFS(Olympiade_2!$B:$B, $B22, Olympiade_2!$H:$H,3)+COUNTIFS(Olympiade_3!$B:$B, $B22, Olympiade_3!$H:$H,3)+COUNTIFS(Olympiade_4!$B:$B, $B22, Olympiade_4!$H:$H,3)+COUNTIFS(Olympiade_5!$B:$B, $B22, Olympiade_5!$H:$H,3)+COUNTIFS(Olympiade_6!$B:$B, $B22, Olympiade_6!$H:$H,3)+COUNTIFS(Olympiade_7!$B:$B, $B22, Olympiade_7!$H:$H,3)</f>
        <v>1</v>
      </c>
      <c r="N22">
        <f t="shared" si="2"/>
        <v>1</v>
      </c>
      <c r="O22">
        <f>COUNTIFS(Olympiade_1!$B:$B, $B22, Olympiade_1!$A:$A,1)+COUNTIFS(Olympiade_2!$B:$B, $B22, Olympiade_2!$A:$A,1)+COUNTIFS(Olympiade_3!$B:$B, $B22, Olympiade_3!$A:$A,1)+COUNTIFS(Olympiade_4!$B:$B, $B22, Olympiade_4!$A:$A,1)+COUNTIFS(Olympiade_5!$B:$B, $B22, Olympiade_5!$A:$A,1)+COUNTIFS(Olympiade_6!$B:$B, $B22, Olympiade_6!$A:$A,1)+COUNTIFS(Olympiade_7!$B:$B, $B22, Olympiade_7!$A:$A,1)</f>
        <v>0</v>
      </c>
      <c r="P22">
        <f>COUNTIFS(Olympiade_1!$B:$B, $B22, Olympiade_1!$A:$A,2)+COUNTIFS(Olympiade_2!$B:$B, $B22, Olympiade_2!$A:$A,2)+COUNTIFS(Olympiade_3!$B:$B, $B22, Olympiade_3!$A:$A,2)+COUNTIFS(Olympiade_4!$B:$B, $B22, Olympiade_4!$A:$A,2)+COUNTIFS(Olympiade_5!$B:$B, $B22, Olympiade_5!$A:$A,2)+COUNTIFS(Olympiade_6!$B:$B, $B22, Olympiade_6!$A:$A,2)+COUNTIFS(Olympiade_7!$B:$B, $B22, Olympiade_7!$A:$A,2)</f>
        <v>0</v>
      </c>
      <c r="Q22">
        <f>COUNTIFS(Olympiade_1!$B:$B, $B22, Olympiade_1!$A:$A,3)+COUNTIFS(Olympiade_2!$B:$B, $B22, Olympiade_2!$A:$A,3)+COUNTIFS(Olympiade_3!$B:$B, $B22, Olympiade_3!$A:$A,3)+COUNTIFS(Olympiade_4!$B:$B, $B22, Olympiade_4!$A:$A,3)+COUNTIFS(Olympiade_5!$B:$B, $B22, Olympiade_5!$A:$A,3)+COUNTIFS(Olympiade_6!$B:$B, $B22, Olympiade_6!$A:$A,3)+COUNTIFS(Olympiade_7!$B:$B, $B22, Olympiade_7!$A:$A,3)</f>
        <v>1</v>
      </c>
      <c r="R22">
        <f t="shared" si="3"/>
        <v>1</v>
      </c>
      <c r="S22">
        <f t="shared" si="4"/>
        <v>0</v>
      </c>
      <c r="T22">
        <f t="shared" si="5"/>
        <v>1</v>
      </c>
      <c r="U22">
        <f t="shared" si="6"/>
        <v>4</v>
      </c>
      <c r="V22">
        <f t="shared" si="7"/>
        <v>5</v>
      </c>
      <c r="W22">
        <f>SUMIFS(Database!B:B,Database!A:A,B22) + SUMIFS(Database!F:F,Database!A:A,B22)</f>
        <v>90</v>
      </c>
      <c r="X22">
        <f>AVERAGE(_xlfn.XLOOKUP(B22, Database!K:K, Database!L:N,NA()))</f>
        <v>83.333333333333329</v>
      </c>
    </row>
    <row r="23" spans="1:24" x14ac:dyDescent="0.25">
      <c r="A23">
        <v>22</v>
      </c>
      <c r="B23" t="s">
        <v>27</v>
      </c>
      <c r="C23">
        <f>COUNTIFS(Olympiade_1!$B:$B,$B23,Olympiade_1!$F:$F,1)+COUNTIFS(Olympiade_2!$B:$B,$B23,Olympiade_2!$F:$F,1)+COUNTIFS(Olympiade_3!$B:$B,$B23,Olympiade_3!$F:$F,1)+COUNTIFS(Olympiade_4!$B:$B,$B23,Olympiade_4!$F:$F,1)+COUNTIFS(Olympiade_5!$B:$B,$B23,Olympiade_5!$F:$F,1)+COUNTIFS(Olympiade_6!$B:$B,$B23,Olympiade_6!$F:$F,1)+COUNTIFS(Olympiade_7!$B:$B,$B23,Olympiade_7!$F:$F,1)</f>
        <v>0</v>
      </c>
      <c r="D23">
        <f>COUNTIFS(Olympiade_1!$B:$B, $B23, Olympiade_1!$F:$F,2)+COUNTIFS(Olympiade_2!$B:$B, $B23, Olympiade_2!$F:$F,2)+COUNTIFS(Olympiade_3!$B:$B, $B23, Olympiade_3!$F:$F,2)+COUNTIFS(Olympiade_4!$B:$B, $B23, Olympiade_4!$F:$F,2)+COUNTIFS(Olympiade_5!$B:$B, $B23, Olympiade_5!$F:$F,2)+COUNTIFS(Olympiade_6!$B:$B, $B23, Olympiade_6!$F:$F,2)+COUNTIFS(Olympiade_7!$B:$B, $B23, Olympiade_7!$F:$F,2)</f>
        <v>0</v>
      </c>
      <c r="E23">
        <f>COUNTIFS(Olympiade_1!$B:$B, $B23, Olympiade_1!$F:$F,3)+COUNTIFS(Olympiade_2!$B:$B, $B23, Olympiade_2!$F:$F,3)+COUNTIFS(Olympiade_3!$B:$B, $B23, Olympiade_3!$F:$F,3)+COUNTIFS(Olympiade_4!$B:$B, $B23, Olympiade_4!$F:$F,3)+COUNTIFS(Olympiade_5!$B:$B, $B23, Olympiade_5!$F:$F,3)+COUNTIFS(Olympiade_6!$B:$B, $B23, Olympiade_6!$F:$F,3)+COUNTIFS(Olympiade_7!$B:$B, $B23, Olympiade_7!$F:$F,3)</f>
        <v>1</v>
      </c>
      <c r="F23">
        <f t="shared" si="0"/>
        <v>1</v>
      </c>
      <c r="G23">
        <f>COUNTIFS(Olympiade_1!$B:$B, $B23, Olympiade_1!$G:$G,1)+COUNTIFS(Olympiade_2!$B:$B, $B23, Olympiade_2!$G:$G,1)+COUNTIFS(Olympiade_3!$B:$B, $B23, Olympiade_3!$G:$G,1)+COUNTIFS(Olympiade_4!$B:$B, $B23, Olympiade_4!$G:$G,1)+COUNTIFS(Olympiade_5!$B:$B, $B23, Olympiade_5!$G:$G,1)+COUNTIFS(Olympiade_6!$B:$B, $B23, Olympiade_6!$G:$G,1)+COUNTIFS(Olympiade_7!$B:$B, $B23, Olympiade_7!$G:$G,1)</f>
        <v>0</v>
      </c>
      <c r="H23">
        <f>COUNTIFS(Olympiade_1!$B:$B, $B23, Olympiade_1!$G:$G,2)+COUNTIFS(Olympiade_2!$B:$B, $B23, Olympiade_2!$G:$G,2)+COUNTIFS(Olympiade_3!$B:$B, $B23, Olympiade_3!$G:$G,2)+COUNTIFS(Olympiade_4!$B:$B, $B23, Olympiade_4!$G:$G,2)+COUNTIFS(Olympiade_5!$B:$B, $B23, Olympiade_5!$G:$G,2)+COUNTIFS(Olympiade_6!$B:$B, $B23, Olympiade_6!$G:$G,2)+COUNTIFS(Olympiade_7!$B:$B, $B23, Olympiade_7!$G:$G,2)</f>
        <v>0</v>
      </c>
      <c r="I23">
        <f>COUNTIFS(Olympiade_1!$B:$B, $B23, Olympiade_1!$G:$G,3)+COUNTIFS(Olympiade_2!$B:$B, $B23, Olympiade_2!$G:$G,3)+COUNTIFS(Olympiade_3!$B:$B, $B23, Olympiade_3!$G:$G,3)+COUNTIFS(Olympiade_4!$B:$B, $B23, Olympiade_4!$G:$G,3)+COUNTIFS(Olympiade_5!$B:$B, $B23, Olympiade_5!$G:$G,3)+COUNTIFS(Olympiade_6!$B:$B, $B23, Olympiade_6!$G:$G,3)+COUNTIFS(Olympiade_7!$B:$B, $B23, Olympiade_7!$G:$G,3)</f>
        <v>0</v>
      </c>
      <c r="J23">
        <f t="shared" si="1"/>
        <v>0</v>
      </c>
      <c r="K23">
        <f>COUNTIFS(Olympiade_1!$B:$B, $B23, Olympiade_1!$H:$H,1)+COUNTIFS(Olympiade_2!$B:$B, $B23, Olympiade_2!$H:$H,1)+COUNTIFS(Olympiade_3!$B:$B, $B23, Olympiade_3!$H:$H,1)+COUNTIFS(Olympiade_4!$B:$B, $B23, Olympiade_4!$H:$H,1)+COUNTIFS(Olympiade_5!$B:$B, $B23, Olympiade_5!$H:$H,1)+COUNTIFS(Olympiade_6!$B:$B, $B23, Olympiade_6!$H:$H,1)+COUNTIFS(Olympiade_7!$B:$B, $B23, Olympiade_7!$H:$H,1)</f>
        <v>0</v>
      </c>
      <c r="L23">
        <f>COUNTIFS(Olympiade_1!$B:$B, $B23, Olympiade_1!$H:$H,2)+COUNTIFS(Olympiade_2!$B:$B, $B23, Olympiade_2!$H:$H,2)+COUNTIFS(Olympiade_3!$B:$B, $B23, Olympiade_3!$H:$H,2)+COUNTIFS(Olympiade_4!$B:$B, $B23, Olympiade_4!$H:$H,2)+COUNTIFS(Olympiade_5!$B:$B, $B23, Olympiade_5!$H:$H,2)+COUNTIFS(Olympiade_6!$B:$B, $B23, Olympiade_6!$H:$H,2)+COUNTIFS(Olympiade_7!$B:$B, $B23, Olympiade_7!$H:$H,2)</f>
        <v>0</v>
      </c>
      <c r="M23">
        <f>COUNTIFS(Olympiade_1!$B:$B, $B23, Olympiade_1!$H:$H,3)+COUNTIFS(Olympiade_2!$B:$B, $B23, Olympiade_2!$H:$H,3)+COUNTIFS(Olympiade_3!$B:$B, $B23, Olympiade_3!$H:$H,3)+COUNTIFS(Olympiade_4!$B:$B, $B23, Olympiade_4!$H:$H,3)+COUNTIFS(Olympiade_5!$B:$B, $B23, Olympiade_5!$H:$H,3)+COUNTIFS(Olympiade_6!$B:$B, $B23, Olympiade_6!$H:$H,3)+COUNTIFS(Olympiade_7!$B:$B, $B23, Olympiade_7!$H:$H,3)</f>
        <v>1</v>
      </c>
      <c r="N23">
        <f t="shared" si="2"/>
        <v>1</v>
      </c>
      <c r="O23">
        <f>COUNTIFS(Olympiade_1!$B:$B, $B23, Olympiade_1!$A:$A,1)+COUNTIFS(Olympiade_2!$B:$B, $B23, Olympiade_2!$A:$A,1)+COUNTIFS(Olympiade_3!$B:$B, $B23, Olympiade_3!$A:$A,1)+COUNTIFS(Olympiade_4!$B:$B, $B23, Olympiade_4!$A:$A,1)+COUNTIFS(Olympiade_5!$B:$B, $B23, Olympiade_5!$A:$A,1)+COUNTIFS(Olympiade_6!$B:$B, $B23, Olympiade_6!$A:$A,1)+COUNTIFS(Olympiade_7!$B:$B, $B23, Olympiade_7!$A:$A,1)</f>
        <v>0</v>
      </c>
      <c r="P23">
        <f>COUNTIFS(Olympiade_1!$B:$B, $B23, Olympiade_1!$A:$A,2)+COUNTIFS(Olympiade_2!$B:$B, $B23, Olympiade_2!$A:$A,2)+COUNTIFS(Olympiade_3!$B:$B, $B23, Olympiade_3!$A:$A,2)+COUNTIFS(Olympiade_4!$B:$B, $B23, Olympiade_4!$A:$A,2)+COUNTIFS(Olympiade_5!$B:$B, $B23, Olympiade_5!$A:$A,2)+COUNTIFS(Olympiade_6!$B:$B, $B23, Olympiade_6!$A:$A,2)+COUNTIFS(Olympiade_7!$B:$B, $B23, Olympiade_7!$A:$A,2)</f>
        <v>0</v>
      </c>
      <c r="Q23">
        <f>COUNTIFS(Olympiade_1!$B:$B, $B23, Olympiade_1!$A:$A,3)+COUNTIFS(Olympiade_2!$B:$B, $B23, Olympiade_2!$A:$A,3)+COUNTIFS(Olympiade_3!$B:$B, $B23, Olympiade_3!$A:$A,3)+COUNTIFS(Olympiade_4!$B:$B, $B23, Olympiade_4!$A:$A,3)+COUNTIFS(Olympiade_5!$B:$B, $B23, Olympiade_5!$A:$A,3)+COUNTIFS(Olympiade_6!$B:$B, $B23, Olympiade_6!$A:$A,3)+COUNTIFS(Olympiade_7!$B:$B, $B23, Olympiade_7!$A:$A,3)</f>
        <v>1</v>
      </c>
      <c r="R23">
        <f t="shared" si="3"/>
        <v>1</v>
      </c>
      <c r="S23">
        <f t="shared" si="4"/>
        <v>0</v>
      </c>
      <c r="T23">
        <f t="shared" si="5"/>
        <v>0</v>
      </c>
      <c r="U23">
        <f t="shared" si="6"/>
        <v>3</v>
      </c>
      <c r="V23">
        <f t="shared" si="7"/>
        <v>3</v>
      </c>
      <c r="W23">
        <f>SUMIFS(Database!B:B,Database!A:A,B23) + SUMIFS(Database!F:F,Database!A:A,B23)</f>
        <v>70</v>
      </c>
      <c r="X23">
        <f>AVERAGE(_xlfn.XLOOKUP(B23, Database!K:K, Database!L:N,NA()))</f>
        <v>60</v>
      </c>
    </row>
    <row r="24" spans="1:24" x14ac:dyDescent="0.25">
      <c r="A24">
        <v>13</v>
      </c>
      <c r="B24" t="s">
        <v>18</v>
      </c>
      <c r="C24">
        <f>COUNTIFS(Olympiade_1!$B:$B,$B24,Olympiade_1!$F:$F,1)+COUNTIFS(Olympiade_2!$B:$B,$B24,Olympiade_2!$F:$F,1)+COUNTIFS(Olympiade_3!$B:$B,$B24,Olympiade_3!$F:$F,1)+COUNTIFS(Olympiade_4!$B:$B,$B24,Olympiade_4!$F:$F,1)+COUNTIFS(Olympiade_5!$B:$B,$B24,Olympiade_5!$F:$F,1)+COUNTIFS(Olympiade_6!$B:$B,$B24,Olympiade_6!$F:$F,1)+COUNTIFS(Olympiade_7!$B:$B,$B24,Olympiade_7!$F:$F,1)</f>
        <v>0</v>
      </c>
      <c r="D24">
        <f>COUNTIFS(Olympiade_1!$B:$B, $B24, Olympiade_1!$F:$F,2)+COUNTIFS(Olympiade_2!$B:$B, $B24, Olympiade_2!$F:$F,2)+COUNTIFS(Olympiade_3!$B:$B, $B24, Olympiade_3!$F:$F,2)+COUNTIFS(Olympiade_4!$B:$B, $B24, Olympiade_4!$F:$F,2)+COUNTIFS(Olympiade_5!$B:$B, $B24, Olympiade_5!$F:$F,2)+COUNTIFS(Olympiade_6!$B:$B, $B24, Olympiade_6!$F:$F,2)+COUNTIFS(Olympiade_7!$B:$B, $B24, Olympiade_7!$F:$F,2)</f>
        <v>0</v>
      </c>
      <c r="E24">
        <f>COUNTIFS(Olympiade_1!$B:$B, $B24, Olympiade_1!$F:$F,3)+COUNTIFS(Olympiade_2!$B:$B, $B24, Olympiade_2!$F:$F,3)+COUNTIFS(Olympiade_3!$B:$B, $B24, Olympiade_3!$F:$F,3)+COUNTIFS(Olympiade_4!$B:$B, $B24, Olympiade_4!$F:$F,3)+COUNTIFS(Olympiade_5!$B:$B, $B24, Olympiade_5!$F:$F,3)+COUNTIFS(Olympiade_6!$B:$B, $B24, Olympiade_6!$F:$F,3)+COUNTIFS(Olympiade_7!$B:$B, $B24, Olympiade_7!$F:$F,3)</f>
        <v>0</v>
      </c>
      <c r="F24">
        <f t="shared" si="0"/>
        <v>0</v>
      </c>
      <c r="G24">
        <f>COUNTIFS(Olympiade_1!$B:$B, $B24, Olympiade_1!$G:$G,1)+COUNTIFS(Olympiade_2!$B:$B, $B24, Olympiade_2!$G:$G,1)+COUNTIFS(Olympiade_3!$B:$B, $B24, Olympiade_3!$G:$G,1)+COUNTIFS(Olympiade_4!$B:$B, $B24, Olympiade_4!$G:$G,1)+COUNTIFS(Olympiade_5!$B:$B, $B24, Olympiade_5!$G:$G,1)+COUNTIFS(Olympiade_6!$B:$B, $B24, Olympiade_6!$G:$G,1)+COUNTIFS(Olympiade_7!$B:$B, $B24, Olympiade_7!$G:$G,1)</f>
        <v>0</v>
      </c>
      <c r="H24">
        <f>COUNTIFS(Olympiade_1!$B:$B, $B24, Olympiade_1!$G:$G,2)+COUNTIFS(Olympiade_2!$B:$B, $B24, Olympiade_2!$G:$G,2)+COUNTIFS(Olympiade_3!$B:$B, $B24, Olympiade_3!$G:$G,2)+COUNTIFS(Olympiade_4!$B:$B, $B24, Olympiade_4!$G:$G,2)+COUNTIFS(Olympiade_5!$B:$B, $B24, Olympiade_5!$G:$G,2)+COUNTIFS(Olympiade_6!$B:$B, $B24, Olympiade_6!$G:$G,2)+COUNTIFS(Olympiade_7!$B:$B, $B24, Olympiade_7!$G:$G,2)</f>
        <v>0</v>
      </c>
      <c r="I24">
        <f>COUNTIFS(Olympiade_1!$B:$B, $B24, Olympiade_1!$G:$G,3)+COUNTIFS(Olympiade_2!$B:$B, $B24, Olympiade_2!$G:$G,3)+COUNTIFS(Olympiade_3!$B:$B, $B24, Olympiade_3!$G:$G,3)+COUNTIFS(Olympiade_4!$B:$B, $B24, Olympiade_4!$G:$G,3)+COUNTIFS(Olympiade_5!$B:$B, $B24, Olympiade_5!$G:$G,3)+COUNTIFS(Olympiade_6!$B:$B, $B24, Olympiade_6!$G:$G,3)+COUNTIFS(Olympiade_7!$B:$B, $B24, Olympiade_7!$G:$G,3)</f>
        <v>0</v>
      </c>
      <c r="J24">
        <f t="shared" si="1"/>
        <v>0</v>
      </c>
      <c r="K24">
        <f>COUNTIFS(Olympiade_1!$B:$B, $B24, Olympiade_1!$H:$H,1)+COUNTIFS(Olympiade_2!$B:$B, $B24, Olympiade_2!$H:$H,1)+COUNTIFS(Olympiade_3!$B:$B, $B24, Olympiade_3!$H:$H,1)+COUNTIFS(Olympiade_4!$B:$B, $B24, Olympiade_4!$H:$H,1)+COUNTIFS(Olympiade_5!$B:$B, $B24, Olympiade_5!$H:$H,1)+COUNTIFS(Olympiade_6!$B:$B, $B24, Olympiade_6!$H:$H,1)+COUNTIFS(Olympiade_7!$B:$B, $B24, Olympiade_7!$H:$H,1)</f>
        <v>2</v>
      </c>
      <c r="L24">
        <f>COUNTIFS(Olympiade_1!$B:$B, $B24, Olympiade_1!$H:$H,2)+COUNTIFS(Olympiade_2!$B:$B, $B24, Olympiade_2!$H:$H,2)+COUNTIFS(Olympiade_3!$B:$B, $B24, Olympiade_3!$H:$H,2)+COUNTIFS(Olympiade_4!$B:$B, $B24, Olympiade_4!$H:$H,2)+COUNTIFS(Olympiade_5!$B:$B, $B24, Olympiade_5!$H:$H,2)+COUNTIFS(Olympiade_6!$B:$B, $B24, Olympiade_6!$H:$H,2)+COUNTIFS(Olympiade_7!$B:$B, $B24, Olympiade_7!$H:$H,2)</f>
        <v>0</v>
      </c>
      <c r="M24">
        <f>COUNTIFS(Olympiade_1!$B:$B, $B24, Olympiade_1!$H:$H,3)+COUNTIFS(Olympiade_2!$B:$B, $B24, Olympiade_2!$H:$H,3)+COUNTIFS(Olympiade_3!$B:$B, $B24, Olympiade_3!$H:$H,3)+COUNTIFS(Olympiade_4!$B:$B, $B24, Olympiade_4!$H:$H,3)+COUNTIFS(Olympiade_5!$B:$B, $B24, Olympiade_5!$H:$H,3)+COUNTIFS(Olympiade_6!$B:$B, $B24, Olympiade_6!$H:$H,3)+COUNTIFS(Olympiade_7!$B:$B, $B24, Olympiade_7!$H:$H,3)</f>
        <v>0</v>
      </c>
      <c r="N24">
        <f t="shared" si="2"/>
        <v>2</v>
      </c>
      <c r="O24">
        <f>COUNTIFS(Olympiade_1!$B:$B, $B24, Olympiade_1!$A:$A,1)+COUNTIFS(Olympiade_2!$B:$B, $B24, Olympiade_2!$A:$A,1)+COUNTIFS(Olympiade_3!$B:$B, $B24, Olympiade_3!$A:$A,1)+COUNTIFS(Olympiade_4!$B:$B, $B24, Olympiade_4!$A:$A,1)+COUNTIFS(Olympiade_5!$B:$B, $B24, Olympiade_5!$A:$A,1)+COUNTIFS(Olympiade_6!$B:$B, $B24, Olympiade_6!$A:$A,1)+COUNTIFS(Olympiade_7!$B:$B, $B24, Olympiade_7!$A:$A,1)</f>
        <v>0</v>
      </c>
      <c r="P24">
        <f>COUNTIFS(Olympiade_1!$B:$B, $B24, Olympiade_1!$A:$A,2)+COUNTIFS(Olympiade_2!$B:$B, $B24, Olympiade_2!$A:$A,2)+COUNTIFS(Olympiade_3!$B:$B, $B24, Olympiade_3!$A:$A,2)+COUNTIFS(Olympiade_4!$B:$B, $B24, Olympiade_4!$A:$A,2)+COUNTIFS(Olympiade_5!$B:$B, $B24, Olympiade_5!$A:$A,2)+COUNTIFS(Olympiade_6!$B:$B, $B24, Olympiade_6!$A:$A,2)+COUNTIFS(Olympiade_7!$B:$B, $B24, Olympiade_7!$A:$A,2)</f>
        <v>0</v>
      </c>
      <c r="Q24">
        <f>COUNTIFS(Olympiade_1!$B:$B, $B24, Olympiade_1!$A:$A,3)+COUNTIFS(Olympiade_2!$B:$B, $B24, Olympiade_2!$A:$A,3)+COUNTIFS(Olympiade_3!$B:$B, $B24, Olympiade_3!$A:$A,3)+COUNTIFS(Olympiade_4!$B:$B, $B24, Olympiade_4!$A:$A,3)+COUNTIFS(Olympiade_5!$B:$B, $B24, Olympiade_5!$A:$A,3)+COUNTIFS(Olympiade_6!$B:$B, $B24, Olympiade_6!$A:$A,3)+COUNTIFS(Olympiade_7!$B:$B, $B24, Olympiade_7!$A:$A,3)</f>
        <v>0</v>
      </c>
      <c r="R24">
        <f t="shared" si="3"/>
        <v>0</v>
      </c>
      <c r="S24">
        <f t="shared" si="4"/>
        <v>2</v>
      </c>
      <c r="T24">
        <f t="shared" si="5"/>
        <v>0</v>
      </c>
      <c r="U24">
        <f t="shared" si="6"/>
        <v>0</v>
      </c>
      <c r="V24">
        <f t="shared" si="7"/>
        <v>2</v>
      </c>
      <c r="W24">
        <f>SUMIFS(Database!B:B,Database!A:A,B24) + SUMIFS(Database!F:F,Database!A:A,B24)</f>
        <v>100</v>
      </c>
      <c r="X24">
        <f>AVERAGE(_xlfn.XLOOKUP(B24, Database!K:K, Database!L:N,NA()))</f>
        <v>100</v>
      </c>
    </row>
    <row r="25" spans="1:24" x14ac:dyDescent="0.25">
      <c r="A25">
        <v>15</v>
      </c>
      <c r="B25" t="s">
        <v>20</v>
      </c>
      <c r="C25">
        <f>COUNTIFS(Olympiade_1!$B:$B,$B25,Olympiade_1!$F:$F,1)+COUNTIFS(Olympiade_2!$B:$B,$B25,Olympiade_2!$F:$F,1)+COUNTIFS(Olympiade_3!$B:$B,$B25,Olympiade_3!$F:$F,1)+COUNTIFS(Olympiade_4!$B:$B,$B25,Olympiade_4!$F:$F,1)+COUNTIFS(Olympiade_5!$B:$B,$B25,Olympiade_5!$F:$F,1)+COUNTIFS(Olympiade_6!$B:$B,$B25,Olympiade_6!$F:$F,1)+COUNTIFS(Olympiade_7!$B:$B,$B25,Olympiade_7!$F:$F,1)</f>
        <v>0</v>
      </c>
      <c r="D25">
        <f>COUNTIFS(Olympiade_1!$B:$B, $B25, Olympiade_1!$F:$F,2)+COUNTIFS(Olympiade_2!$B:$B, $B25, Olympiade_2!$F:$F,2)+COUNTIFS(Olympiade_3!$B:$B, $B25, Olympiade_3!$F:$F,2)+COUNTIFS(Olympiade_4!$B:$B, $B25, Olympiade_4!$F:$F,2)+COUNTIFS(Olympiade_5!$B:$B, $B25, Olympiade_5!$F:$F,2)+COUNTIFS(Olympiade_6!$B:$B, $B25, Olympiade_6!$F:$F,2)+COUNTIFS(Olympiade_7!$B:$B, $B25, Olympiade_7!$F:$F,2)</f>
        <v>1</v>
      </c>
      <c r="E25">
        <f>COUNTIFS(Olympiade_1!$B:$B, $B25, Olympiade_1!$F:$F,3)+COUNTIFS(Olympiade_2!$B:$B, $B25, Olympiade_2!$F:$F,3)+COUNTIFS(Olympiade_3!$B:$B, $B25, Olympiade_3!$F:$F,3)+COUNTIFS(Olympiade_4!$B:$B, $B25, Olympiade_4!$F:$F,3)+COUNTIFS(Olympiade_5!$B:$B, $B25, Olympiade_5!$F:$F,3)+COUNTIFS(Olympiade_6!$B:$B, $B25, Olympiade_6!$F:$F,3)+COUNTIFS(Olympiade_7!$B:$B, $B25, Olympiade_7!$F:$F,3)</f>
        <v>0</v>
      </c>
      <c r="F25">
        <f t="shared" si="0"/>
        <v>1</v>
      </c>
      <c r="G25">
        <f>COUNTIFS(Olympiade_1!$B:$B, $B25, Olympiade_1!$G:$G,1)+COUNTIFS(Olympiade_2!$B:$B, $B25, Olympiade_2!$G:$G,1)+COUNTIFS(Olympiade_3!$B:$B, $B25, Olympiade_3!$G:$G,1)+COUNTIFS(Olympiade_4!$B:$B, $B25, Olympiade_4!$G:$G,1)+COUNTIFS(Olympiade_5!$B:$B, $B25, Olympiade_5!$G:$G,1)+COUNTIFS(Olympiade_6!$B:$B, $B25, Olympiade_6!$G:$G,1)+COUNTIFS(Olympiade_7!$B:$B, $B25, Olympiade_7!$G:$G,1)</f>
        <v>0</v>
      </c>
      <c r="H25">
        <f>COUNTIFS(Olympiade_1!$B:$B, $B25, Olympiade_1!$G:$G,2)+COUNTIFS(Olympiade_2!$B:$B, $B25, Olympiade_2!$G:$G,2)+COUNTIFS(Olympiade_3!$B:$B, $B25, Olympiade_3!$G:$G,2)+COUNTIFS(Olympiade_4!$B:$B, $B25, Olympiade_4!$G:$G,2)+COUNTIFS(Olympiade_5!$B:$B, $B25, Olympiade_5!$G:$G,2)+COUNTIFS(Olympiade_6!$B:$B, $B25, Olympiade_6!$G:$G,2)+COUNTIFS(Olympiade_7!$B:$B, $B25, Olympiade_7!$G:$G,2)</f>
        <v>0</v>
      </c>
      <c r="I25">
        <f>COUNTIFS(Olympiade_1!$B:$B, $B25, Olympiade_1!$G:$G,3)+COUNTIFS(Olympiade_2!$B:$B, $B25, Olympiade_2!$G:$G,3)+COUNTIFS(Olympiade_3!$B:$B, $B25, Olympiade_3!$G:$G,3)+COUNTIFS(Olympiade_4!$B:$B, $B25, Olympiade_4!$G:$G,3)+COUNTIFS(Olympiade_5!$B:$B, $B25, Olympiade_5!$G:$G,3)+COUNTIFS(Olympiade_6!$B:$B, $B25, Olympiade_6!$G:$G,3)+COUNTIFS(Olympiade_7!$B:$B, $B25, Olympiade_7!$G:$G,3)</f>
        <v>0</v>
      </c>
      <c r="J25">
        <f t="shared" si="1"/>
        <v>0</v>
      </c>
      <c r="K25">
        <f>COUNTIFS(Olympiade_1!$B:$B, $B25, Olympiade_1!$H:$H,1)+COUNTIFS(Olympiade_2!$B:$B, $B25, Olympiade_2!$H:$H,1)+COUNTIFS(Olympiade_3!$B:$B, $B25, Olympiade_3!$H:$H,1)+COUNTIFS(Olympiade_4!$B:$B, $B25, Olympiade_4!$H:$H,1)+COUNTIFS(Olympiade_5!$B:$B, $B25, Olympiade_5!$H:$H,1)+COUNTIFS(Olympiade_6!$B:$B, $B25, Olympiade_6!$H:$H,1)+COUNTIFS(Olympiade_7!$B:$B, $B25, Olympiade_7!$H:$H,1)</f>
        <v>0</v>
      </c>
      <c r="L25">
        <f>COUNTIFS(Olympiade_1!$B:$B, $B25, Olympiade_1!$H:$H,2)+COUNTIFS(Olympiade_2!$B:$B, $B25, Olympiade_2!$H:$H,2)+COUNTIFS(Olympiade_3!$B:$B, $B25, Olympiade_3!$H:$H,2)+COUNTIFS(Olympiade_4!$B:$B, $B25, Olympiade_4!$H:$H,2)+COUNTIFS(Olympiade_5!$B:$B, $B25, Olympiade_5!$H:$H,2)+COUNTIFS(Olympiade_6!$B:$B, $B25, Olympiade_6!$H:$H,2)+COUNTIFS(Olympiade_7!$B:$B, $B25, Olympiade_7!$H:$H,2)</f>
        <v>1</v>
      </c>
      <c r="M25">
        <f>COUNTIFS(Olympiade_1!$B:$B, $B25, Olympiade_1!$H:$H,3)+COUNTIFS(Olympiade_2!$B:$B, $B25, Olympiade_2!$H:$H,3)+COUNTIFS(Olympiade_3!$B:$B, $B25, Olympiade_3!$H:$H,3)+COUNTIFS(Olympiade_4!$B:$B, $B25, Olympiade_4!$H:$H,3)+COUNTIFS(Olympiade_5!$B:$B, $B25, Olympiade_5!$H:$H,3)+COUNTIFS(Olympiade_6!$B:$B, $B25, Olympiade_6!$H:$H,3)+COUNTIFS(Olympiade_7!$B:$B, $B25, Olympiade_7!$H:$H,3)</f>
        <v>0</v>
      </c>
      <c r="N25">
        <f t="shared" si="2"/>
        <v>1</v>
      </c>
      <c r="O25">
        <f>COUNTIFS(Olympiade_1!$B:$B, $B25, Olympiade_1!$A:$A,1)+COUNTIFS(Olympiade_2!$B:$B, $B25, Olympiade_2!$A:$A,1)+COUNTIFS(Olympiade_3!$B:$B, $B25, Olympiade_3!$A:$A,1)+COUNTIFS(Olympiade_4!$B:$B, $B25, Olympiade_4!$A:$A,1)+COUNTIFS(Olympiade_5!$B:$B, $B25, Olympiade_5!$A:$A,1)+COUNTIFS(Olympiade_6!$B:$B, $B25, Olympiade_6!$A:$A,1)+COUNTIFS(Olympiade_7!$B:$B, $B25, Olympiade_7!$A:$A,1)</f>
        <v>0</v>
      </c>
      <c r="P25">
        <f>COUNTIFS(Olympiade_1!$B:$B, $B25, Olympiade_1!$A:$A,2)+COUNTIFS(Olympiade_2!$B:$B, $B25, Olympiade_2!$A:$A,2)+COUNTIFS(Olympiade_3!$B:$B, $B25, Olympiade_3!$A:$A,2)+COUNTIFS(Olympiade_4!$B:$B, $B25, Olympiade_4!$A:$A,2)+COUNTIFS(Olympiade_5!$B:$B, $B25, Olympiade_5!$A:$A,2)+COUNTIFS(Olympiade_6!$B:$B, $B25, Olympiade_6!$A:$A,2)+COUNTIFS(Olympiade_7!$B:$B, $B25, Olympiade_7!$A:$A,2)</f>
        <v>0</v>
      </c>
      <c r="Q25">
        <f>COUNTIFS(Olympiade_1!$B:$B, $B25, Olympiade_1!$A:$A,3)+COUNTIFS(Olympiade_2!$B:$B, $B25, Olympiade_2!$A:$A,3)+COUNTIFS(Olympiade_3!$B:$B, $B25, Olympiade_3!$A:$A,3)+COUNTIFS(Olympiade_4!$B:$B, $B25, Olympiade_4!$A:$A,3)+COUNTIFS(Olympiade_5!$B:$B, $B25, Olympiade_5!$A:$A,3)+COUNTIFS(Olympiade_6!$B:$B, $B25, Olympiade_6!$A:$A,3)+COUNTIFS(Olympiade_7!$B:$B, $B25, Olympiade_7!$A:$A,3)</f>
        <v>0</v>
      </c>
      <c r="R25">
        <f t="shared" si="3"/>
        <v>0</v>
      </c>
      <c r="S25">
        <f t="shared" si="4"/>
        <v>0</v>
      </c>
      <c r="T25">
        <f t="shared" si="5"/>
        <v>2</v>
      </c>
      <c r="U25">
        <f t="shared" si="6"/>
        <v>0</v>
      </c>
      <c r="V25">
        <f t="shared" si="7"/>
        <v>2</v>
      </c>
      <c r="W25">
        <f>SUMIFS(Database!B:B,Database!A:A,B25) + SUMIFS(Database!F:F,Database!A:A,B25)</f>
        <v>80</v>
      </c>
      <c r="X25">
        <f>AVERAGE(_xlfn.XLOOKUP(B25, Database!K:K, Database!L:N,NA()))</f>
        <v>110</v>
      </c>
    </row>
    <row r="26" spans="1:24" x14ac:dyDescent="0.25">
      <c r="A26">
        <v>25</v>
      </c>
      <c r="B26" t="s">
        <v>30</v>
      </c>
      <c r="C26">
        <f>COUNTIFS(Olympiade_1!$B:$B,$B26,Olympiade_1!$F:$F,1)+COUNTIFS(Olympiade_2!$B:$B,$B26,Olympiade_2!$F:$F,1)+COUNTIFS(Olympiade_3!$B:$B,$B26,Olympiade_3!$F:$F,1)+COUNTIFS(Olympiade_4!$B:$B,$B26,Olympiade_4!$F:$F,1)+COUNTIFS(Olympiade_5!$B:$B,$B26,Olympiade_5!$F:$F,1)+COUNTIFS(Olympiade_6!$B:$B,$B26,Olympiade_6!$F:$F,1)+COUNTIFS(Olympiade_7!$B:$B,$B26,Olympiade_7!$F:$F,1)</f>
        <v>0</v>
      </c>
      <c r="D26">
        <f>COUNTIFS(Olympiade_1!$B:$B, $B26, Olympiade_1!$F:$F,2)+COUNTIFS(Olympiade_2!$B:$B, $B26, Olympiade_2!$F:$F,2)+COUNTIFS(Olympiade_3!$B:$B, $B26, Olympiade_3!$F:$F,2)+COUNTIFS(Olympiade_4!$B:$B, $B26, Olympiade_4!$F:$F,2)+COUNTIFS(Olympiade_5!$B:$B, $B26, Olympiade_5!$F:$F,2)+COUNTIFS(Olympiade_6!$B:$B, $B26, Olympiade_6!$F:$F,2)+COUNTIFS(Olympiade_7!$B:$B, $B26, Olympiade_7!$F:$F,2)</f>
        <v>0</v>
      </c>
      <c r="E26">
        <f>COUNTIFS(Olympiade_1!$B:$B, $B26, Olympiade_1!$F:$F,3)+COUNTIFS(Olympiade_2!$B:$B, $B26, Olympiade_2!$F:$F,3)+COUNTIFS(Olympiade_3!$B:$B, $B26, Olympiade_3!$F:$F,3)+COUNTIFS(Olympiade_4!$B:$B, $B26, Olympiade_4!$F:$F,3)+COUNTIFS(Olympiade_5!$B:$B, $B26, Olympiade_5!$F:$F,3)+COUNTIFS(Olympiade_6!$B:$B, $B26, Olympiade_6!$F:$F,3)+COUNTIFS(Olympiade_7!$B:$B, $B26, Olympiade_7!$F:$F,3)</f>
        <v>1</v>
      </c>
      <c r="F26">
        <f t="shared" si="0"/>
        <v>1</v>
      </c>
      <c r="G26">
        <f>COUNTIFS(Olympiade_1!$B:$B, $B26, Olympiade_1!$G:$G,1)+COUNTIFS(Olympiade_2!$B:$B, $B26, Olympiade_2!$G:$G,1)+COUNTIFS(Olympiade_3!$B:$B, $B26, Olympiade_3!$G:$G,1)+COUNTIFS(Olympiade_4!$B:$B, $B26, Olympiade_4!$G:$G,1)+COUNTIFS(Olympiade_5!$B:$B, $B26, Olympiade_5!$G:$G,1)+COUNTIFS(Olympiade_6!$B:$B, $B26, Olympiade_6!$G:$G,1)+COUNTIFS(Olympiade_7!$B:$B, $B26, Olympiade_7!$G:$G,1)</f>
        <v>0</v>
      </c>
      <c r="H26">
        <f>COUNTIFS(Olympiade_1!$B:$B, $B26, Olympiade_1!$G:$G,2)+COUNTIFS(Olympiade_2!$B:$B, $B26, Olympiade_2!$G:$G,2)+COUNTIFS(Olympiade_3!$B:$B, $B26, Olympiade_3!$G:$G,2)+COUNTIFS(Olympiade_4!$B:$B, $B26, Olympiade_4!$G:$G,2)+COUNTIFS(Olympiade_5!$B:$B, $B26, Olympiade_5!$G:$G,2)+COUNTIFS(Olympiade_6!$B:$B, $B26, Olympiade_6!$G:$G,2)+COUNTIFS(Olympiade_7!$B:$B, $B26, Olympiade_7!$G:$G,2)</f>
        <v>0</v>
      </c>
      <c r="I26">
        <f>COUNTIFS(Olympiade_1!$B:$B, $B26, Olympiade_1!$G:$G,3)+COUNTIFS(Olympiade_2!$B:$B, $B26, Olympiade_2!$G:$G,3)+COUNTIFS(Olympiade_3!$B:$B, $B26, Olympiade_3!$G:$G,3)+COUNTIFS(Olympiade_4!$B:$B, $B26, Olympiade_4!$G:$G,3)+COUNTIFS(Olympiade_5!$B:$B, $B26, Olympiade_5!$G:$G,3)+COUNTIFS(Olympiade_6!$B:$B, $B26, Olympiade_6!$G:$G,3)+COUNTIFS(Olympiade_7!$B:$B, $B26, Olympiade_7!$G:$G,3)</f>
        <v>1</v>
      </c>
      <c r="J26">
        <f t="shared" si="1"/>
        <v>1</v>
      </c>
      <c r="K26">
        <f>COUNTIFS(Olympiade_1!$B:$B, $B26, Olympiade_1!$H:$H,1)+COUNTIFS(Olympiade_2!$B:$B, $B26, Olympiade_2!$H:$H,1)+COUNTIFS(Olympiade_3!$B:$B, $B26, Olympiade_3!$H:$H,1)+COUNTIFS(Olympiade_4!$B:$B, $B26, Olympiade_4!$H:$H,1)+COUNTIFS(Olympiade_5!$B:$B, $B26, Olympiade_5!$H:$H,1)+COUNTIFS(Olympiade_6!$B:$B, $B26, Olympiade_6!$H:$H,1)+COUNTIFS(Olympiade_7!$B:$B, $B26, Olympiade_7!$H:$H,1)</f>
        <v>0</v>
      </c>
      <c r="L26">
        <f>COUNTIFS(Olympiade_1!$B:$B, $B26, Olympiade_1!$H:$H,2)+COUNTIFS(Olympiade_2!$B:$B, $B26, Olympiade_2!$H:$H,2)+COUNTIFS(Olympiade_3!$B:$B, $B26, Olympiade_3!$H:$H,2)+COUNTIFS(Olympiade_4!$B:$B, $B26, Olympiade_4!$H:$H,2)+COUNTIFS(Olympiade_5!$B:$B, $B26, Olympiade_5!$H:$H,2)+COUNTIFS(Olympiade_6!$B:$B, $B26, Olympiade_6!$H:$H,2)+COUNTIFS(Olympiade_7!$B:$B, $B26, Olympiade_7!$H:$H,2)</f>
        <v>0</v>
      </c>
      <c r="M26">
        <f>COUNTIFS(Olympiade_1!$B:$B, $B26, Olympiade_1!$H:$H,3)+COUNTIFS(Olympiade_2!$B:$B, $B26, Olympiade_2!$H:$H,3)+COUNTIFS(Olympiade_3!$B:$B, $B26, Olympiade_3!$H:$H,3)+COUNTIFS(Olympiade_4!$B:$B, $B26, Olympiade_4!$H:$H,3)+COUNTIFS(Olympiade_5!$B:$B, $B26, Olympiade_5!$H:$H,3)+COUNTIFS(Olympiade_6!$B:$B, $B26, Olympiade_6!$H:$H,3)+COUNTIFS(Olympiade_7!$B:$B, $B26, Olympiade_7!$H:$H,3)</f>
        <v>0</v>
      </c>
      <c r="N26">
        <f t="shared" si="2"/>
        <v>0</v>
      </c>
      <c r="O26">
        <f>COUNTIFS(Olympiade_1!$B:$B, $B26, Olympiade_1!$A:$A,1)+COUNTIFS(Olympiade_2!$B:$B, $B26, Olympiade_2!$A:$A,1)+COUNTIFS(Olympiade_3!$B:$B, $B26, Olympiade_3!$A:$A,1)+COUNTIFS(Olympiade_4!$B:$B, $B26, Olympiade_4!$A:$A,1)+COUNTIFS(Olympiade_5!$B:$B, $B26, Olympiade_5!$A:$A,1)+COUNTIFS(Olympiade_6!$B:$B, $B26, Olympiade_6!$A:$A,1)+COUNTIFS(Olympiade_7!$B:$B, $B26, Olympiade_7!$A:$A,1)</f>
        <v>0</v>
      </c>
      <c r="P26">
        <f>COUNTIFS(Olympiade_1!$B:$B, $B26, Olympiade_1!$A:$A,2)+COUNTIFS(Olympiade_2!$B:$B, $B26, Olympiade_2!$A:$A,2)+COUNTIFS(Olympiade_3!$B:$B, $B26, Olympiade_3!$A:$A,2)+COUNTIFS(Olympiade_4!$B:$B, $B26, Olympiade_4!$A:$A,2)+COUNTIFS(Olympiade_5!$B:$B, $B26, Olympiade_5!$A:$A,2)+COUNTIFS(Olympiade_6!$B:$B, $B26, Olympiade_6!$A:$A,2)+COUNTIFS(Olympiade_7!$B:$B, $B26, Olympiade_7!$A:$A,2)</f>
        <v>0</v>
      </c>
      <c r="Q26">
        <f>COUNTIFS(Olympiade_1!$B:$B, $B26, Olympiade_1!$A:$A,3)+COUNTIFS(Olympiade_2!$B:$B, $B26, Olympiade_2!$A:$A,3)+COUNTIFS(Olympiade_3!$B:$B, $B26, Olympiade_3!$A:$A,3)+COUNTIFS(Olympiade_4!$B:$B, $B26, Olympiade_4!$A:$A,3)+COUNTIFS(Olympiade_5!$B:$B, $B26, Olympiade_5!$A:$A,3)+COUNTIFS(Olympiade_6!$B:$B, $B26, Olympiade_6!$A:$A,3)+COUNTIFS(Olympiade_7!$B:$B, $B26, Olympiade_7!$A:$A,3)</f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2</v>
      </c>
      <c r="V26">
        <f t="shared" si="7"/>
        <v>2</v>
      </c>
      <c r="W26">
        <f>SUMIFS(Database!B:B,Database!A:A,B26) + SUMIFS(Database!F:F,Database!A:A,B26)</f>
        <v>50</v>
      </c>
      <c r="X26">
        <f>AVERAGE(_xlfn.XLOOKUP(B26, Database!K:K, Database!L:N,NA()))</f>
        <v>56.666666666666664</v>
      </c>
    </row>
    <row r="27" spans="1:24" x14ac:dyDescent="0.25">
      <c r="A27">
        <v>26</v>
      </c>
      <c r="B27" t="s">
        <v>31</v>
      </c>
      <c r="C27">
        <f>COUNTIFS(Olympiade_1!$B:$B,$B27,Olympiade_1!$F:$F,1)+COUNTIFS(Olympiade_2!$B:$B,$B27,Olympiade_2!$F:$F,1)+COUNTIFS(Olympiade_3!$B:$B,$B27,Olympiade_3!$F:$F,1)+COUNTIFS(Olympiade_4!$B:$B,$B27,Olympiade_4!$F:$F,1)+COUNTIFS(Olympiade_5!$B:$B,$B27,Olympiade_5!$F:$F,1)+COUNTIFS(Olympiade_6!$B:$B,$B27,Olympiade_6!$F:$F,1)+COUNTIFS(Olympiade_7!$B:$B,$B27,Olympiade_7!$F:$F,1)</f>
        <v>0</v>
      </c>
      <c r="D27">
        <f>COUNTIFS(Olympiade_1!$B:$B, $B27, Olympiade_1!$F:$F,2)+COUNTIFS(Olympiade_2!$B:$B, $B27, Olympiade_2!$F:$F,2)+COUNTIFS(Olympiade_3!$B:$B, $B27, Olympiade_3!$F:$F,2)+COUNTIFS(Olympiade_4!$B:$B, $B27, Olympiade_4!$F:$F,2)+COUNTIFS(Olympiade_5!$B:$B, $B27, Olympiade_5!$F:$F,2)+COUNTIFS(Olympiade_6!$B:$B, $B27, Olympiade_6!$F:$F,2)+COUNTIFS(Olympiade_7!$B:$B, $B27, Olympiade_7!$F:$F,2)</f>
        <v>0</v>
      </c>
      <c r="E27">
        <f>COUNTIFS(Olympiade_1!$B:$B, $B27, Olympiade_1!$F:$F,3)+COUNTIFS(Olympiade_2!$B:$B, $B27, Olympiade_2!$F:$F,3)+COUNTIFS(Olympiade_3!$B:$B, $B27, Olympiade_3!$F:$F,3)+COUNTIFS(Olympiade_4!$B:$B, $B27, Olympiade_4!$F:$F,3)+COUNTIFS(Olympiade_5!$B:$B, $B27, Olympiade_5!$F:$F,3)+COUNTIFS(Olympiade_6!$B:$B, $B27, Olympiade_6!$F:$F,3)+COUNTIFS(Olympiade_7!$B:$B, $B27, Olympiade_7!$F:$F,3)</f>
        <v>1</v>
      </c>
      <c r="F27">
        <f t="shared" si="0"/>
        <v>1</v>
      </c>
      <c r="G27">
        <f>COUNTIFS(Olympiade_1!$B:$B, $B27, Olympiade_1!$G:$G,1)+COUNTIFS(Olympiade_2!$B:$B, $B27, Olympiade_2!$G:$G,1)+COUNTIFS(Olympiade_3!$B:$B, $B27, Olympiade_3!$G:$G,1)+COUNTIFS(Olympiade_4!$B:$B, $B27, Olympiade_4!$G:$G,1)+COUNTIFS(Olympiade_5!$B:$B, $B27, Olympiade_5!$G:$G,1)+COUNTIFS(Olympiade_6!$B:$B, $B27, Olympiade_6!$G:$G,1)+COUNTIFS(Olympiade_7!$B:$B, $B27, Olympiade_7!$G:$G,1)</f>
        <v>0</v>
      </c>
      <c r="H27">
        <f>COUNTIFS(Olympiade_1!$B:$B, $B27, Olympiade_1!$G:$G,2)+COUNTIFS(Olympiade_2!$B:$B, $B27, Olympiade_2!$G:$G,2)+COUNTIFS(Olympiade_3!$B:$B, $B27, Olympiade_3!$G:$G,2)+COUNTIFS(Olympiade_4!$B:$B, $B27, Olympiade_4!$G:$G,2)+COUNTIFS(Olympiade_5!$B:$B, $B27, Olympiade_5!$G:$G,2)+COUNTIFS(Olympiade_6!$B:$B, $B27, Olympiade_6!$G:$G,2)+COUNTIFS(Olympiade_7!$B:$B, $B27, Olympiade_7!$G:$G,2)</f>
        <v>0</v>
      </c>
      <c r="I27">
        <f>COUNTIFS(Olympiade_1!$B:$B, $B27, Olympiade_1!$G:$G,3)+COUNTIFS(Olympiade_2!$B:$B, $B27, Olympiade_2!$G:$G,3)+COUNTIFS(Olympiade_3!$B:$B, $B27, Olympiade_3!$G:$G,3)+COUNTIFS(Olympiade_4!$B:$B, $B27, Olympiade_4!$G:$G,3)+COUNTIFS(Olympiade_5!$B:$B, $B27, Olympiade_5!$G:$G,3)+COUNTIFS(Olympiade_6!$B:$B, $B27, Olympiade_6!$G:$G,3)+COUNTIFS(Olympiade_7!$B:$B, $B27, Olympiade_7!$G:$G,3)</f>
        <v>1</v>
      </c>
      <c r="J27">
        <f t="shared" si="1"/>
        <v>1</v>
      </c>
      <c r="K27">
        <f>COUNTIFS(Olympiade_1!$B:$B, $B27, Olympiade_1!$H:$H,1)+COUNTIFS(Olympiade_2!$B:$B, $B27, Olympiade_2!$H:$H,1)+COUNTIFS(Olympiade_3!$B:$B, $B27, Olympiade_3!$H:$H,1)+COUNTIFS(Olympiade_4!$B:$B, $B27, Olympiade_4!$H:$H,1)+COUNTIFS(Olympiade_5!$B:$B, $B27, Olympiade_5!$H:$H,1)+COUNTIFS(Olympiade_6!$B:$B, $B27, Olympiade_6!$H:$H,1)+COUNTIFS(Olympiade_7!$B:$B, $B27, Olympiade_7!$H:$H,1)</f>
        <v>0</v>
      </c>
      <c r="L27">
        <f>COUNTIFS(Olympiade_1!$B:$B, $B27, Olympiade_1!$H:$H,2)+COUNTIFS(Olympiade_2!$B:$B, $B27, Olympiade_2!$H:$H,2)+COUNTIFS(Olympiade_3!$B:$B, $B27, Olympiade_3!$H:$H,2)+COUNTIFS(Olympiade_4!$B:$B, $B27, Olympiade_4!$H:$H,2)+COUNTIFS(Olympiade_5!$B:$B, $B27, Olympiade_5!$H:$H,2)+COUNTIFS(Olympiade_6!$B:$B, $B27, Olympiade_6!$H:$H,2)+COUNTIFS(Olympiade_7!$B:$B, $B27, Olympiade_7!$H:$H,2)</f>
        <v>0</v>
      </c>
      <c r="M27">
        <f>COUNTIFS(Olympiade_1!$B:$B, $B27, Olympiade_1!$H:$H,3)+COUNTIFS(Olympiade_2!$B:$B, $B27, Olympiade_2!$H:$H,3)+COUNTIFS(Olympiade_3!$B:$B, $B27, Olympiade_3!$H:$H,3)+COUNTIFS(Olympiade_4!$B:$B, $B27, Olympiade_4!$H:$H,3)+COUNTIFS(Olympiade_5!$B:$B, $B27, Olympiade_5!$H:$H,3)+COUNTIFS(Olympiade_6!$B:$B, $B27, Olympiade_6!$H:$H,3)+COUNTIFS(Olympiade_7!$B:$B, $B27, Olympiade_7!$H:$H,3)</f>
        <v>0</v>
      </c>
      <c r="N27">
        <f t="shared" si="2"/>
        <v>0</v>
      </c>
      <c r="O27">
        <f>COUNTIFS(Olympiade_1!$B:$B, $B27, Olympiade_1!$A:$A,1)+COUNTIFS(Olympiade_2!$B:$B, $B27, Olympiade_2!$A:$A,1)+COUNTIFS(Olympiade_3!$B:$B, $B27, Olympiade_3!$A:$A,1)+COUNTIFS(Olympiade_4!$B:$B, $B27, Olympiade_4!$A:$A,1)+COUNTIFS(Olympiade_5!$B:$B, $B27, Olympiade_5!$A:$A,1)+COUNTIFS(Olympiade_6!$B:$B, $B27, Olympiade_6!$A:$A,1)+COUNTIFS(Olympiade_7!$B:$B, $B27, Olympiade_7!$A:$A,1)</f>
        <v>0</v>
      </c>
      <c r="P27">
        <f>COUNTIFS(Olympiade_1!$B:$B, $B27, Olympiade_1!$A:$A,2)+COUNTIFS(Olympiade_2!$B:$B, $B27, Olympiade_2!$A:$A,2)+COUNTIFS(Olympiade_3!$B:$B, $B27, Olympiade_3!$A:$A,2)+COUNTIFS(Olympiade_4!$B:$B, $B27, Olympiade_4!$A:$A,2)+COUNTIFS(Olympiade_5!$B:$B, $B27, Olympiade_5!$A:$A,2)+COUNTIFS(Olympiade_6!$B:$B, $B27, Olympiade_6!$A:$A,2)+COUNTIFS(Olympiade_7!$B:$B, $B27, Olympiade_7!$A:$A,2)</f>
        <v>0</v>
      </c>
      <c r="Q27">
        <f>COUNTIFS(Olympiade_1!$B:$B, $B27, Olympiade_1!$A:$A,3)+COUNTIFS(Olympiade_2!$B:$B, $B27, Olympiade_2!$A:$A,3)+COUNTIFS(Olympiade_3!$B:$B, $B27, Olympiade_3!$A:$A,3)+COUNTIFS(Olympiade_4!$B:$B, $B27, Olympiade_4!$A:$A,3)+COUNTIFS(Olympiade_5!$B:$B, $B27, Olympiade_5!$A:$A,3)+COUNTIFS(Olympiade_6!$B:$B, $B27, Olympiade_6!$A:$A,3)+COUNTIFS(Olympiade_7!$B:$B, $B27, Olympiade_7!$A:$A,3)</f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2</v>
      </c>
      <c r="V27">
        <f t="shared" si="7"/>
        <v>2</v>
      </c>
      <c r="W27">
        <f>SUMIFS(Database!B:B,Database!A:A,B27) + SUMIFS(Database!F:F,Database!A:A,B27)</f>
        <v>50</v>
      </c>
      <c r="X27">
        <f>AVERAGE(_xlfn.XLOOKUP(B27, Database!K:K, Database!L:N,NA()))</f>
        <v>56.666666666666664</v>
      </c>
    </row>
    <row r="28" spans="1:24" x14ac:dyDescent="0.25">
      <c r="A28">
        <v>27</v>
      </c>
      <c r="B28" t="s">
        <v>32</v>
      </c>
      <c r="C28">
        <f>COUNTIFS(Olympiade_1!$B:$B,$B28,Olympiade_1!$F:$F,1)+COUNTIFS(Olympiade_2!$B:$B,$B28,Olympiade_2!$F:$F,1)+COUNTIFS(Olympiade_3!$B:$B,$B28,Olympiade_3!$F:$F,1)+COUNTIFS(Olympiade_4!$B:$B,$B28,Olympiade_4!$F:$F,1)+COUNTIFS(Olympiade_5!$B:$B,$B28,Olympiade_5!$F:$F,1)+COUNTIFS(Olympiade_6!$B:$B,$B28,Olympiade_6!$F:$F,1)+COUNTIFS(Olympiade_7!$B:$B,$B28,Olympiade_7!$F:$F,1)</f>
        <v>0</v>
      </c>
      <c r="D28">
        <f>COUNTIFS(Olympiade_1!$B:$B, $B28, Olympiade_1!$F:$F,2)+COUNTIFS(Olympiade_2!$B:$B, $B28, Olympiade_2!$F:$F,2)+COUNTIFS(Olympiade_3!$B:$B, $B28, Olympiade_3!$F:$F,2)+COUNTIFS(Olympiade_4!$B:$B, $B28, Olympiade_4!$F:$F,2)+COUNTIFS(Olympiade_5!$B:$B, $B28, Olympiade_5!$F:$F,2)+COUNTIFS(Olympiade_6!$B:$B, $B28, Olympiade_6!$F:$F,2)+COUNTIFS(Olympiade_7!$B:$B, $B28, Olympiade_7!$F:$F,2)</f>
        <v>0</v>
      </c>
      <c r="E28">
        <f>COUNTIFS(Olympiade_1!$B:$B, $B28, Olympiade_1!$F:$F,3)+COUNTIFS(Olympiade_2!$B:$B, $B28, Olympiade_2!$F:$F,3)+COUNTIFS(Olympiade_3!$B:$B, $B28, Olympiade_3!$F:$F,3)+COUNTIFS(Olympiade_4!$B:$B, $B28, Olympiade_4!$F:$F,3)+COUNTIFS(Olympiade_5!$B:$B, $B28, Olympiade_5!$F:$F,3)+COUNTIFS(Olympiade_6!$B:$B, $B28, Olympiade_6!$F:$F,3)+COUNTIFS(Olympiade_7!$B:$B, $B28, Olympiade_7!$F:$F,3)</f>
        <v>1</v>
      </c>
      <c r="F28">
        <f t="shared" si="0"/>
        <v>1</v>
      </c>
      <c r="G28">
        <f>COUNTIFS(Olympiade_1!$B:$B, $B28, Olympiade_1!$G:$G,1)+COUNTIFS(Olympiade_2!$B:$B, $B28, Olympiade_2!$G:$G,1)+COUNTIFS(Olympiade_3!$B:$B, $B28, Olympiade_3!$G:$G,1)+COUNTIFS(Olympiade_4!$B:$B, $B28, Olympiade_4!$G:$G,1)+COUNTIFS(Olympiade_5!$B:$B, $B28, Olympiade_5!$G:$G,1)+COUNTIFS(Olympiade_6!$B:$B, $B28, Olympiade_6!$G:$G,1)+COUNTIFS(Olympiade_7!$B:$B, $B28, Olympiade_7!$G:$G,1)</f>
        <v>0</v>
      </c>
      <c r="H28">
        <f>COUNTIFS(Olympiade_1!$B:$B, $B28, Olympiade_1!$G:$G,2)+COUNTIFS(Olympiade_2!$B:$B, $B28, Olympiade_2!$G:$G,2)+COUNTIFS(Olympiade_3!$B:$B, $B28, Olympiade_3!$G:$G,2)+COUNTIFS(Olympiade_4!$B:$B, $B28, Olympiade_4!$G:$G,2)+COUNTIFS(Olympiade_5!$B:$B, $B28, Olympiade_5!$G:$G,2)+COUNTIFS(Olympiade_6!$B:$B, $B28, Olympiade_6!$G:$G,2)+COUNTIFS(Olympiade_7!$B:$B, $B28, Olympiade_7!$G:$G,2)</f>
        <v>0</v>
      </c>
      <c r="I28">
        <f>COUNTIFS(Olympiade_1!$B:$B, $B28, Olympiade_1!$G:$G,3)+COUNTIFS(Olympiade_2!$B:$B, $B28, Olympiade_2!$G:$G,3)+COUNTIFS(Olympiade_3!$B:$B, $B28, Olympiade_3!$G:$G,3)+COUNTIFS(Olympiade_4!$B:$B, $B28, Olympiade_4!$G:$G,3)+COUNTIFS(Olympiade_5!$B:$B, $B28, Olympiade_5!$G:$G,3)+COUNTIFS(Olympiade_6!$B:$B, $B28, Olympiade_6!$G:$G,3)+COUNTIFS(Olympiade_7!$B:$B, $B28, Olympiade_7!$G:$G,3)</f>
        <v>0</v>
      </c>
      <c r="J28">
        <f t="shared" si="1"/>
        <v>0</v>
      </c>
      <c r="K28">
        <f>COUNTIFS(Olympiade_1!$B:$B, $B28, Olympiade_1!$H:$H,1)+COUNTIFS(Olympiade_2!$B:$B, $B28, Olympiade_2!$H:$H,1)+COUNTIFS(Olympiade_3!$B:$B, $B28, Olympiade_3!$H:$H,1)+COUNTIFS(Olympiade_4!$B:$B, $B28, Olympiade_4!$H:$H,1)+COUNTIFS(Olympiade_5!$B:$B, $B28, Olympiade_5!$H:$H,1)+COUNTIFS(Olympiade_6!$B:$B, $B28, Olympiade_6!$H:$H,1)+COUNTIFS(Olympiade_7!$B:$B, $B28, Olympiade_7!$H:$H,1)</f>
        <v>0</v>
      </c>
      <c r="L28">
        <f>COUNTIFS(Olympiade_1!$B:$B, $B28, Olympiade_1!$H:$H,2)+COUNTIFS(Olympiade_2!$B:$B, $B28, Olympiade_2!$H:$H,2)+COUNTIFS(Olympiade_3!$B:$B, $B28, Olympiade_3!$H:$H,2)+COUNTIFS(Olympiade_4!$B:$B, $B28, Olympiade_4!$H:$H,2)+COUNTIFS(Olympiade_5!$B:$B, $B28, Olympiade_5!$H:$H,2)+COUNTIFS(Olympiade_6!$B:$B, $B28, Olympiade_6!$H:$H,2)+COUNTIFS(Olympiade_7!$B:$B, $B28, Olympiade_7!$H:$H,2)</f>
        <v>0</v>
      </c>
      <c r="M28">
        <f>COUNTIFS(Olympiade_1!$B:$B, $B28, Olympiade_1!$H:$H,3)+COUNTIFS(Olympiade_2!$B:$B, $B28, Olympiade_2!$H:$H,3)+COUNTIFS(Olympiade_3!$B:$B, $B28, Olympiade_3!$H:$H,3)+COUNTIFS(Olympiade_4!$B:$B, $B28, Olympiade_4!$H:$H,3)+COUNTIFS(Olympiade_5!$B:$B, $B28, Olympiade_5!$H:$H,3)+COUNTIFS(Olympiade_6!$B:$B, $B28, Olympiade_6!$H:$H,3)+COUNTIFS(Olympiade_7!$B:$B, $B28, Olympiade_7!$H:$H,3)</f>
        <v>1</v>
      </c>
      <c r="N28">
        <f t="shared" si="2"/>
        <v>1</v>
      </c>
      <c r="O28">
        <f>COUNTIFS(Olympiade_1!$B:$B, $B28, Olympiade_1!$A:$A,1)+COUNTIFS(Olympiade_2!$B:$B, $B28, Olympiade_2!$A:$A,1)+COUNTIFS(Olympiade_3!$B:$B, $B28, Olympiade_3!$A:$A,1)+COUNTIFS(Olympiade_4!$B:$B, $B28, Olympiade_4!$A:$A,1)+COUNTIFS(Olympiade_5!$B:$B, $B28, Olympiade_5!$A:$A,1)+COUNTIFS(Olympiade_6!$B:$B, $B28, Olympiade_6!$A:$A,1)+COUNTIFS(Olympiade_7!$B:$B, $B28, Olympiade_7!$A:$A,1)</f>
        <v>0</v>
      </c>
      <c r="P28">
        <f>COUNTIFS(Olympiade_1!$B:$B, $B28, Olympiade_1!$A:$A,2)+COUNTIFS(Olympiade_2!$B:$B, $B28, Olympiade_2!$A:$A,2)+COUNTIFS(Olympiade_3!$B:$B, $B28, Olympiade_3!$A:$A,2)+COUNTIFS(Olympiade_4!$B:$B, $B28, Olympiade_4!$A:$A,2)+COUNTIFS(Olympiade_5!$B:$B, $B28, Olympiade_5!$A:$A,2)+COUNTIFS(Olympiade_6!$B:$B, $B28, Olympiade_6!$A:$A,2)+COUNTIFS(Olympiade_7!$B:$B, $B28, Olympiade_7!$A:$A,2)</f>
        <v>0</v>
      </c>
      <c r="Q28">
        <f>COUNTIFS(Olympiade_1!$B:$B, $B28, Olympiade_1!$A:$A,3)+COUNTIFS(Olympiade_2!$B:$B, $B28, Olympiade_2!$A:$A,3)+COUNTIFS(Olympiade_3!$B:$B, $B28, Olympiade_3!$A:$A,3)+COUNTIFS(Olympiade_4!$B:$B, $B28, Olympiade_4!$A:$A,3)+COUNTIFS(Olympiade_5!$B:$B, $B28, Olympiade_5!$A:$A,3)+COUNTIFS(Olympiade_6!$B:$B, $B28, Olympiade_6!$A:$A,3)+COUNTIFS(Olympiade_7!$B:$B, $B28, Olympiade_7!$A:$A,3)</f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2</v>
      </c>
      <c r="V28">
        <f t="shared" si="7"/>
        <v>2</v>
      </c>
      <c r="W28">
        <f>SUMIFS(Database!B:B,Database!A:A,B28) + SUMIFS(Database!F:F,Database!A:A,B28)</f>
        <v>50</v>
      </c>
      <c r="X28">
        <f>AVERAGE(_xlfn.XLOOKUP(B28, Database!K:K, Database!L:N,NA()))</f>
        <v>56.666666666666664</v>
      </c>
    </row>
    <row r="29" spans="1:24" x14ac:dyDescent="0.25">
      <c r="A29">
        <v>32</v>
      </c>
      <c r="B29" t="s">
        <v>38</v>
      </c>
      <c r="C29">
        <f>COUNTIFS(Olympiade_1!$B:$B,$B29,Olympiade_1!$F:$F,1)+COUNTIFS(Olympiade_2!$B:$B,$B29,Olympiade_2!$F:$F,1)+COUNTIFS(Olympiade_3!$B:$B,$B29,Olympiade_3!$F:$F,1)+COUNTIFS(Olympiade_4!$B:$B,$B29,Olympiade_4!$F:$F,1)+COUNTIFS(Olympiade_5!$B:$B,$B29,Olympiade_5!$F:$F,1)+COUNTIFS(Olympiade_6!$B:$B,$B29,Olympiade_6!$F:$F,1)+COUNTIFS(Olympiade_7!$B:$B,$B29,Olympiade_7!$F:$F,1)</f>
        <v>0</v>
      </c>
      <c r="D29">
        <f>COUNTIFS(Olympiade_1!$B:$B, $B29, Olympiade_1!$F:$F,2)+COUNTIFS(Olympiade_2!$B:$B, $B29, Olympiade_2!$F:$F,2)+COUNTIFS(Olympiade_3!$B:$B, $B29, Olympiade_3!$F:$F,2)+COUNTIFS(Olympiade_4!$B:$B, $B29, Olympiade_4!$F:$F,2)+COUNTIFS(Olympiade_5!$B:$B, $B29, Olympiade_5!$F:$F,2)+COUNTIFS(Olympiade_6!$B:$B, $B29, Olympiade_6!$F:$F,2)+COUNTIFS(Olympiade_7!$B:$B, $B29, Olympiade_7!$F:$F,2)</f>
        <v>0</v>
      </c>
      <c r="E29">
        <f>COUNTIFS(Olympiade_1!$B:$B, $B29, Olympiade_1!$F:$F,3)+COUNTIFS(Olympiade_2!$B:$B, $B29, Olympiade_2!$F:$F,3)+COUNTIFS(Olympiade_3!$B:$B, $B29, Olympiade_3!$F:$F,3)+COUNTIFS(Olympiade_4!$B:$B, $B29, Olympiade_4!$F:$F,3)+COUNTIFS(Olympiade_5!$B:$B, $B29, Olympiade_5!$F:$F,3)+COUNTIFS(Olympiade_6!$B:$B, $B29, Olympiade_6!$F:$F,3)+COUNTIFS(Olympiade_7!$B:$B, $B29, Olympiade_7!$F:$F,3)</f>
        <v>1</v>
      </c>
      <c r="F29">
        <f t="shared" si="0"/>
        <v>1</v>
      </c>
      <c r="G29">
        <f>COUNTIFS(Olympiade_1!$B:$B, $B29, Olympiade_1!$G:$G,1)+COUNTIFS(Olympiade_2!$B:$B, $B29, Olympiade_2!$G:$G,1)+COUNTIFS(Olympiade_3!$B:$B, $B29, Olympiade_3!$G:$G,1)+COUNTIFS(Olympiade_4!$B:$B, $B29, Olympiade_4!$G:$G,1)+COUNTIFS(Olympiade_5!$B:$B, $B29, Olympiade_5!$G:$G,1)+COUNTIFS(Olympiade_6!$B:$B, $B29, Olympiade_6!$G:$G,1)+COUNTIFS(Olympiade_7!$B:$B, $B29, Olympiade_7!$G:$G,1)</f>
        <v>0</v>
      </c>
      <c r="H29">
        <f>COUNTIFS(Olympiade_1!$B:$B, $B29, Olympiade_1!$G:$G,2)+COUNTIFS(Olympiade_2!$B:$B, $B29, Olympiade_2!$G:$G,2)+COUNTIFS(Olympiade_3!$B:$B, $B29, Olympiade_3!$G:$G,2)+COUNTIFS(Olympiade_4!$B:$B, $B29, Olympiade_4!$G:$G,2)+COUNTIFS(Olympiade_5!$B:$B, $B29, Olympiade_5!$G:$G,2)+COUNTIFS(Olympiade_6!$B:$B, $B29, Olympiade_6!$G:$G,2)+COUNTIFS(Olympiade_7!$B:$B, $B29, Olympiade_7!$G:$G,2)</f>
        <v>0</v>
      </c>
      <c r="I29">
        <f>COUNTIFS(Olympiade_1!$B:$B, $B29, Olympiade_1!$G:$G,3)+COUNTIFS(Olympiade_2!$B:$B, $B29, Olympiade_2!$G:$G,3)+COUNTIFS(Olympiade_3!$B:$B, $B29, Olympiade_3!$G:$G,3)+COUNTIFS(Olympiade_4!$B:$B, $B29, Olympiade_4!$G:$G,3)+COUNTIFS(Olympiade_5!$B:$B, $B29, Olympiade_5!$G:$G,3)+COUNTIFS(Olympiade_6!$B:$B, $B29, Olympiade_6!$G:$G,3)+COUNTIFS(Olympiade_7!$B:$B, $B29, Olympiade_7!$G:$G,3)</f>
        <v>0</v>
      </c>
      <c r="J29">
        <f t="shared" si="1"/>
        <v>0</v>
      </c>
      <c r="K29">
        <f>COUNTIFS(Olympiade_1!$B:$B, $B29, Olympiade_1!$H:$H,1)+COUNTIFS(Olympiade_2!$B:$B, $B29, Olympiade_2!$H:$H,1)+COUNTIFS(Olympiade_3!$B:$B, $B29, Olympiade_3!$H:$H,1)+COUNTIFS(Olympiade_4!$B:$B, $B29, Olympiade_4!$H:$H,1)+COUNTIFS(Olympiade_5!$B:$B, $B29, Olympiade_5!$H:$H,1)+COUNTIFS(Olympiade_6!$B:$B, $B29, Olympiade_6!$H:$H,1)+COUNTIFS(Olympiade_7!$B:$B, $B29, Olympiade_7!$H:$H,1)</f>
        <v>0</v>
      </c>
      <c r="L29">
        <f>COUNTIFS(Olympiade_1!$B:$B, $B29, Olympiade_1!$H:$H,2)+COUNTIFS(Olympiade_2!$B:$B, $B29, Olympiade_2!$H:$H,2)+COUNTIFS(Olympiade_3!$B:$B, $B29, Olympiade_3!$H:$H,2)+COUNTIFS(Olympiade_4!$B:$B, $B29, Olympiade_4!$H:$H,2)+COUNTIFS(Olympiade_5!$B:$B, $B29, Olympiade_5!$H:$H,2)+COUNTIFS(Olympiade_6!$B:$B, $B29, Olympiade_6!$H:$H,2)+COUNTIFS(Olympiade_7!$B:$B, $B29, Olympiade_7!$H:$H,2)</f>
        <v>0</v>
      </c>
      <c r="M29">
        <f>COUNTIFS(Olympiade_1!$B:$B, $B29, Olympiade_1!$H:$H,3)+COUNTIFS(Olympiade_2!$B:$B, $B29, Olympiade_2!$H:$H,3)+COUNTIFS(Olympiade_3!$B:$B, $B29, Olympiade_3!$H:$H,3)+COUNTIFS(Olympiade_4!$B:$B, $B29, Olympiade_4!$H:$H,3)+COUNTIFS(Olympiade_5!$B:$B, $B29, Olympiade_5!$H:$H,3)+COUNTIFS(Olympiade_6!$B:$B, $B29, Olympiade_6!$H:$H,3)+COUNTIFS(Olympiade_7!$B:$B, $B29, Olympiade_7!$H:$H,3)</f>
        <v>1</v>
      </c>
      <c r="N29">
        <f t="shared" si="2"/>
        <v>1</v>
      </c>
      <c r="O29">
        <f>COUNTIFS(Olympiade_1!$B:$B, $B29, Olympiade_1!$A:$A,1)+COUNTIFS(Olympiade_2!$B:$B, $B29, Olympiade_2!$A:$A,1)+COUNTIFS(Olympiade_3!$B:$B, $B29, Olympiade_3!$A:$A,1)+COUNTIFS(Olympiade_4!$B:$B, $B29, Olympiade_4!$A:$A,1)+COUNTIFS(Olympiade_5!$B:$B, $B29, Olympiade_5!$A:$A,1)+COUNTIFS(Olympiade_6!$B:$B, $B29, Olympiade_6!$A:$A,1)+COUNTIFS(Olympiade_7!$B:$B, $B29, Olympiade_7!$A:$A,1)</f>
        <v>0</v>
      </c>
      <c r="P29">
        <f>COUNTIFS(Olympiade_1!$B:$B, $B29, Olympiade_1!$A:$A,2)+COUNTIFS(Olympiade_2!$B:$B, $B29, Olympiade_2!$A:$A,2)+COUNTIFS(Olympiade_3!$B:$B, $B29, Olympiade_3!$A:$A,2)+COUNTIFS(Olympiade_4!$B:$B, $B29, Olympiade_4!$A:$A,2)+COUNTIFS(Olympiade_5!$B:$B, $B29, Olympiade_5!$A:$A,2)+COUNTIFS(Olympiade_6!$B:$B, $B29, Olympiade_6!$A:$A,2)+COUNTIFS(Olympiade_7!$B:$B, $B29, Olympiade_7!$A:$A,2)</f>
        <v>0</v>
      </c>
      <c r="Q29">
        <f>COUNTIFS(Olympiade_1!$B:$B, $B29, Olympiade_1!$A:$A,3)+COUNTIFS(Olympiade_2!$B:$B, $B29, Olympiade_2!$A:$A,3)+COUNTIFS(Olympiade_3!$B:$B, $B29, Olympiade_3!$A:$A,3)+COUNTIFS(Olympiade_4!$B:$B, $B29, Olympiade_4!$A:$A,3)+COUNTIFS(Olympiade_5!$B:$B, $B29, Olympiade_5!$A:$A,3)+COUNTIFS(Olympiade_6!$B:$B, $B29, Olympiade_6!$A:$A,3)+COUNTIFS(Olympiade_7!$B:$B, $B29, Olympiade_7!$A:$A,3)</f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2</v>
      </c>
      <c r="V29">
        <f t="shared" si="7"/>
        <v>2</v>
      </c>
      <c r="W29">
        <f>SUMIFS(Database!B:B,Database!A:A,B29) + SUMIFS(Database!F:F,Database!A:A,B29)</f>
        <v>10</v>
      </c>
      <c r="X29">
        <f>AVERAGE(_xlfn.XLOOKUP(B29, Database!K:K, Database!L:N,NA()))</f>
        <v>16.666666666666668</v>
      </c>
    </row>
    <row r="30" spans="1:24" x14ac:dyDescent="0.25">
      <c r="A30">
        <v>28</v>
      </c>
      <c r="B30" t="s">
        <v>33</v>
      </c>
      <c r="C30">
        <f>COUNTIFS(Olympiade_1!$B:$B,$B30,Olympiade_1!$F:$F,1)+COUNTIFS(Olympiade_2!$B:$B,$B30,Olympiade_2!$F:$F,1)+COUNTIFS(Olympiade_3!$B:$B,$B30,Olympiade_3!$F:$F,1)+COUNTIFS(Olympiade_4!$B:$B,$B30,Olympiade_4!$F:$F,1)+COUNTIFS(Olympiade_5!$B:$B,$B30,Olympiade_5!$F:$F,1)+COUNTIFS(Olympiade_6!$B:$B,$B30,Olympiade_6!$F:$F,1)+COUNTIFS(Olympiade_7!$B:$B,$B30,Olympiade_7!$F:$F,1)</f>
        <v>0</v>
      </c>
      <c r="D30">
        <f>COUNTIFS(Olympiade_1!$B:$B, $B30, Olympiade_1!$F:$F,2)+COUNTIFS(Olympiade_2!$B:$B, $B30, Olympiade_2!$F:$F,2)+COUNTIFS(Olympiade_3!$B:$B, $B30, Olympiade_3!$F:$F,2)+COUNTIFS(Olympiade_4!$B:$B, $B30, Olympiade_4!$F:$F,2)+COUNTIFS(Olympiade_5!$B:$B, $B30, Olympiade_5!$F:$F,2)+COUNTIFS(Olympiade_6!$B:$B, $B30, Olympiade_6!$F:$F,2)+COUNTIFS(Olympiade_7!$B:$B, $B30, Olympiade_7!$F:$F,2)</f>
        <v>0</v>
      </c>
      <c r="E30">
        <f>COUNTIFS(Olympiade_1!$B:$B, $B30, Olympiade_1!$F:$F,3)+COUNTIFS(Olympiade_2!$B:$B, $B30, Olympiade_2!$F:$F,3)+COUNTIFS(Olympiade_3!$B:$B, $B30, Olympiade_3!$F:$F,3)+COUNTIFS(Olympiade_4!$B:$B, $B30, Olympiade_4!$F:$F,3)+COUNTIFS(Olympiade_5!$B:$B, $B30, Olympiade_5!$F:$F,3)+COUNTIFS(Olympiade_6!$B:$B, $B30, Olympiade_6!$F:$F,3)+COUNTIFS(Olympiade_7!$B:$B, $B30, Olympiade_7!$F:$F,3)</f>
        <v>0</v>
      </c>
      <c r="F30">
        <f t="shared" si="0"/>
        <v>0</v>
      </c>
      <c r="G30">
        <f>COUNTIFS(Olympiade_1!$B:$B, $B30, Olympiade_1!$G:$G,1)+COUNTIFS(Olympiade_2!$B:$B, $B30, Olympiade_2!$G:$G,1)+COUNTIFS(Olympiade_3!$B:$B, $B30, Olympiade_3!$G:$G,1)+COUNTIFS(Olympiade_4!$B:$B, $B30, Olympiade_4!$G:$G,1)+COUNTIFS(Olympiade_5!$B:$B, $B30, Olympiade_5!$G:$G,1)+COUNTIFS(Olympiade_6!$B:$B, $B30, Olympiade_6!$G:$G,1)+COUNTIFS(Olympiade_7!$B:$B, $B30, Olympiade_7!$G:$G,1)</f>
        <v>0</v>
      </c>
      <c r="H30">
        <f>COUNTIFS(Olympiade_1!$B:$B, $B30, Olympiade_1!$G:$G,2)+COUNTIFS(Olympiade_2!$B:$B, $B30, Olympiade_2!$G:$G,2)+COUNTIFS(Olympiade_3!$B:$B, $B30, Olympiade_3!$G:$G,2)+COUNTIFS(Olympiade_4!$B:$B, $B30, Olympiade_4!$G:$G,2)+COUNTIFS(Olympiade_5!$B:$B, $B30, Olympiade_5!$G:$G,2)+COUNTIFS(Olympiade_6!$B:$B, $B30, Olympiade_6!$G:$G,2)+COUNTIFS(Olympiade_7!$B:$B, $B30, Olympiade_7!$G:$G,2)</f>
        <v>0</v>
      </c>
      <c r="I30">
        <f>COUNTIFS(Olympiade_1!$B:$B, $B30, Olympiade_1!$G:$G,3)+COUNTIFS(Olympiade_2!$B:$B, $B30, Olympiade_2!$G:$G,3)+COUNTIFS(Olympiade_3!$B:$B, $B30, Olympiade_3!$G:$G,3)+COUNTIFS(Olympiade_4!$B:$B, $B30, Olympiade_4!$G:$G,3)+COUNTIFS(Olympiade_5!$B:$B, $B30, Olympiade_5!$G:$G,3)+COUNTIFS(Olympiade_6!$B:$B, $B30, Olympiade_6!$G:$G,3)+COUNTIFS(Olympiade_7!$B:$B, $B30, Olympiade_7!$G:$G,3)</f>
        <v>0</v>
      </c>
      <c r="J30">
        <f t="shared" si="1"/>
        <v>0</v>
      </c>
      <c r="K30">
        <f>COUNTIFS(Olympiade_1!$B:$B, $B30, Olympiade_1!$H:$H,1)+COUNTIFS(Olympiade_2!$B:$B, $B30, Olympiade_2!$H:$H,1)+COUNTIFS(Olympiade_3!$B:$B, $B30, Olympiade_3!$H:$H,1)+COUNTIFS(Olympiade_4!$B:$B, $B30, Olympiade_4!$H:$H,1)+COUNTIFS(Olympiade_5!$B:$B, $B30, Olympiade_5!$H:$H,1)+COUNTIFS(Olympiade_6!$B:$B, $B30, Olympiade_6!$H:$H,1)+COUNTIFS(Olympiade_7!$B:$B, $B30, Olympiade_7!$H:$H,1)</f>
        <v>0</v>
      </c>
      <c r="L30">
        <f>COUNTIFS(Olympiade_1!$B:$B, $B30, Olympiade_1!$H:$H,2)+COUNTIFS(Olympiade_2!$B:$B, $B30, Olympiade_2!$H:$H,2)+COUNTIFS(Olympiade_3!$B:$B, $B30, Olympiade_3!$H:$H,2)+COUNTIFS(Olympiade_4!$B:$B, $B30, Olympiade_4!$H:$H,2)+COUNTIFS(Olympiade_5!$B:$B, $B30, Olympiade_5!$H:$H,2)+COUNTIFS(Olympiade_6!$B:$B, $B30, Olympiade_6!$H:$H,2)+COUNTIFS(Olympiade_7!$B:$B, $B30, Olympiade_7!$H:$H,2)</f>
        <v>0</v>
      </c>
      <c r="M30">
        <f>COUNTIFS(Olympiade_1!$B:$B, $B30, Olympiade_1!$H:$H,3)+COUNTIFS(Olympiade_2!$B:$B, $B30, Olympiade_2!$H:$H,3)+COUNTIFS(Olympiade_3!$B:$B, $B30, Olympiade_3!$H:$H,3)+COUNTIFS(Olympiade_4!$B:$B, $B30, Olympiade_4!$H:$H,3)+COUNTIFS(Olympiade_5!$B:$B, $B30, Olympiade_5!$H:$H,3)+COUNTIFS(Olympiade_6!$B:$B, $B30, Olympiade_6!$H:$H,3)+COUNTIFS(Olympiade_7!$B:$B, $B30, Olympiade_7!$H:$H,3)</f>
        <v>0</v>
      </c>
      <c r="N30">
        <f t="shared" si="2"/>
        <v>0</v>
      </c>
      <c r="O30">
        <f>COUNTIFS(Olympiade_1!$B:$B, $B30, Olympiade_1!$A:$A,1)+COUNTIFS(Olympiade_2!$B:$B, $B30, Olympiade_2!$A:$A,1)+COUNTIFS(Olympiade_3!$B:$B, $B30, Olympiade_3!$A:$A,1)+COUNTIFS(Olympiade_4!$B:$B, $B30, Olympiade_4!$A:$A,1)+COUNTIFS(Olympiade_5!$B:$B, $B30, Olympiade_5!$A:$A,1)+COUNTIFS(Olympiade_6!$B:$B, $B30, Olympiade_6!$A:$A,1)+COUNTIFS(Olympiade_7!$B:$B, $B30, Olympiade_7!$A:$A,1)</f>
        <v>0</v>
      </c>
      <c r="P30">
        <f>COUNTIFS(Olympiade_1!$B:$B, $B30, Olympiade_1!$A:$A,2)+COUNTIFS(Olympiade_2!$B:$B, $B30, Olympiade_2!$A:$A,2)+COUNTIFS(Olympiade_3!$B:$B, $B30, Olympiade_3!$A:$A,2)+COUNTIFS(Olympiade_4!$B:$B, $B30, Olympiade_4!$A:$A,2)+COUNTIFS(Olympiade_5!$B:$B, $B30, Olympiade_5!$A:$A,2)+COUNTIFS(Olympiade_6!$B:$B, $B30, Olympiade_6!$A:$A,2)+COUNTIFS(Olympiade_7!$B:$B, $B30, Olympiade_7!$A:$A,2)</f>
        <v>0</v>
      </c>
      <c r="Q30">
        <f>COUNTIFS(Olympiade_1!$B:$B, $B30, Olympiade_1!$A:$A,3)+COUNTIFS(Olympiade_2!$B:$B, $B30, Olympiade_2!$A:$A,3)+COUNTIFS(Olympiade_3!$B:$B, $B30, Olympiade_3!$A:$A,3)+COUNTIFS(Olympiade_4!$B:$B, $B30, Olympiade_4!$A:$A,3)+COUNTIFS(Olympiade_5!$B:$B, $B30, Olympiade_5!$A:$A,3)+COUNTIFS(Olympiade_6!$B:$B, $B30, Olympiade_6!$A:$A,3)+COUNTIFS(Olympiade_7!$B:$B, $B30, Olympiade_7!$A:$A,3)</f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0</v>
      </c>
      <c r="W30">
        <f>SUMIFS(Database!B:B,Database!A:A,B30) + SUMIFS(Database!F:F,Database!A:A,B30)</f>
        <v>20</v>
      </c>
      <c r="X30">
        <f>AVERAGE(_xlfn.XLOOKUP(B30, Database!K:K, Database!L:N,NA()))</f>
        <v>33.333333333333336</v>
      </c>
    </row>
    <row r="31" spans="1:24" x14ac:dyDescent="0.25">
      <c r="A31">
        <v>29</v>
      </c>
      <c r="B31" t="s">
        <v>34</v>
      </c>
      <c r="C31">
        <f>COUNTIFS(Olympiade_1!$B:$B,$B31,Olympiade_1!$F:$F,1)+COUNTIFS(Olympiade_2!$B:$B,$B31,Olympiade_2!$F:$F,1)+COUNTIFS(Olympiade_3!$B:$B,$B31,Olympiade_3!$F:$F,1)+COUNTIFS(Olympiade_4!$B:$B,$B31,Olympiade_4!$F:$F,1)+COUNTIFS(Olympiade_5!$B:$B,$B31,Olympiade_5!$F:$F,1)+COUNTIFS(Olympiade_6!$B:$B,$B31,Olympiade_6!$F:$F,1)+COUNTIFS(Olympiade_7!$B:$B,$B31,Olympiade_7!$F:$F,1)</f>
        <v>0</v>
      </c>
      <c r="D31">
        <f>COUNTIFS(Olympiade_1!$B:$B, $B31, Olympiade_1!$F:$F,2)+COUNTIFS(Olympiade_2!$B:$B, $B31, Olympiade_2!$F:$F,2)+COUNTIFS(Olympiade_3!$B:$B, $B31, Olympiade_3!$F:$F,2)+COUNTIFS(Olympiade_4!$B:$B, $B31, Olympiade_4!$F:$F,2)+COUNTIFS(Olympiade_5!$B:$B, $B31, Olympiade_5!$F:$F,2)+COUNTIFS(Olympiade_6!$B:$B, $B31, Olympiade_6!$F:$F,2)+COUNTIFS(Olympiade_7!$B:$B, $B31, Olympiade_7!$F:$F,2)</f>
        <v>0</v>
      </c>
      <c r="E31">
        <f>COUNTIFS(Olympiade_1!$B:$B, $B31, Olympiade_1!$F:$F,3)+COUNTIFS(Olympiade_2!$B:$B, $B31, Olympiade_2!$F:$F,3)+COUNTIFS(Olympiade_3!$B:$B, $B31, Olympiade_3!$F:$F,3)+COUNTIFS(Olympiade_4!$B:$B, $B31, Olympiade_4!$F:$F,3)+COUNTIFS(Olympiade_5!$B:$B, $B31, Olympiade_5!$F:$F,3)+COUNTIFS(Olympiade_6!$B:$B, $B31, Olympiade_6!$F:$F,3)+COUNTIFS(Olympiade_7!$B:$B, $B31, Olympiade_7!$F:$F,3)</f>
        <v>0</v>
      </c>
      <c r="F31">
        <f t="shared" si="0"/>
        <v>0</v>
      </c>
      <c r="G31">
        <f>COUNTIFS(Olympiade_1!$B:$B, $B31, Olympiade_1!$G:$G,1)+COUNTIFS(Olympiade_2!$B:$B, $B31, Olympiade_2!$G:$G,1)+COUNTIFS(Olympiade_3!$B:$B, $B31, Olympiade_3!$G:$G,1)+COUNTIFS(Olympiade_4!$B:$B, $B31, Olympiade_4!$G:$G,1)+COUNTIFS(Olympiade_5!$B:$B, $B31, Olympiade_5!$G:$G,1)+COUNTIFS(Olympiade_6!$B:$B, $B31, Olympiade_6!$G:$G,1)+COUNTIFS(Olympiade_7!$B:$B, $B31, Olympiade_7!$G:$G,1)</f>
        <v>0</v>
      </c>
      <c r="H31">
        <f>COUNTIFS(Olympiade_1!$B:$B, $B31, Olympiade_1!$G:$G,2)+COUNTIFS(Olympiade_2!$B:$B, $B31, Olympiade_2!$G:$G,2)+COUNTIFS(Olympiade_3!$B:$B, $B31, Olympiade_3!$G:$G,2)+COUNTIFS(Olympiade_4!$B:$B, $B31, Olympiade_4!$G:$G,2)+COUNTIFS(Olympiade_5!$B:$B, $B31, Olympiade_5!$G:$G,2)+COUNTIFS(Olympiade_6!$B:$B, $B31, Olympiade_6!$G:$G,2)+COUNTIFS(Olympiade_7!$B:$B, $B31, Olympiade_7!$G:$G,2)</f>
        <v>0</v>
      </c>
      <c r="I31">
        <f>COUNTIFS(Olympiade_1!$B:$B, $B31, Olympiade_1!$G:$G,3)+COUNTIFS(Olympiade_2!$B:$B, $B31, Olympiade_2!$G:$G,3)+COUNTIFS(Olympiade_3!$B:$B, $B31, Olympiade_3!$G:$G,3)+COUNTIFS(Olympiade_4!$B:$B, $B31, Olympiade_4!$G:$G,3)+COUNTIFS(Olympiade_5!$B:$B, $B31, Olympiade_5!$G:$G,3)+COUNTIFS(Olympiade_6!$B:$B, $B31, Olympiade_6!$G:$G,3)+COUNTIFS(Olympiade_7!$B:$B, $B31, Olympiade_7!$G:$G,3)</f>
        <v>0</v>
      </c>
      <c r="J31">
        <f t="shared" si="1"/>
        <v>0</v>
      </c>
      <c r="K31">
        <f>COUNTIFS(Olympiade_1!$B:$B, $B31, Olympiade_1!$H:$H,1)+COUNTIFS(Olympiade_2!$B:$B, $B31, Olympiade_2!$H:$H,1)+COUNTIFS(Olympiade_3!$B:$B, $B31, Olympiade_3!$H:$H,1)+COUNTIFS(Olympiade_4!$B:$B, $B31, Olympiade_4!$H:$H,1)+COUNTIFS(Olympiade_5!$B:$B, $B31, Olympiade_5!$H:$H,1)+COUNTIFS(Olympiade_6!$B:$B, $B31, Olympiade_6!$H:$H,1)+COUNTIFS(Olympiade_7!$B:$B, $B31, Olympiade_7!$H:$H,1)</f>
        <v>0</v>
      </c>
      <c r="L31">
        <f>COUNTIFS(Olympiade_1!$B:$B, $B31, Olympiade_1!$H:$H,2)+COUNTIFS(Olympiade_2!$B:$B, $B31, Olympiade_2!$H:$H,2)+COUNTIFS(Olympiade_3!$B:$B, $B31, Olympiade_3!$H:$H,2)+COUNTIFS(Olympiade_4!$B:$B, $B31, Olympiade_4!$H:$H,2)+COUNTIFS(Olympiade_5!$B:$B, $B31, Olympiade_5!$H:$H,2)+COUNTIFS(Olympiade_6!$B:$B, $B31, Olympiade_6!$H:$H,2)+COUNTIFS(Olympiade_7!$B:$B, $B31, Olympiade_7!$H:$H,2)</f>
        <v>0</v>
      </c>
      <c r="M31">
        <f>COUNTIFS(Olympiade_1!$B:$B, $B31, Olympiade_1!$H:$H,3)+COUNTIFS(Olympiade_2!$B:$B, $B31, Olympiade_2!$H:$H,3)+COUNTIFS(Olympiade_3!$B:$B, $B31, Olympiade_3!$H:$H,3)+COUNTIFS(Olympiade_4!$B:$B, $B31, Olympiade_4!$H:$H,3)+COUNTIFS(Olympiade_5!$B:$B, $B31, Olympiade_5!$H:$H,3)+COUNTIFS(Olympiade_6!$B:$B, $B31, Olympiade_6!$H:$H,3)+COUNTIFS(Olympiade_7!$B:$B, $B31, Olympiade_7!$H:$H,3)</f>
        <v>0</v>
      </c>
      <c r="N31">
        <f t="shared" si="2"/>
        <v>0</v>
      </c>
      <c r="O31">
        <f>COUNTIFS(Olympiade_1!$B:$B, $B31, Olympiade_1!$A:$A,1)+COUNTIFS(Olympiade_2!$B:$B, $B31, Olympiade_2!$A:$A,1)+COUNTIFS(Olympiade_3!$B:$B, $B31, Olympiade_3!$A:$A,1)+COUNTIFS(Olympiade_4!$B:$B, $B31, Olympiade_4!$A:$A,1)+COUNTIFS(Olympiade_5!$B:$B, $B31, Olympiade_5!$A:$A,1)+COUNTIFS(Olympiade_6!$B:$B, $B31, Olympiade_6!$A:$A,1)+COUNTIFS(Olympiade_7!$B:$B, $B31, Olympiade_7!$A:$A,1)</f>
        <v>0</v>
      </c>
      <c r="P31">
        <f>COUNTIFS(Olympiade_1!$B:$B, $B31, Olympiade_1!$A:$A,2)+COUNTIFS(Olympiade_2!$B:$B, $B31, Olympiade_2!$A:$A,2)+COUNTIFS(Olympiade_3!$B:$B, $B31, Olympiade_3!$A:$A,2)+COUNTIFS(Olympiade_4!$B:$B, $B31, Olympiade_4!$A:$A,2)+COUNTIFS(Olympiade_5!$B:$B, $B31, Olympiade_5!$A:$A,2)+COUNTIFS(Olympiade_6!$B:$B, $B31, Olympiade_6!$A:$A,2)+COUNTIFS(Olympiade_7!$B:$B, $B31, Olympiade_7!$A:$A,2)</f>
        <v>0</v>
      </c>
      <c r="Q31">
        <f>COUNTIFS(Olympiade_1!$B:$B, $B31, Olympiade_1!$A:$A,3)+COUNTIFS(Olympiade_2!$B:$B, $B31, Olympiade_2!$A:$A,3)+COUNTIFS(Olympiade_3!$B:$B, $B31, Olympiade_3!$A:$A,3)+COUNTIFS(Olympiade_4!$B:$B, $B31, Olympiade_4!$A:$A,3)+COUNTIFS(Olympiade_5!$B:$B, $B31, Olympiade_5!$A:$A,3)+COUNTIFS(Olympiade_6!$B:$B, $B31, Olympiade_6!$A:$A,3)+COUNTIFS(Olympiade_7!$B:$B, $B31, Olympiade_7!$A:$A,3)</f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0</v>
      </c>
      <c r="W31">
        <f>SUMIFS(Database!B:B,Database!A:A,B31) + SUMIFS(Database!F:F,Database!A:A,B31)</f>
        <v>20</v>
      </c>
      <c r="X31">
        <f>AVERAGE(_xlfn.XLOOKUP(B31, Database!K:K, Database!L:N,NA()))</f>
        <v>33.333333333333336</v>
      </c>
    </row>
    <row r="32" spans="1:24" x14ac:dyDescent="0.25">
      <c r="A32">
        <v>30</v>
      </c>
      <c r="B32" t="s">
        <v>35</v>
      </c>
      <c r="C32">
        <f>COUNTIFS(Olympiade_1!$B:$B,$B32,Olympiade_1!$F:$F,1)+COUNTIFS(Olympiade_2!$B:$B,$B32,Olympiade_2!$F:$F,1)+COUNTIFS(Olympiade_3!$B:$B,$B32,Olympiade_3!$F:$F,1)+COUNTIFS(Olympiade_4!$B:$B,$B32,Olympiade_4!$F:$F,1)+COUNTIFS(Olympiade_5!$B:$B,$B32,Olympiade_5!$F:$F,1)+COUNTIFS(Olympiade_6!$B:$B,$B32,Olympiade_6!$F:$F,1)+COUNTIFS(Olympiade_7!$B:$B,$B32,Olympiade_7!$F:$F,1)</f>
        <v>0</v>
      </c>
      <c r="D32">
        <f>COUNTIFS(Olympiade_1!$B:$B, $B32, Olympiade_1!$F:$F,2)+COUNTIFS(Olympiade_2!$B:$B, $B32, Olympiade_2!$F:$F,2)+COUNTIFS(Olympiade_3!$B:$B, $B32, Olympiade_3!$F:$F,2)+COUNTIFS(Olympiade_4!$B:$B, $B32, Olympiade_4!$F:$F,2)+COUNTIFS(Olympiade_5!$B:$B, $B32, Olympiade_5!$F:$F,2)+COUNTIFS(Olympiade_6!$B:$B, $B32, Olympiade_6!$F:$F,2)+COUNTIFS(Olympiade_7!$B:$B, $B32, Olympiade_7!$F:$F,2)</f>
        <v>0</v>
      </c>
      <c r="E32">
        <f>COUNTIFS(Olympiade_1!$B:$B, $B32, Olympiade_1!$F:$F,3)+COUNTIFS(Olympiade_2!$B:$B, $B32, Olympiade_2!$F:$F,3)+COUNTIFS(Olympiade_3!$B:$B, $B32, Olympiade_3!$F:$F,3)+COUNTIFS(Olympiade_4!$B:$B, $B32, Olympiade_4!$F:$F,3)+COUNTIFS(Olympiade_5!$B:$B, $B32, Olympiade_5!$F:$F,3)+COUNTIFS(Olympiade_6!$B:$B, $B32, Olympiade_6!$F:$F,3)+COUNTIFS(Olympiade_7!$B:$B, $B32, Olympiade_7!$F:$F,3)</f>
        <v>0</v>
      </c>
      <c r="F32">
        <f t="shared" si="0"/>
        <v>0</v>
      </c>
      <c r="G32">
        <f>COUNTIFS(Olympiade_1!$B:$B, $B32, Olympiade_1!$G:$G,1)+COUNTIFS(Olympiade_2!$B:$B, $B32, Olympiade_2!$G:$G,1)+COUNTIFS(Olympiade_3!$B:$B, $B32, Olympiade_3!$G:$G,1)+COUNTIFS(Olympiade_4!$B:$B, $B32, Olympiade_4!$G:$G,1)+COUNTIFS(Olympiade_5!$B:$B, $B32, Olympiade_5!$G:$G,1)+COUNTIFS(Olympiade_6!$B:$B, $B32, Olympiade_6!$G:$G,1)+COUNTIFS(Olympiade_7!$B:$B, $B32, Olympiade_7!$G:$G,1)</f>
        <v>0</v>
      </c>
      <c r="H32">
        <f>COUNTIFS(Olympiade_1!$B:$B, $B32, Olympiade_1!$G:$G,2)+COUNTIFS(Olympiade_2!$B:$B, $B32, Olympiade_2!$G:$G,2)+COUNTIFS(Olympiade_3!$B:$B, $B32, Olympiade_3!$G:$G,2)+COUNTIFS(Olympiade_4!$B:$B, $B32, Olympiade_4!$G:$G,2)+COUNTIFS(Olympiade_5!$B:$B, $B32, Olympiade_5!$G:$G,2)+COUNTIFS(Olympiade_6!$B:$B, $B32, Olympiade_6!$G:$G,2)+COUNTIFS(Olympiade_7!$B:$B, $B32, Olympiade_7!$G:$G,2)</f>
        <v>0</v>
      </c>
      <c r="I32">
        <f>COUNTIFS(Olympiade_1!$B:$B, $B32, Olympiade_1!$G:$G,3)+COUNTIFS(Olympiade_2!$B:$B, $B32, Olympiade_2!$G:$G,3)+COUNTIFS(Olympiade_3!$B:$B, $B32, Olympiade_3!$G:$G,3)+COUNTIFS(Olympiade_4!$B:$B, $B32, Olympiade_4!$G:$G,3)+COUNTIFS(Olympiade_5!$B:$B, $B32, Olympiade_5!$G:$G,3)+COUNTIFS(Olympiade_6!$B:$B, $B32, Olympiade_6!$G:$G,3)+COUNTIFS(Olympiade_7!$B:$B, $B32, Olympiade_7!$G:$G,3)</f>
        <v>0</v>
      </c>
      <c r="J32">
        <f t="shared" si="1"/>
        <v>0</v>
      </c>
      <c r="K32">
        <f>COUNTIFS(Olympiade_1!$B:$B, $B32, Olympiade_1!$H:$H,1)+COUNTIFS(Olympiade_2!$B:$B, $B32, Olympiade_2!$H:$H,1)+COUNTIFS(Olympiade_3!$B:$B, $B32, Olympiade_3!$H:$H,1)+COUNTIFS(Olympiade_4!$B:$B, $B32, Olympiade_4!$H:$H,1)+COUNTIFS(Olympiade_5!$B:$B, $B32, Olympiade_5!$H:$H,1)+COUNTIFS(Olympiade_6!$B:$B, $B32, Olympiade_6!$H:$H,1)+COUNTIFS(Olympiade_7!$B:$B, $B32, Olympiade_7!$H:$H,1)</f>
        <v>0</v>
      </c>
      <c r="L32">
        <f>COUNTIFS(Olympiade_1!$B:$B, $B32, Olympiade_1!$H:$H,2)+COUNTIFS(Olympiade_2!$B:$B, $B32, Olympiade_2!$H:$H,2)+COUNTIFS(Olympiade_3!$B:$B, $B32, Olympiade_3!$H:$H,2)+COUNTIFS(Olympiade_4!$B:$B, $B32, Olympiade_4!$H:$H,2)+COUNTIFS(Olympiade_5!$B:$B, $B32, Olympiade_5!$H:$H,2)+COUNTIFS(Olympiade_6!$B:$B, $B32, Olympiade_6!$H:$H,2)+COUNTIFS(Olympiade_7!$B:$B, $B32, Olympiade_7!$H:$H,2)</f>
        <v>0</v>
      </c>
      <c r="M32">
        <f>COUNTIFS(Olympiade_1!$B:$B, $B32, Olympiade_1!$H:$H,3)+COUNTIFS(Olympiade_2!$B:$B, $B32, Olympiade_2!$H:$H,3)+COUNTIFS(Olympiade_3!$B:$B, $B32, Olympiade_3!$H:$H,3)+COUNTIFS(Olympiade_4!$B:$B, $B32, Olympiade_4!$H:$H,3)+COUNTIFS(Olympiade_5!$B:$B, $B32, Olympiade_5!$H:$H,3)+COUNTIFS(Olympiade_6!$B:$B, $B32, Olympiade_6!$H:$H,3)+COUNTIFS(Olympiade_7!$B:$B, $B32, Olympiade_7!$H:$H,3)</f>
        <v>0</v>
      </c>
      <c r="N32">
        <f t="shared" si="2"/>
        <v>0</v>
      </c>
      <c r="O32">
        <f>COUNTIFS(Olympiade_1!$B:$B, $B32, Olympiade_1!$A:$A,1)+COUNTIFS(Olympiade_2!$B:$B, $B32, Olympiade_2!$A:$A,1)+COUNTIFS(Olympiade_3!$B:$B, $B32, Olympiade_3!$A:$A,1)+COUNTIFS(Olympiade_4!$B:$B, $B32, Olympiade_4!$A:$A,1)+COUNTIFS(Olympiade_5!$B:$B, $B32, Olympiade_5!$A:$A,1)+COUNTIFS(Olympiade_6!$B:$B, $B32, Olympiade_6!$A:$A,1)+COUNTIFS(Olympiade_7!$B:$B, $B32, Olympiade_7!$A:$A,1)</f>
        <v>0</v>
      </c>
      <c r="P32">
        <f>COUNTIFS(Olympiade_1!$B:$B, $B32, Olympiade_1!$A:$A,2)+COUNTIFS(Olympiade_2!$B:$B, $B32, Olympiade_2!$A:$A,2)+COUNTIFS(Olympiade_3!$B:$B, $B32, Olympiade_3!$A:$A,2)+COUNTIFS(Olympiade_4!$B:$B, $B32, Olympiade_4!$A:$A,2)+COUNTIFS(Olympiade_5!$B:$B, $B32, Olympiade_5!$A:$A,2)+COUNTIFS(Olympiade_6!$B:$B, $B32, Olympiade_6!$A:$A,2)+COUNTIFS(Olympiade_7!$B:$B, $B32, Olympiade_7!$A:$A,2)</f>
        <v>0</v>
      </c>
      <c r="Q32">
        <f>COUNTIFS(Olympiade_1!$B:$B, $B32, Olympiade_1!$A:$A,3)+COUNTIFS(Olympiade_2!$B:$B, $B32, Olympiade_2!$A:$A,3)+COUNTIFS(Olympiade_3!$B:$B, $B32, Olympiade_3!$A:$A,3)+COUNTIFS(Olympiade_4!$B:$B, $B32, Olympiade_4!$A:$A,3)+COUNTIFS(Olympiade_5!$B:$B, $B32, Olympiade_5!$A:$A,3)+COUNTIFS(Olympiade_6!$B:$B, $B32, Olympiade_6!$A:$A,3)+COUNTIFS(Olympiade_7!$B:$B, $B32, Olympiade_7!$A:$A,3)</f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  <c r="V32">
        <f t="shared" si="7"/>
        <v>0</v>
      </c>
      <c r="W32">
        <f>SUMIFS(Database!B:B,Database!A:A,B32) + SUMIFS(Database!F:F,Database!A:A,B32)</f>
        <v>10</v>
      </c>
      <c r="X32">
        <f>AVERAGE(_xlfn.XLOOKUP(B32, Database!K:K, Database!L:N,NA()))</f>
        <v>16.666666666666668</v>
      </c>
    </row>
    <row r="33" spans="1:24" x14ac:dyDescent="0.25">
      <c r="A33">
        <v>31</v>
      </c>
      <c r="B33" t="s">
        <v>37</v>
      </c>
      <c r="C33">
        <f>COUNTIFS(Olympiade_1!$B:$B,$B33,Olympiade_1!$F:$F,1)+COUNTIFS(Olympiade_2!$B:$B,$B33,Olympiade_2!$F:$F,1)+COUNTIFS(Olympiade_3!$B:$B,$B33,Olympiade_3!$F:$F,1)+COUNTIFS(Olympiade_4!$B:$B,$B33,Olympiade_4!$F:$F,1)+COUNTIFS(Olympiade_5!$B:$B,$B33,Olympiade_5!$F:$F,1)+COUNTIFS(Olympiade_6!$B:$B,$B33,Olympiade_6!$F:$F,1)+COUNTIFS(Olympiade_7!$B:$B,$B33,Olympiade_7!$F:$F,1)</f>
        <v>0</v>
      </c>
      <c r="D33">
        <f>COUNTIFS(Olympiade_1!$B:$B, $B33, Olympiade_1!$F:$F,2)+COUNTIFS(Olympiade_2!$B:$B, $B33, Olympiade_2!$F:$F,2)+COUNTIFS(Olympiade_3!$B:$B, $B33, Olympiade_3!$F:$F,2)+COUNTIFS(Olympiade_4!$B:$B, $B33, Olympiade_4!$F:$F,2)+COUNTIFS(Olympiade_5!$B:$B, $B33, Olympiade_5!$F:$F,2)+COUNTIFS(Olympiade_6!$B:$B, $B33, Olympiade_6!$F:$F,2)+COUNTIFS(Olympiade_7!$B:$B, $B33, Olympiade_7!$F:$F,2)</f>
        <v>0</v>
      </c>
      <c r="E33">
        <f>COUNTIFS(Olympiade_1!$B:$B, $B33, Olympiade_1!$F:$F,3)+COUNTIFS(Olympiade_2!$B:$B, $B33, Olympiade_2!$F:$F,3)+COUNTIFS(Olympiade_3!$B:$B, $B33, Olympiade_3!$F:$F,3)+COUNTIFS(Olympiade_4!$B:$B, $B33, Olympiade_4!$F:$F,3)+COUNTIFS(Olympiade_5!$B:$B, $B33, Olympiade_5!$F:$F,3)+COUNTIFS(Olympiade_6!$B:$B, $B33, Olympiade_6!$F:$F,3)+COUNTIFS(Olympiade_7!$B:$B, $B33, Olympiade_7!$F:$F,3)</f>
        <v>0</v>
      </c>
      <c r="F33">
        <f t="shared" si="0"/>
        <v>0</v>
      </c>
      <c r="G33">
        <f>COUNTIFS(Olympiade_1!$B:$B, $B33, Olympiade_1!$G:$G,1)+COUNTIFS(Olympiade_2!$B:$B, $B33, Olympiade_2!$G:$G,1)+COUNTIFS(Olympiade_3!$B:$B, $B33, Olympiade_3!$G:$G,1)+COUNTIFS(Olympiade_4!$B:$B, $B33, Olympiade_4!$G:$G,1)+COUNTIFS(Olympiade_5!$B:$B, $B33, Olympiade_5!$G:$G,1)+COUNTIFS(Olympiade_6!$B:$B, $B33, Olympiade_6!$G:$G,1)+COUNTIFS(Olympiade_7!$B:$B, $B33, Olympiade_7!$G:$G,1)</f>
        <v>0</v>
      </c>
      <c r="H33">
        <f>COUNTIFS(Olympiade_1!$B:$B, $B33, Olympiade_1!$G:$G,2)+COUNTIFS(Olympiade_2!$B:$B, $B33, Olympiade_2!$G:$G,2)+COUNTIFS(Olympiade_3!$B:$B, $B33, Olympiade_3!$G:$G,2)+COUNTIFS(Olympiade_4!$B:$B, $B33, Olympiade_4!$G:$G,2)+COUNTIFS(Olympiade_5!$B:$B, $B33, Olympiade_5!$G:$G,2)+COUNTIFS(Olympiade_6!$B:$B, $B33, Olympiade_6!$G:$G,2)+COUNTIFS(Olympiade_7!$B:$B, $B33, Olympiade_7!$G:$G,2)</f>
        <v>0</v>
      </c>
      <c r="I33">
        <f>COUNTIFS(Olympiade_1!$B:$B, $B33, Olympiade_1!$G:$G,3)+COUNTIFS(Olympiade_2!$B:$B, $B33, Olympiade_2!$G:$G,3)+COUNTIFS(Olympiade_3!$B:$B, $B33, Olympiade_3!$G:$G,3)+COUNTIFS(Olympiade_4!$B:$B, $B33, Olympiade_4!$G:$G,3)+COUNTIFS(Olympiade_5!$B:$B, $B33, Olympiade_5!$G:$G,3)+COUNTIFS(Olympiade_6!$B:$B, $B33, Olympiade_6!$G:$G,3)+COUNTIFS(Olympiade_7!$B:$B, $B33, Olympiade_7!$G:$G,3)</f>
        <v>0</v>
      </c>
      <c r="J33">
        <f t="shared" si="1"/>
        <v>0</v>
      </c>
      <c r="K33">
        <f>COUNTIFS(Olympiade_1!$B:$B, $B33, Olympiade_1!$H:$H,1)+COUNTIFS(Olympiade_2!$B:$B, $B33, Olympiade_2!$H:$H,1)+COUNTIFS(Olympiade_3!$B:$B, $B33, Olympiade_3!$H:$H,1)+COUNTIFS(Olympiade_4!$B:$B, $B33, Olympiade_4!$H:$H,1)+COUNTIFS(Olympiade_5!$B:$B, $B33, Olympiade_5!$H:$H,1)+COUNTIFS(Olympiade_6!$B:$B, $B33, Olympiade_6!$H:$H,1)+COUNTIFS(Olympiade_7!$B:$B, $B33, Olympiade_7!$H:$H,1)</f>
        <v>0</v>
      </c>
      <c r="L33">
        <f>COUNTIFS(Olympiade_1!$B:$B, $B33, Olympiade_1!$H:$H,2)+COUNTIFS(Olympiade_2!$B:$B, $B33, Olympiade_2!$H:$H,2)+COUNTIFS(Olympiade_3!$B:$B, $B33, Olympiade_3!$H:$H,2)+COUNTIFS(Olympiade_4!$B:$B, $B33, Olympiade_4!$H:$H,2)+COUNTIFS(Olympiade_5!$B:$B, $B33, Olympiade_5!$H:$H,2)+COUNTIFS(Olympiade_6!$B:$B, $B33, Olympiade_6!$H:$H,2)+COUNTIFS(Olympiade_7!$B:$B, $B33, Olympiade_7!$H:$H,2)</f>
        <v>0</v>
      </c>
      <c r="M33">
        <f>COUNTIFS(Olympiade_1!$B:$B, $B33, Olympiade_1!$H:$H,3)+COUNTIFS(Olympiade_2!$B:$B, $B33, Olympiade_2!$H:$H,3)+COUNTIFS(Olympiade_3!$B:$B, $B33, Olympiade_3!$H:$H,3)+COUNTIFS(Olympiade_4!$B:$B, $B33, Olympiade_4!$H:$H,3)+COUNTIFS(Olympiade_5!$B:$B, $B33, Olympiade_5!$H:$H,3)+COUNTIFS(Olympiade_6!$B:$B, $B33, Olympiade_6!$H:$H,3)+COUNTIFS(Olympiade_7!$B:$B, $B33, Olympiade_7!$H:$H,3)</f>
        <v>0</v>
      </c>
      <c r="N33">
        <f t="shared" si="2"/>
        <v>0</v>
      </c>
      <c r="O33">
        <f>COUNTIFS(Olympiade_1!$B:$B, $B33, Olympiade_1!$A:$A,1)+COUNTIFS(Olympiade_2!$B:$B, $B33, Olympiade_2!$A:$A,1)+COUNTIFS(Olympiade_3!$B:$B, $B33, Olympiade_3!$A:$A,1)+COUNTIFS(Olympiade_4!$B:$B, $B33, Olympiade_4!$A:$A,1)+COUNTIFS(Olympiade_5!$B:$B, $B33, Olympiade_5!$A:$A,1)+COUNTIFS(Olympiade_6!$B:$B, $B33, Olympiade_6!$A:$A,1)+COUNTIFS(Olympiade_7!$B:$B, $B33, Olympiade_7!$A:$A,1)</f>
        <v>0</v>
      </c>
      <c r="P33">
        <f>COUNTIFS(Olympiade_1!$B:$B, $B33, Olympiade_1!$A:$A,2)+COUNTIFS(Olympiade_2!$B:$B, $B33, Olympiade_2!$A:$A,2)+COUNTIFS(Olympiade_3!$B:$B, $B33, Olympiade_3!$A:$A,2)+COUNTIFS(Olympiade_4!$B:$B, $B33, Olympiade_4!$A:$A,2)+COUNTIFS(Olympiade_5!$B:$B, $B33, Olympiade_5!$A:$A,2)+COUNTIFS(Olympiade_6!$B:$B, $B33, Olympiade_6!$A:$A,2)+COUNTIFS(Olympiade_7!$B:$B, $B33, Olympiade_7!$A:$A,2)</f>
        <v>0</v>
      </c>
      <c r="Q33">
        <f>COUNTIFS(Olympiade_1!$B:$B, $B33, Olympiade_1!$A:$A,3)+COUNTIFS(Olympiade_2!$B:$B, $B33, Olympiade_2!$A:$A,3)+COUNTIFS(Olympiade_3!$B:$B, $B33, Olympiade_3!$A:$A,3)+COUNTIFS(Olympiade_4!$B:$B, $B33, Olympiade_4!$A:$A,3)+COUNTIFS(Olympiade_5!$B:$B, $B33, Olympiade_5!$A:$A,3)+COUNTIFS(Olympiade_6!$B:$B, $B33, Olympiade_6!$A:$A,3)+COUNTIFS(Olympiade_7!$B:$B, $B33, Olympiade_7!$A:$A,3)</f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0</v>
      </c>
      <c r="W33">
        <f>SUMIFS(Database!B:B,Database!A:A,B33) + SUMIFS(Database!F:F,Database!A:A,B33)</f>
        <v>10</v>
      </c>
      <c r="X33">
        <f>AVERAGE(_xlfn.XLOOKUP(B33, Database!K:K, Database!L:N,NA()))</f>
        <v>16.666666666666668</v>
      </c>
    </row>
    <row r="34" spans="1:24" x14ac:dyDescent="0.25">
      <c r="A34">
        <v>33</v>
      </c>
      <c r="B34" t="s">
        <v>36</v>
      </c>
      <c r="C34">
        <f>COUNTIFS(Olympiade_1!$B:$B,$B34,Olympiade_1!$F:$F,1)+COUNTIFS(Olympiade_2!$B:$B,$B34,Olympiade_2!$F:$F,1)+COUNTIFS(Olympiade_3!$B:$B,$B34,Olympiade_3!$F:$F,1)+COUNTIFS(Olympiade_4!$B:$B,$B34,Olympiade_4!$F:$F,1)+COUNTIFS(Olympiade_5!$B:$B,$B34,Olympiade_5!$F:$F,1)+COUNTIFS(Olympiade_6!$B:$B,$B34,Olympiade_6!$F:$F,1)+COUNTIFS(Olympiade_7!$B:$B,$B34,Olympiade_7!$F:$F,1)</f>
        <v>0</v>
      </c>
      <c r="D34">
        <f>COUNTIFS(Olympiade_1!$B:$B, $B34, Olympiade_1!$F:$F,2)+COUNTIFS(Olympiade_2!$B:$B, $B34, Olympiade_2!$F:$F,2)+COUNTIFS(Olympiade_3!$B:$B, $B34, Olympiade_3!$F:$F,2)+COUNTIFS(Olympiade_4!$B:$B, $B34, Olympiade_4!$F:$F,2)+COUNTIFS(Olympiade_5!$B:$B, $B34, Olympiade_5!$F:$F,2)+COUNTIFS(Olympiade_6!$B:$B, $B34, Olympiade_6!$F:$F,2)+COUNTIFS(Olympiade_7!$B:$B, $B34, Olympiade_7!$F:$F,2)</f>
        <v>0</v>
      </c>
      <c r="E34">
        <f>COUNTIFS(Olympiade_1!$B:$B, $B34, Olympiade_1!$F:$F,3)+COUNTIFS(Olympiade_2!$B:$B, $B34, Olympiade_2!$F:$F,3)+COUNTIFS(Olympiade_3!$B:$B, $B34, Olympiade_3!$F:$F,3)+COUNTIFS(Olympiade_4!$B:$B, $B34, Olympiade_4!$F:$F,3)+COUNTIFS(Olympiade_5!$B:$B, $B34, Olympiade_5!$F:$F,3)+COUNTIFS(Olympiade_6!$B:$B, $B34, Olympiade_6!$F:$F,3)+COUNTIFS(Olympiade_7!$B:$B, $B34, Olympiade_7!$F:$F,3)</f>
        <v>0</v>
      </c>
      <c r="F34">
        <f t="shared" si="0"/>
        <v>0</v>
      </c>
      <c r="G34">
        <f>COUNTIFS(Olympiade_1!$B:$B, $B34, Olympiade_1!$G:$G,1)+COUNTIFS(Olympiade_2!$B:$B, $B34, Olympiade_2!$G:$G,1)+COUNTIFS(Olympiade_3!$B:$B, $B34, Olympiade_3!$G:$G,1)+COUNTIFS(Olympiade_4!$B:$B, $B34, Olympiade_4!$G:$G,1)+COUNTIFS(Olympiade_5!$B:$B, $B34, Olympiade_5!$G:$G,1)+COUNTIFS(Olympiade_6!$B:$B, $B34, Olympiade_6!$G:$G,1)+COUNTIFS(Olympiade_7!$B:$B, $B34, Olympiade_7!$G:$G,1)</f>
        <v>0</v>
      </c>
      <c r="H34">
        <f>COUNTIFS(Olympiade_1!$B:$B, $B34, Olympiade_1!$G:$G,2)+COUNTIFS(Olympiade_2!$B:$B, $B34, Olympiade_2!$G:$G,2)+COUNTIFS(Olympiade_3!$B:$B, $B34, Olympiade_3!$G:$G,2)+COUNTIFS(Olympiade_4!$B:$B, $B34, Olympiade_4!$G:$G,2)+COUNTIFS(Olympiade_5!$B:$B, $B34, Olympiade_5!$G:$G,2)+COUNTIFS(Olympiade_6!$B:$B, $B34, Olympiade_6!$G:$G,2)+COUNTIFS(Olympiade_7!$B:$B, $B34, Olympiade_7!$G:$G,2)</f>
        <v>0</v>
      </c>
      <c r="I34">
        <f>COUNTIFS(Olympiade_1!$B:$B, $B34, Olympiade_1!$G:$G,3)+COUNTIFS(Olympiade_2!$B:$B, $B34, Olympiade_2!$G:$G,3)+COUNTIFS(Olympiade_3!$B:$B, $B34, Olympiade_3!$G:$G,3)+COUNTIFS(Olympiade_4!$B:$B, $B34, Olympiade_4!$G:$G,3)+COUNTIFS(Olympiade_5!$B:$B, $B34, Olympiade_5!$G:$G,3)+COUNTIFS(Olympiade_6!$B:$B, $B34, Olympiade_6!$G:$G,3)+COUNTIFS(Olympiade_7!$B:$B, $B34, Olympiade_7!$G:$G,3)</f>
        <v>0</v>
      </c>
      <c r="J34">
        <f t="shared" si="1"/>
        <v>0</v>
      </c>
      <c r="K34">
        <f>COUNTIFS(Olympiade_1!$B:$B, $B34, Olympiade_1!$H:$H,1)+COUNTIFS(Olympiade_2!$B:$B, $B34, Olympiade_2!$H:$H,1)+COUNTIFS(Olympiade_3!$B:$B, $B34, Olympiade_3!$H:$H,1)+COUNTIFS(Olympiade_4!$B:$B, $B34, Olympiade_4!$H:$H,1)+COUNTIFS(Olympiade_5!$B:$B, $B34, Olympiade_5!$H:$H,1)+COUNTIFS(Olympiade_6!$B:$B, $B34, Olympiade_6!$H:$H,1)+COUNTIFS(Olympiade_7!$B:$B, $B34, Olympiade_7!$H:$H,1)</f>
        <v>0</v>
      </c>
      <c r="L34">
        <f>COUNTIFS(Olympiade_1!$B:$B, $B34, Olympiade_1!$H:$H,2)+COUNTIFS(Olympiade_2!$B:$B, $B34, Olympiade_2!$H:$H,2)+COUNTIFS(Olympiade_3!$B:$B, $B34, Olympiade_3!$H:$H,2)+COUNTIFS(Olympiade_4!$B:$B, $B34, Olympiade_4!$H:$H,2)+COUNTIFS(Olympiade_5!$B:$B, $B34, Olympiade_5!$H:$H,2)+COUNTIFS(Olympiade_6!$B:$B, $B34, Olympiade_6!$H:$H,2)+COUNTIFS(Olympiade_7!$B:$B, $B34, Olympiade_7!$H:$H,2)</f>
        <v>0</v>
      </c>
      <c r="M34">
        <f>COUNTIFS(Olympiade_1!$B:$B, $B34, Olympiade_1!$H:$H,3)+COUNTIFS(Olympiade_2!$B:$B, $B34, Olympiade_2!$H:$H,3)+COUNTIFS(Olympiade_3!$B:$B, $B34, Olympiade_3!$H:$H,3)+COUNTIFS(Olympiade_4!$B:$B, $B34, Olympiade_4!$H:$H,3)+COUNTIFS(Olympiade_5!$B:$B, $B34, Olympiade_5!$H:$H,3)+COUNTIFS(Olympiade_6!$B:$B, $B34, Olympiade_6!$H:$H,3)+COUNTIFS(Olympiade_7!$B:$B, $B34, Olympiade_7!$H:$H,3)</f>
        <v>0</v>
      </c>
      <c r="N34">
        <f t="shared" si="2"/>
        <v>0</v>
      </c>
      <c r="O34">
        <f>COUNTIFS(Olympiade_1!$B:$B, $B34, Olympiade_1!$A:$A,1)+COUNTIFS(Olympiade_2!$B:$B, $B34, Olympiade_2!$A:$A,1)+COUNTIFS(Olympiade_3!$B:$B, $B34, Olympiade_3!$A:$A,1)+COUNTIFS(Olympiade_4!$B:$B, $B34, Olympiade_4!$A:$A,1)+COUNTIFS(Olympiade_5!$B:$B, $B34, Olympiade_5!$A:$A,1)+COUNTIFS(Olympiade_6!$B:$B, $B34, Olympiade_6!$A:$A,1)+COUNTIFS(Olympiade_7!$B:$B, $B34, Olympiade_7!$A:$A,1)</f>
        <v>0</v>
      </c>
      <c r="P34">
        <f>COUNTIFS(Olympiade_1!$B:$B, $B34, Olympiade_1!$A:$A,2)+COUNTIFS(Olympiade_2!$B:$B, $B34, Olympiade_2!$A:$A,2)+COUNTIFS(Olympiade_3!$B:$B, $B34, Olympiade_3!$A:$A,2)+COUNTIFS(Olympiade_4!$B:$B, $B34, Olympiade_4!$A:$A,2)+COUNTIFS(Olympiade_5!$B:$B, $B34, Olympiade_5!$A:$A,2)+COUNTIFS(Olympiade_6!$B:$B, $B34, Olympiade_6!$A:$A,2)+COUNTIFS(Olympiade_7!$B:$B, $B34, Olympiade_7!$A:$A,2)</f>
        <v>0</v>
      </c>
      <c r="Q34">
        <f>COUNTIFS(Olympiade_1!$B:$B, $B34, Olympiade_1!$A:$A,3)+COUNTIFS(Olympiade_2!$B:$B, $B34, Olympiade_2!$A:$A,3)+COUNTIFS(Olympiade_3!$B:$B, $B34, Olympiade_3!$A:$A,3)+COUNTIFS(Olympiade_4!$B:$B, $B34, Olympiade_4!$A:$A,3)+COUNTIFS(Olympiade_5!$B:$B, $B34, Olympiade_5!$A:$A,3)+COUNTIFS(Olympiade_6!$B:$B, $B34, Olympiade_6!$A:$A,3)+COUNTIFS(Olympiade_7!$B:$B, $B34, Olympiade_7!$A:$A,3)</f>
        <v>0</v>
      </c>
      <c r="R34">
        <f t="shared" si="3"/>
        <v>0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0</v>
      </c>
      <c r="W34">
        <f>SUMIFS(Database!B:B,Database!A:A,B34) + SUMIFS(Database!F:F,Database!A:A,B34)</f>
        <v>10</v>
      </c>
      <c r="X34">
        <f>AVERAGE(_xlfn.XLOOKUP(B34, Database!K:K, Database!L:N,NA()))</f>
        <v>10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Normal="100" workbookViewId="0">
      <selection activeCell="H10" sqref="H10"/>
    </sheetView>
  </sheetViews>
  <sheetFormatPr baseColWidth="10" defaultColWidth="8.85546875" defaultRowHeight="15" customHeight="1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5.855468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40</v>
      </c>
      <c r="H1" s="2" t="s">
        <v>41</v>
      </c>
      <c r="I1" s="3" t="s">
        <v>5</v>
      </c>
    </row>
    <row r="2" spans="1:9" x14ac:dyDescent="0.25">
      <c r="A2">
        <v>1</v>
      </c>
      <c r="B2" t="s">
        <v>6</v>
      </c>
      <c r="C2">
        <v>30</v>
      </c>
      <c r="D2">
        <v>30</v>
      </c>
      <c r="E2">
        <v>40</v>
      </c>
      <c r="F2">
        <v>2</v>
      </c>
      <c r="G2">
        <v>2</v>
      </c>
      <c r="H2">
        <v>1</v>
      </c>
      <c r="I2">
        <v>40</v>
      </c>
    </row>
    <row r="3" spans="1:9" x14ac:dyDescent="0.25">
      <c r="A3">
        <v>1</v>
      </c>
      <c r="B3" t="s">
        <v>25</v>
      </c>
      <c r="C3">
        <v>30</v>
      </c>
      <c r="D3">
        <v>30</v>
      </c>
      <c r="E3">
        <v>40</v>
      </c>
      <c r="F3">
        <v>2</v>
      </c>
      <c r="G3">
        <v>2</v>
      </c>
      <c r="H3">
        <v>1</v>
      </c>
      <c r="I3">
        <v>40</v>
      </c>
    </row>
    <row r="4" spans="1:9" x14ac:dyDescent="0.25">
      <c r="A4">
        <v>2</v>
      </c>
      <c r="B4" t="s">
        <v>9</v>
      </c>
      <c r="C4">
        <v>40</v>
      </c>
      <c r="D4">
        <v>20</v>
      </c>
      <c r="E4">
        <v>30</v>
      </c>
      <c r="F4">
        <v>1</v>
      </c>
      <c r="G4">
        <v>3</v>
      </c>
      <c r="H4">
        <v>2</v>
      </c>
      <c r="I4">
        <v>30</v>
      </c>
    </row>
    <row r="5" spans="1:9" x14ac:dyDescent="0.25">
      <c r="A5">
        <v>2</v>
      </c>
      <c r="B5" t="s">
        <v>12</v>
      </c>
      <c r="C5">
        <v>40</v>
      </c>
      <c r="D5">
        <v>20</v>
      </c>
      <c r="E5">
        <v>30</v>
      </c>
      <c r="F5">
        <v>1</v>
      </c>
      <c r="G5">
        <v>3</v>
      </c>
      <c r="H5">
        <v>2</v>
      </c>
      <c r="I5">
        <v>30</v>
      </c>
    </row>
    <row r="6" spans="1:9" x14ac:dyDescent="0.25">
      <c r="A6">
        <v>3</v>
      </c>
      <c r="B6" t="s">
        <v>7</v>
      </c>
      <c r="C6">
        <v>10</v>
      </c>
      <c r="D6">
        <v>40</v>
      </c>
      <c r="E6">
        <v>10</v>
      </c>
      <c r="F6">
        <v>4</v>
      </c>
      <c r="G6">
        <v>1</v>
      </c>
      <c r="H6">
        <v>4</v>
      </c>
      <c r="I6">
        <v>20</v>
      </c>
    </row>
    <row r="7" spans="1:9" x14ac:dyDescent="0.25">
      <c r="A7">
        <v>3</v>
      </c>
      <c r="B7" t="s">
        <v>22</v>
      </c>
      <c r="C7">
        <v>10</v>
      </c>
      <c r="D7">
        <v>40</v>
      </c>
      <c r="E7">
        <v>10</v>
      </c>
      <c r="F7">
        <v>4</v>
      </c>
      <c r="G7">
        <v>1</v>
      </c>
      <c r="H7">
        <v>4</v>
      </c>
      <c r="I7">
        <v>20</v>
      </c>
    </row>
    <row r="8" spans="1:9" x14ac:dyDescent="0.25">
      <c r="A8">
        <v>4</v>
      </c>
      <c r="B8" t="s">
        <v>38</v>
      </c>
      <c r="C8">
        <v>20</v>
      </c>
      <c r="D8">
        <v>10</v>
      </c>
      <c r="E8">
        <v>20</v>
      </c>
      <c r="F8">
        <v>3</v>
      </c>
      <c r="G8">
        <v>4</v>
      </c>
      <c r="H8">
        <v>3</v>
      </c>
      <c r="I8">
        <v>10</v>
      </c>
    </row>
    <row r="9" spans="1:9" x14ac:dyDescent="0.25">
      <c r="A9">
        <v>4</v>
      </c>
      <c r="B9" t="s">
        <v>13</v>
      </c>
      <c r="C9">
        <v>20</v>
      </c>
      <c r="D9">
        <v>10</v>
      </c>
      <c r="E9">
        <v>20</v>
      </c>
      <c r="F9">
        <v>3</v>
      </c>
      <c r="G9">
        <v>4</v>
      </c>
      <c r="H9">
        <v>3</v>
      </c>
      <c r="I9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zoomScaleNormal="100" workbookViewId="0">
      <selection activeCell="C4" sqref="C4"/>
    </sheetView>
  </sheetViews>
  <sheetFormatPr baseColWidth="10" defaultColWidth="8.85546875" defaultRowHeight="15" customHeight="1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8" width="22" customWidth="1"/>
    <col min="9" max="9" width="20.71093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40</v>
      </c>
      <c r="H1" s="2" t="s">
        <v>41</v>
      </c>
      <c r="I1" s="3" t="s">
        <v>5</v>
      </c>
    </row>
    <row r="2" spans="1:9" x14ac:dyDescent="0.25">
      <c r="A2">
        <v>1</v>
      </c>
      <c r="B2" t="s">
        <v>11</v>
      </c>
      <c r="C2">
        <v>40</v>
      </c>
      <c r="D2">
        <v>40</v>
      </c>
      <c r="E2">
        <v>30</v>
      </c>
      <c r="F2">
        <v>1</v>
      </c>
      <c r="G2">
        <v>1</v>
      </c>
      <c r="H2">
        <v>2</v>
      </c>
      <c r="I2">
        <v>50</v>
      </c>
    </row>
    <row r="3" spans="1:9" x14ac:dyDescent="0.25">
      <c r="A3">
        <v>1</v>
      </c>
      <c r="B3" t="s">
        <v>9</v>
      </c>
      <c r="C3">
        <v>40</v>
      </c>
      <c r="D3">
        <v>40</v>
      </c>
      <c r="E3">
        <v>30</v>
      </c>
      <c r="F3">
        <v>1</v>
      </c>
      <c r="G3">
        <v>1</v>
      </c>
      <c r="H3">
        <v>2</v>
      </c>
      <c r="I3">
        <v>50</v>
      </c>
    </row>
    <row r="4" spans="1:9" x14ac:dyDescent="0.25">
      <c r="A4">
        <v>2</v>
      </c>
      <c r="B4" t="s">
        <v>6</v>
      </c>
      <c r="C4">
        <v>40</v>
      </c>
      <c r="D4">
        <v>40</v>
      </c>
      <c r="E4">
        <v>30</v>
      </c>
      <c r="F4">
        <v>1</v>
      </c>
      <c r="G4">
        <v>1</v>
      </c>
      <c r="H4">
        <v>2</v>
      </c>
      <c r="I4">
        <v>40</v>
      </c>
    </row>
    <row r="5" spans="1:9" x14ac:dyDescent="0.25">
      <c r="A5">
        <v>2</v>
      </c>
      <c r="B5" t="s">
        <v>23</v>
      </c>
      <c r="C5">
        <v>40</v>
      </c>
      <c r="D5">
        <v>40</v>
      </c>
      <c r="E5">
        <v>30</v>
      </c>
      <c r="F5">
        <v>1</v>
      </c>
      <c r="G5">
        <v>1</v>
      </c>
      <c r="H5">
        <v>2</v>
      </c>
      <c r="I5">
        <v>40</v>
      </c>
    </row>
    <row r="6" spans="1:9" x14ac:dyDescent="0.25">
      <c r="A6">
        <v>3</v>
      </c>
      <c r="B6" t="s">
        <v>19</v>
      </c>
      <c r="C6">
        <v>30</v>
      </c>
      <c r="D6">
        <v>30</v>
      </c>
      <c r="E6">
        <v>20</v>
      </c>
      <c r="F6">
        <v>3</v>
      </c>
      <c r="G6">
        <v>3</v>
      </c>
      <c r="H6">
        <v>3</v>
      </c>
      <c r="I6">
        <v>30</v>
      </c>
    </row>
    <row r="7" spans="1:9" x14ac:dyDescent="0.25">
      <c r="A7">
        <v>3</v>
      </c>
      <c r="B7" t="s">
        <v>29</v>
      </c>
      <c r="C7">
        <v>30</v>
      </c>
      <c r="D7">
        <v>30</v>
      </c>
      <c r="E7">
        <v>20</v>
      </c>
      <c r="F7">
        <v>3</v>
      </c>
      <c r="G7">
        <v>3</v>
      </c>
      <c r="H7">
        <v>3</v>
      </c>
      <c r="I7">
        <v>30</v>
      </c>
    </row>
    <row r="8" spans="1:9" x14ac:dyDescent="0.25">
      <c r="A8">
        <v>3</v>
      </c>
      <c r="B8" t="s">
        <v>14</v>
      </c>
      <c r="C8">
        <v>30</v>
      </c>
      <c r="D8">
        <v>30</v>
      </c>
      <c r="E8">
        <v>20</v>
      </c>
      <c r="F8">
        <v>3</v>
      </c>
      <c r="G8">
        <v>3</v>
      </c>
      <c r="H8">
        <v>3</v>
      </c>
      <c r="I8">
        <v>30</v>
      </c>
    </row>
    <row r="9" spans="1:9" x14ac:dyDescent="0.25">
      <c r="A9">
        <v>4</v>
      </c>
      <c r="B9" t="s">
        <v>7</v>
      </c>
      <c r="C9">
        <v>20</v>
      </c>
      <c r="D9">
        <v>20</v>
      </c>
      <c r="E9">
        <v>10</v>
      </c>
      <c r="F9">
        <v>4</v>
      </c>
      <c r="G9">
        <v>4</v>
      </c>
      <c r="H9">
        <v>4</v>
      </c>
      <c r="I9">
        <v>20</v>
      </c>
    </row>
    <row r="10" spans="1:9" x14ac:dyDescent="0.25">
      <c r="A10">
        <v>4</v>
      </c>
      <c r="B10" t="s">
        <v>17</v>
      </c>
      <c r="C10">
        <v>20</v>
      </c>
      <c r="D10">
        <v>20</v>
      </c>
      <c r="E10">
        <v>10</v>
      </c>
      <c r="F10">
        <v>4</v>
      </c>
      <c r="G10">
        <v>4</v>
      </c>
      <c r="H10">
        <v>4</v>
      </c>
      <c r="I10">
        <v>20</v>
      </c>
    </row>
    <row r="11" spans="1:9" x14ac:dyDescent="0.25">
      <c r="A11">
        <v>5</v>
      </c>
      <c r="B11" t="s">
        <v>21</v>
      </c>
      <c r="C11">
        <v>10</v>
      </c>
      <c r="D11">
        <v>10</v>
      </c>
      <c r="E11">
        <v>40</v>
      </c>
      <c r="F11">
        <v>5</v>
      </c>
      <c r="G11">
        <v>5</v>
      </c>
      <c r="H11">
        <v>1</v>
      </c>
      <c r="I11">
        <v>10</v>
      </c>
    </row>
    <row r="12" spans="1:9" x14ac:dyDescent="0.25">
      <c r="A12">
        <v>5</v>
      </c>
      <c r="B12" t="s">
        <v>10</v>
      </c>
      <c r="C12">
        <v>10</v>
      </c>
      <c r="D12">
        <v>10</v>
      </c>
      <c r="E12">
        <v>40</v>
      </c>
      <c r="F12">
        <v>5</v>
      </c>
      <c r="G12">
        <v>5</v>
      </c>
      <c r="H12">
        <v>1</v>
      </c>
      <c r="I12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zoomScaleNormal="100" workbookViewId="0">
      <selection activeCell="A3" sqref="A3"/>
    </sheetView>
  </sheetViews>
  <sheetFormatPr baseColWidth="10" defaultColWidth="8.85546875" defaultRowHeight="15" customHeight="1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18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40</v>
      </c>
      <c r="H1" s="2" t="s">
        <v>41</v>
      </c>
      <c r="I1" s="3" t="s">
        <v>5</v>
      </c>
    </row>
    <row r="2" spans="1:9" x14ac:dyDescent="0.25">
      <c r="A2">
        <v>1</v>
      </c>
      <c r="B2" t="s">
        <v>6</v>
      </c>
      <c r="C2">
        <v>20</v>
      </c>
      <c r="D2">
        <v>30</v>
      </c>
      <c r="E2">
        <v>50</v>
      </c>
      <c r="F2">
        <v>4</v>
      </c>
      <c r="G2">
        <v>3</v>
      </c>
      <c r="H2">
        <v>1</v>
      </c>
      <c r="I2">
        <v>50</v>
      </c>
    </row>
    <row r="3" spans="1:9" x14ac:dyDescent="0.25">
      <c r="A3">
        <v>1</v>
      </c>
      <c r="B3" t="s">
        <v>10</v>
      </c>
      <c r="C3">
        <v>20</v>
      </c>
      <c r="D3">
        <v>30</v>
      </c>
      <c r="E3">
        <v>50</v>
      </c>
      <c r="F3">
        <v>4</v>
      </c>
      <c r="G3">
        <v>3</v>
      </c>
      <c r="H3">
        <v>1</v>
      </c>
      <c r="I3">
        <v>50</v>
      </c>
    </row>
    <row r="4" spans="1:9" x14ac:dyDescent="0.25">
      <c r="A4">
        <v>2</v>
      </c>
      <c r="B4" t="s">
        <v>22</v>
      </c>
      <c r="C4">
        <v>30</v>
      </c>
      <c r="D4">
        <v>50</v>
      </c>
      <c r="E4">
        <v>20</v>
      </c>
      <c r="F4">
        <v>3</v>
      </c>
      <c r="G4">
        <v>1</v>
      </c>
      <c r="H4">
        <v>4</v>
      </c>
      <c r="I4">
        <v>40</v>
      </c>
    </row>
    <row r="5" spans="1:9" x14ac:dyDescent="0.25">
      <c r="A5">
        <v>2</v>
      </c>
      <c r="B5" t="s">
        <v>15</v>
      </c>
      <c r="C5">
        <v>30</v>
      </c>
      <c r="D5">
        <v>50</v>
      </c>
      <c r="E5">
        <v>20</v>
      </c>
      <c r="F5">
        <v>3</v>
      </c>
      <c r="G5">
        <v>1</v>
      </c>
      <c r="H5">
        <v>4</v>
      </c>
      <c r="I5">
        <v>40</v>
      </c>
    </row>
    <row r="6" spans="1:9" x14ac:dyDescent="0.25">
      <c r="A6">
        <v>3</v>
      </c>
      <c r="B6" t="s">
        <v>17</v>
      </c>
      <c r="C6">
        <v>40</v>
      </c>
      <c r="D6">
        <v>10</v>
      </c>
      <c r="E6">
        <v>40</v>
      </c>
      <c r="F6">
        <v>2</v>
      </c>
      <c r="G6">
        <v>5</v>
      </c>
      <c r="H6">
        <v>2</v>
      </c>
      <c r="I6">
        <v>30</v>
      </c>
    </row>
    <row r="7" spans="1:9" x14ac:dyDescent="0.25">
      <c r="A7">
        <v>3</v>
      </c>
      <c r="B7" t="s">
        <v>7</v>
      </c>
      <c r="C7">
        <v>40</v>
      </c>
      <c r="D7">
        <v>10</v>
      </c>
      <c r="E7">
        <v>40</v>
      </c>
      <c r="F7">
        <v>2</v>
      </c>
      <c r="G7">
        <v>5</v>
      </c>
      <c r="H7">
        <v>2</v>
      </c>
      <c r="I7">
        <v>30</v>
      </c>
    </row>
    <row r="8" spans="1:9" x14ac:dyDescent="0.25">
      <c r="A8">
        <v>4</v>
      </c>
      <c r="B8" t="s">
        <v>13</v>
      </c>
      <c r="C8">
        <v>50</v>
      </c>
      <c r="D8">
        <v>20</v>
      </c>
      <c r="E8">
        <v>10</v>
      </c>
      <c r="F8">
        <v>1</v>
      </c>
      <c r="G8">
        <v>4</v>
      </c>
      <c r="H8">
        <v>5</v>
      </c>
      <c r="I8">
        <v>20</v>
      </c>
    </row>
    <row r="9" spans="1:9" x14ac:dyDescent="0.25">
      <c r="A9">
        <v>4</v>
      </c>
      <c r="B9" t="s">
        <v>9</v>
      </c>
      <c r="C9">
        <v>50</v>
      </c>
      <c r="D9">
        <v>20</v>
      </c>
      <c r="E9">
        <v>10</v>
      </c>
      <c r="F9">
        <v>1</v>
      </c>
      <c r="G9">
        <v>4</v>
      </c>
      <c r="H9">
        <v>5</v>
      </c>
      <c r="I9">
        <v>20</v>
      </c>
    </row>
    <row r="10" spans="1:9" x14ac:dyDescent="0.25">
      <c r="A10">
        <v>5</v>
      </c>
      <c r="B10" t="s">
        <v>25</v>
      </c>
      <c r="C10">
        <v>10</v>
      </c>
      <c r="D10">
        <v>40</v>
      </c>
      <c r="E10">
        <v>30</v>
      </c>
      <c r="F10">
        <v>5</v>
      </c>
      <c r="G10">
        <v>2</v>
      </c>
      <c r="H10">
        <v>3</v>
      </c>
      <c r="I10">
        <v>10</v>
      </c>
    </row>
    <row r="11" spans="1:9" x14ac:dyDescent="0.25">
      <c r="A11">
        <v>5</v>
      </c>
      <c r="B11" t="s">
        <v>14</v>
      </c>
      <c r="C11">
        <v>10</v>
      </c>
      <c r="D11">
        <v>40</v>
      </c>
      <c r="E11">
        <v>30</v>
      </c>
      <c r="F11">
        <v>5</v>
      </c>
      <c r="G11">
        <v>2</v>
      </c>
      <c r="H11">
        <v>3</v>
      </c>
      <c r="I11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zoomScaleNormal="100" workbookViewId="0">
      <selection activeCell="A9" sqref="A9"/>
    </sheetView>
  </sheetViews>
  <sheetFormatPr baseColWidth="10" defaultColWidth="8.85546875" defaultRowHeight="15" customHeight="1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19.71093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40</v>
      </c>
      <c r="H1" s="2" t="s">
        <v>41</v>
      </c>
      <c r="I1" s="3" t="s">
        <v>5</v>
      </c>
    </row>
    <row r="2" spans="1:9" x14ac:dyDescent="0.25">
      <c r="A2">
        <v>1</v>
      </c>
      <c r="B2" t="s">
        <v>6</v>
      </c>
      <c r="C2">
        <v>50</v>
      </c>
      <c r="D2">
        <v>40</v>
      </c>
      <c r="E2">
        <v>20</v>
      </c>
      <c r="F2">
        <v>1</v>
      </c>
      <c r="G2">
        <v>2</v>
      </c>
      <c r="H2">
        <v>4</v>
      </c>
      <c r="I2">
        <v>50</v>
      </c>
    </row>
    <row r="3" spans="1:9" x14ac:dyDescent="0.25">
      <c r="A3">
        <v>1</v>
      </c>
      <c r="B3" t="s">
        <v>8</v>
      </c>
      <c r="C3">
        <v>50</v>
      </c>
      <c r="D3">
        <v>40</v>
      </c>
      <c r="E3">
        <v>20</v>
      </c>
      <c r="F3">
        <v>1</v>
      </c>
      <c r="G3">
        <v>2</v>
      </c>
      <c r="H3">
        <v>4</v>
      </c>
      <c r="I3">
        <v>50</v>
      </c>
    </row>
    <row r="4" spans="1:9" x14ac:dyDescent="0.25">
      <c r="A4">
        <v>2</v>
      </c>
      <c r="B4" t="s">
        <v>23</v>
      </c>
      <c r="C4">
        <v>40</v>
      </c>
      <c r="D4">
        <v>50</v>
      </c>
      <c r="E4">
        <v>10</v>
      </c>
      <c r="F4">
        <v>2</v>
      </c>
      <c r="G4">
        <v>1</v>
      </c>
      <c r="H4">
        <v>5</v>
      </c>
      <c r="I4">
        <v>40</v>
      </c>
    </row>
    <row r="5" spans="1:9" x14ac:dyDescent="0.25">
      <c r="A5">
        <v>2</v>
      </c>
      <c r="B5" t="s">
        <v>11</v>
      </c>
      <c r="C5">
        <v>40</v>
      </c>
      <c r="D5">
        <v>50</v>
      </c>
      <c r="E5">
        <v>10</v>
      </c>
      <c r="F5">
        <v>2</v>
      </c>
      <c r="G5">
        <v>1</v>
      </c>
      <c r="H5">
        <v>5</v>
      </c>
      <c r="I5">
        <v>40</v>
      </c>
    </row>
    <row r="6" spans="1:9" x14ac:dyDescent="0.25">
      <c r="A6">
        <v>2</v>
      </c>
      <c r="B6" t="s">
        <v>7</v>
      </c>
      <c r="C6">
        <v>20</v>
      </c>
      <c r="D6">
        <v>30</v>
      </c>
      <c r="E6">
        <v>50</v>
      </c>
      <c r="F6">
        <v>4</v>
      </c>
      <c r="G6">
        <v>3</v>
      </c>
      <c r="H6">
        <v>1</v>
      </c>
      <c r="I6">
        <v>40</v>
      </c>
    </row>
    <row r="7" spans="1:9" x14ac:dyDescent="0.25">
      <c r="A7">
        <v>2</v>
      </c>
      <c r="B7" t="s">
        <v>21</v>
      </c>
      <c r="C7">
        <v>20</v>
      </c>
      <c r="D7">
        <v>30</v>
      </c>
      <c r="E7">
        <v>50</v>
      </c>
      <c r="F7">
        <v>4</v>
      </c>
      <c r="G7">
        <v>3</v>
      </c>
      <c r="H7">
        <v>1</v>
      </c>
      <c r="I7">
        <v>40</v>
      </c>
    </row>
    <row r="8" spans="1:9" x14ac:dyDescent="0.25">
      <c r="A8">
        <v>4</v>
      </c>
      <c r="B8" t="s">
        <v>29</v>
      </c>
      <c r="C8">
        <v>30</v>
      </c>
      <c r="D8">
        <v>10</v>
      </c>
      <c r="E8">
        <v>40</v>
      </c>
      <c r="F8">
        <v>3</v>
      </c>
      <c r="G8">
        <v>5</v>
      </c>
      <c r="H8">
        <v>2</v>
      </c>
      <c r="I8">
        <v>20</v>
      </c>
    </row>
    <row r="9" spans="1:9" x14ac:dyDescent="0.25">
      <c r="A9">
        <v>4</v>
      </c>
      <c r="B9" t="s">
        <v>10</v>
      </c>
      <c r="C9">
        <v>30</v>
      </c>
      <c r="D9">
        <v>10</v>
      </c>
      <c r="E9">
        <v>40</v>
      </c>
      <c r="F9">
        <v>3</v>
      </c>
      <c r="G9">
        <v>5</v>
      </c>
      <c r="H9">
        <v>2</v>
      </c>
      <c r="I9">
        <v>20</v>
      </c>
    </row>
    <row r="10" spans="1:9" x14ac:dyDescent="0.25">
      <c r="A10">
        <v>5</v>
      </c>
      <c r="B10" t="s">
        <v>17</v>
      </c>
      <c r="C10">
        <v>10</v>
      </c>
      <c r="D10">
        <v>20</v>
      </c>
      <c r="E10">
        <v>30</v>
      </c>
      <c r="F10">
        <v>5</v>
      </c>
      <c r="G10">
        <v>4</v>
      </c>
      <c r="H10">
        <v>3</v>
      </c>
      <c r="I10">
        <v>10</v>
      </c>
    </row>
    <row r="11" spans="1:9" x14ac:dyDescent="0.25">
      <c r="A11">
        <v>5</v>
      </c>
      <c r="B11" t="s">
        <v>32</v>
      </c>
      <c r="C11">
        <v>10</v>
      </c>
      <c r="D11">
        <v>20</v>
      </c>
      <c r="E11">
        <v>30</v>
      </c>
      <c r="F11">
        <v>5</v>
      </c>
      <c r="G11">
        <v>4</v>
      </c>
      <c r="H11">
        <v>3</v>
      </c>
      <c r="I11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zoomScaleNormal="100" workbookViewId="0">
      <selection activeCell="A3" sqref="A3"/>
    </sheetView>
  </sheetViews>
  <sheetFormatPr baseColWidth="10" defaultColWidth="8.85546875" defaultRowHeight="15" customHeight="1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4.71093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40</v>
      </c>
      <c r="H1" s="2" t="s">
        <v>41</v>
      </c>
      <c r="I1" s="3" t="s">
        <v>5</v>
      </c>
    </row>
    <row r="2" spans="1:9" x14ac:dyDescent="0.25">
      <c r="A2">
        <v>1</v>
      </c>
      <c r="B2" t="s">
        <v>9</v>
      </c>
      <c r="C2">
        <v>50</v>
      </c>
      <c r="D2">
        <v>70</v>
      </c>
      <c r="E2">
        <v>80</v>
      </c>
      <c r="F2">
        <v>4</v>
      </c>
      <c r="G2">
        <v>2</v>
      </c>
      <c r="H2">
        <v>1</v>
      </c>
      <c r="I2">
        <v>80</v>
      </c>
    </row>
    <row r="3" spans="1:9" x14ac:dyDescent="0.25">
      <c r="A3">
        <v>1</v>
      </c>
      <c r="B3" t="s">
        <v>10</v>
      </c>
      <c r="C3">
        <v>50</v>
      </c>
      <c r="D3">
        <v>70</v>
      </c>
      <c r="E3">
        <v>80</v>
      </c>
      <c r="F3">
        <v>4</v>
      </c>
      <c r="G3">
        <v>2</v>
      </c>
      <c r="H3">
        <v>1</v>
      </c>
      <c r="I3">
        <v>80</v>
      </c>
    </row>
    <row r="4" spans="1:9" x14ac:dyDescent="0.25">
      <c r="A4">
        <v>2</v>
      </c>
      <c r="B4" t="s">
        <v>7</v>
      </c>
      <c r="C4">
        <v>80</v>
      </c>
      <c r="D4">
        <v>80</v>
      </c>
      <c r="E4">
        <v>20</v>
      </c>
      <c r="F4">
        <v>1</v>
      </c>
      <c r="G4">
        <v>1</v>
      </c>
      <c r="H4">
        <v>7</v>
      </c>
      <c r="I4">
        <v>70</v>
      </c>
    </row>
    <row r="5" spans="1:9" x14ac:dyDescent="0.25">
      <c r="A5">
        <v>2</v>
      </c>
      <c r="B5" t="s">
        <v>13</v>
      </c>
      <c r="C5">
        <v>80</v>
      </c>
      <c r="D5">
        <v>80</v>
      </c>
      <c r="E5">
        <v>20</v>
      </c>
      <c r="F5">
        <v>1</v>
      </c>
      <c r="G5">
        <v>1</v>
      </c>
      <c r="H5">
        <v>7</v>
      </c>
      <c r="I5">
        <v>70</v>
      </c>
    </row>
    <row r="6" spans="1:9" x14ac:dyDescent="0.25">
      <c r="A6">
        <v>2</v>
      </c>
      <c r="B6" t="s">
        <v>8</v>
      </c>
      <c r="C6">
        <v>70</v>
      </c>
      <c r="D6">
        <v>50</v>
      </c>
      <c r="E6">
        <v>60</v>
      </c>
      <c r="F6">
        <v>2</v>
      </c>
      <c r="G6">
        <v>4</v>
      </c>
      <c r="H6">
        <v>3</v>
      </c>
      <c r="I6">
        <v>70</v>
      </c>
    </row>
    <row r="7" spans="1:9" x14ac:dyDescent="0.25">
      <c r="A7">
        <v>2</v>
      </c>
      <c r="B7" t="s">
        <v>26</v>
      </c>
      <c r="C7">
        <v>70</v>
      </c>
      <c r="D7">
        <v>50</v>
      </c>
      <c r="E7">
        <v>60</v>
      </c>
      <c r="F7">
        <v>2</v>
      </c>
      <c r="G7">
        <v>4</v>
      </c>
      <c r="H7">
        <v>3</v>
      </c>
      <c r="I7">
        <v>70</v>
      </c>
    </row>
    <row r="8" spans="1:9" x14ac:dyDescent="0.25">
      <c r="A8">
        <v>4</v>
      </c>
      <c r="B8" t="s">
        <v>31</v>
      </c>
      <c r="C8">
        <v>60</v>
      </c>
      <c r="D8">
        <v>60</v>
      </c>
      <c r="E8">
        <v>50</v>
      </c>
      <c r="F8">
        <v>3</v>
      </c>
      <c r="G8">
        <v>3</v>
      </c>
      <c r="H8">
        <v>4</v>
      </c>
      <c r="I8">
        <v>50</v>
      </c>
    </row>
    <row r="9" spans="1:9" x14ac:dyDescent="0.25">
      <c r="A9">
        <v>4</v>
      </c>
      <c r="B9" t="s">
        <v>30</v>
      </c>
      <c r="C9">
        <v>60</v>
      </c>
      <c r="D9">
        <v>60</v>
      </c>
      <c r="E9">
        <v>50</v>
      </c>
      <c r="F9">
        <v>3</v>
      </c>
      <c r="G9">
        <v>3</v>
      </c>
      <c r="H9">
        <v>4</v>
      </c>
      <c r="I9">
        <v>50</v>
      </c>
    </row>
    <row r="10" spans="1:9" x14ac:dyDescent="0.25">
      <c r="A10">
        <v>5</v>
      </c>
      <c r="B10" t="s">
        <v>12</v>
      </c>
      <c r="C10">
        <v>40</v>
      </c>
      <c r="D10">
        <v>20</v>
      </c>
      <c r="E10">
        <v>70</v>
      </c>
      <c r="F10">
        <v>5</v>
      </c>
      <c r="G10">
        <v>7</v>
      </c>
      <c r="H10">
        <v>2</v>
      </c>
      <c r="I10">
        <v>40</v>
      </c>
    </row>
    <row r="11" spans="1:9" x14ac:dyDescent="0.25">
      <c r="A11">
        <v>5</v>
      </c>
      <c r="B11" t="s">
        <v>20</v>
      </c>
      <c r="C11">
        <v>40</v>
      </c>
      <c r="D11">
        <v>20</v>
      </c>
      <c r="E11">
        <v>70</v>
      </c>
      <c r="F11">
        <v>5</v>
      </c>
      <c r="G11">
        <v>7</v>
      </c>
      <c r="H11">
        <v>2</v>
      </c>
      <c r="I11">
        <v>40</v>
      </c>
    </row>
    <row r="12" spans="1:9" x14ac:dyDescent="0.25">
      <c r="A12">
        <v>6</v>
      </c>
      <c r="B12" t="s">
        <v>11</v>
      </c>
      <c r="C12">
        <v>30</v>
      </c>
      <c r="D12">
        <v>30</v>
      </c>
      <c r="E12">
        <v>40</v>
      </c>
      <c r="F12">
        <v>6</v>
      </c>
      <c r="G12">
        <v>6</v>
      </c>
      <c r="H12">
        <v>5</v>
      </c>
      <c r="I12">
        <v>30</v>
      </c>
    </row>
    <row r="13" spans="1:9" x14ac:dyDescent="0.25">
      <c r="A13">
        <v>6</v>
      </c>
      <c r="B13" t="s">
        <v>15</v>
      </c>
      <c r="C13">
        <v>30</v>
      </c>
      <c r="D13">
        <v>30</v>
      </c>
      <c r="E13">
        <v>40</v>
      </c>
      <c r="F13">
        <v>6</v>
      </c>
      <c r="G13">
        <v>6</v>
      </c>
      <c r="H13">
        <v>5</v>
      </c>
      <c r="I13">
        <v>30</v>
      </c>
    </row>
    <row r="14" spans="1:9" x14ac:dyDescent="0.25">
      <c r="A14">
        <v>7</v>
      </c>
      <c r="B14" t="s">
        <v>6</v>
      </c>
      <c r="C14">
        <v>20</v>
      </c>
      <c r="D14">
        <v>40</v>
      </c>
      <c r="E14">
        <v>30</v>
      </c>
      <c r="F14">
        <v>7</v>
      </c>
      <c r="G14">
        <v>5</v>
      </c>
      <c r="H14">
        <v>6</v>
      </c>
      <c r="I14">
        <v>20</v>
      </c>
    </row>
    <row r="15" spans="1:9" x14ac:dyDescent="0.25">
      <c r="A15">
        <v>7</v>
      </c>
      <c r="B15" t="s">
        <v>14</v>
      </c>
      <c r="C15">
        <v>20</v>
      </c>
      <c r="D15">
        <v>40</v>
      </c>
      <c r="E15">
        <v>30</v>
      </c>
      <c r="F15">
        <v>7</v>
      </c>
      <c r="G15">
        <v>5</v>
      </c>
      <c r="H15">
        <v>6</v>
      </c>
      <c r="I15">
        <v>20</v>
      </c>
    </row>
    <row r="16" spans="1:9" x14ac:dyDescent="0.25">
      <c r="A16">
        <v>8</v>
      </c>
      <c r="B16" t="s">
        <v>17</v>
      </c>
      <c r="C16">
        <v>10</v>
      </c>
      <c r="D16">
        <v>10</v>
      </c>
      <c r="E16">
        <v>10</v>
      </c>
      <c r="F16">
        <v>8</v>
      </c>
      <c r="G16">
        <v>8</v>
      </c>
      <c r="H16">
        <v>8</v>
      </c>
      <c r="I16">
        <v>10</v>
      </c>
    </row>
    <row r="17" spans="1:9" x14ac:dyDescent="0.25">
      <c r="A17">
        <v>8</v>
      </c>
      <c r="B17" t="s">
        <v>36</v>
      </c>
      <c r="C17">
        <v>10</v>
      </c>
      <c r="D17">
        <v>10</v>
      </c>
      <c r="E17">
        <v>10</v>
      </c>
      <c r="F17">
        <v>8</v>
      </c>
      <c r="G17">
        <v>8</v>
      </c>
      <c r="H17">
        <v>8</v>
      </c>
      <c r="I17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Normal="100" workbookViewId="0"/>
  </sheetViews>
  <sheetFormatPr baseColWidth="10" defaultColWidth="8.85546875" defaultRowHeight="15" customHeight="1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40</v>
      </c>
      <c r="H1" s="2" t="s">
        <v>41</v>
      </c>
      <c r="I1" s="3" t="s">
        <v>5</v>
      </c>
    </row>
    <row r="2" spans="1:9" x14ac:dyDescent="0.25">
      <c r="A2">
        <v>1</v>
      </c>
      <c r="B2" t="s">
        <v>8</v>
      </c>
      <c r="C2">
        <v>90</v>
      </c>
      <c r="D2">
        <v>50</v>
      </c>
      <c r="E2">
        <v>80</v>
      </c>
      <c r="F2">
        <v>1</v>
      </c>
      <c r="G2">
        <v>5</v>
      </c>
      <c r="H2">
        <v>2</v>
      </c>
      <c r="I2">
        <v>90</v>
      </c>
    </row>
    <row r="3" spans="1:9" x14ac:dyDescent="0.25">
      <c r="A3">
        <v>1</v>
      </c>
      <c r="B3" t="s">
        <v>12</v>
      </c>
      <c r="C3">
        <v>90</v>
      </c>
      <c r="D3">
        <v>50</v>
      </c>
      <c r="E3">
        <v>80</v>
      </c>
      <c r="F3">
        <v>1</v>
      </c>
      <c r="G3">
        <v>5</v>
      </c>
      <c r="H3">
        <v>2</v>
      </c>
      <c r="I3">
        <v>90</v>
      </c>
    </row>
    <row r="4" spans="1:9" x14ac:dyDescent="0.25">
      <c r="A4">
        <v>2</v>
      </c>
      <c r="B4" t="s">
        <v>11</v>
      </c>
      <c r="C4">
        <v>60</v>
      </c>
      <c r="D4">
        <v>90</v>
      </c>
      <c r="E4">
        <v>40</v>
      </c>
      <c r="F4">
        <v>4</v>
      </c>
      <c r="G4">
        <v>1</v>
      </c>
      <c r="H4">
        <v>6</v>
      </c>
      <c r="I4">
        <v>80</v>
      </c>
    </row>
    <row r="5" spans="1:9" x14ac:dyDescent="0.25">
      <c r="A5">
        <v>2</v>
      </c>
      <c r="B5" t="s">
        <v>16</v>
      </c>
      <c r="C5">
        <v>60</v>
      </c>
      <c r="D5">
        <v>90</v>
      </c>
      <c r="E5">
        <v>40</v>
      </c>
      <c r="F5">
        <v>4</v>
      </c>
      <c r="G5">
        <v>1</v>
      </c>
      <c r="H5">
        <v>6</v>
      </c>
      <c r="I5">
        <v>80</v>
      </c>
    </row>
    <row r="6" spans="1:9" x14ac:dyDescent="0.25">
      <c r="A6">
        <v>3</v>
      </c>
      <c r="B6" t="s">
        <v>10</v>
      </c>
      <c r="C6">
        <v>70</v>
      </c>
      <c r="D6">
        <v>40</v>
      </c>
      <c r="E6">
        <v>70</v>
      </c>
      <c r="F6">
        <v>3</v>
      </c>
      <c r="G6">
        <v>6</v>
      </c>
      <c r="H6">
        <v>3</v>
      </c>
      <c r="I6">
        <v>70</v>
      </c>
    </row>
    <row r="7" spans="1:9" x14ac:dyDescent="0.25">
      <c r="A7">
        <v>3</v>
      </c>
      <c r="B7" t="s">
        <v>27</v>
      </c>
      <c r="C7">
        <v>70</v>
      </c>
      <c r="D7">
        <v>40</v>
      </c>
      <c r="E7">
        <v>70</v>
      </c>
      <c r="F7">
        <v>3</v>
      </c>
      <c r="G7">
        <v>6</v>
      </c>
      <c r="H7">
        <v>3</v>
      </c>
      <c r="I7">
        <v>70</v>
      </c>
    </row>
    <row r="8" spans="1:9" x14ac:dyDescent="0.25">
      <c r="A8">
        <v>4</v>
      </c>
      <c r="B8" t="s">
        <v>7</v>
      </c>
      <c r="C8">
        <v>20</v>
      </c>
      <c r="D8">
        <v>80</v>
      </c>
      <c r="E8">
        <v>60</v>
      </c>
      <c r="F8">
        <v>8</v>
      </c>
      <c r="G8">
        <v>2</v>
      </c>
      <c r="H8">
        <v>4</v>
      </c>
      <c r="I8">
        <v>60</v>
      </c>
    </row>
    <row r="9" spans="1:9" x14ac:dyDescent="0.25">
      <c r="A9">
        <v>4</v>
      </c>
      <c r="B9" t="s">
        <v>19</v>
      </c>
      <c r="C9">
        <v>20</v>
      </c>
      <c r="D9">
        <v>80</v>
      </c>
      <c r="E9">
        <v>60</v>
      </c>
      <c r="F9">
        <v>8</v>
      </c>
      <c r="G9">
        <v>2</v>
      </c>
      <c r="H9">
        <v>4</v>
      </c>
      <c r="I9">
        <v>60</v>
      </c>
    </row>
    <row r="10" spans="1:9" x14ac:dyDescent="0.25">
      <c r="A10">
        <v>5</v>
      </c>
      <c r="B10" t="s">
        <v>15</v>
      </c>
      <c r="C10">
        <v>40</v>
      </c>
      <c r="D10">
        <v>30</v>
      </c>
      <c r="E10">
        <v>90</v>
      </c>
      <c r="F10">
        <v>6</v>
      </c>
      <c r="G10">
        <v>7</v>
      </c>
      <c r="H10">
        <v>1</v>
      </c>
      <c r="I10">
        <v>50</v>
      </c>
    </row>
    <row r="11" spans="1:9" x14ac:dyDescent="0.25">
      <c r="A11">
        <v>5</v>
      </c>
      <c r="B11" t="s">
        <v>18</v>
      </c>
      <c r="C11">
        <v>40</v>
      </c>
      <c r="D11">
        <v>30</v>
      </c>
      <c r="E11">
        <v>90</v>
      </c>
      <c r="F11">
        <v>6</v>
      </c>
      <c r="G11">
        <v>7</v>
      </c>
      <c r="H11">
        <v>1</v>
      </c>
      <c r="I11">
        <v>50</v>
      </c>
    </row>
    <row r="12" spans="1:9" x14ac:dyDescent="0.25">
      <c r="A12">
        <v>6</v>
      </c>
      <c r="B12" t="s">
        <v>6</v>
      </c>
      <c r="C12">
        <v>50</v>
      </c>
      <c r="D12">
        <v>70</v>
      </c>
      <c r="E12">
        <v>30</v>
      </c>
      <c r="F12">
        <v>5</v>
      </c>
      <c r="G12">
        <v>3</v>
      </c>
      <c r="H12">
        <v>7</v>
      </c>
      <c r="I12">
        <v>40</v>
      </c>
    </row>
    <row r="13" spans="1:9" x14ac:dyDescent="0.25">
      <c r="A13">
        <v>6</v>
      </c>
      <c r="B13" t="s">
        <v>17</v>
      </c>
      <c r="C13">
        <v>50</v>
      </c>
      <c r="D13">
        <v>70</v>
      </c>
      <c r="E13">
        <v>30</v>
      </c>
      <c r="F13">
        <v>5</v>
      </c>
      <c r="G13">
        <v>3</v>
      </c>
      <c r="H13">
        <v>7</v>
      </c>
      <c r="I13">
        <v>40</v>
      </c>
    </row>
    <row r="14" spans="1:9" x14ac:dyDescent="0.25">
      <c r="A14">
        <v>7</v>
      </c>
      <c r="B14" t="s">
        <v>20</v>
      </c>
      <c r="C14">
        <v>80</v>
      </c>
      <c r="D14">
        <v>10</v>
      </c>
      <c r="E14">
        <v>50</v>
      </c>
      <c r="F14">
        <v>2</v>
      </c>
      <c r="G14">
        <v>9</v>
      </c>
      <c r="H14">
        <v>5</v>
      </c>
      <c r="I14">
        <v>30</v>
      </c>
    </row>
    <row r="15" spans="1:9" x14ac:dyDescent="0.25">
      <c r="A15">
        <v>7</v>
      </c>
      <c r="B15" t="s">
        <v>21</v>
      </c>
      <c r="C15">
        <v>80</v>
      </c>
      <c r="D15">
        <v>10</v>
      </c>
      <c r="E15">
        <v>50</v>
      </c>
      <c r="F15">
        <v>2</v>
      </c>
      <c r="G15">
        <v>9</v>
      </c>
      <c r="H15">
        <v>5</v>
      </c>
      <c r="I15">
        <v>30</v>
      </c>
    </row>
    <row r="16" spans="1:9" x14ac:dyDescent="0.25">
      <c r="A16">
        <v>8</v>
      </c>
      <c r="B16" t="s">
        <v>33</v>
      </c>
      <c r="C16">
        <v>30</v>
      </c>
      <c r="D16">
        <v>60</v>
      </c>
      <c r="E16">
        <v>10</v>
      </c>
      <c r="F16">
        <v>7</v>
      </c>
      <c r="G16">
        <v>4</v>
      </c>
      <c r="H16">
        <v>9</v>
      </c>
      <c r="I16">
        <v>20</v>
      </c>
    </row>
    <row r="17" spans="1:9" x14ac:dyDescent="0.25">
      <c r="A17">
        <v>8</v>
      </c>
      <c r="B17" t="s">
        <v>22</v>
      </c>
      <c r="C17">
        <v>30</v>
      </c>
      <c r="D17">
        <v>60</v>
      </c>
      <c r="E17">
        <v>10</v>
      </c>
      <c r="F17">
        <v>7</v>
      </c>
      <c r="G17">
        <v>4</v>
      </c>
      <c r="H17">
        <v>9</v>
      </c>
      <c r="I17">
        <v>20</v>
      </c>
    </row>
    <row r="18" spans="1:9" x14ac:dyDescent="0.25">
      <c r="A18">
        <v>9</v>
      </c>
      <c r="B18" t="s">
        <v>37</v>
      </c>
      <c r="C18">
        <v>10</v>
      </c>
      <c r="D18">
        <v>20</v>
      </c>
      <c r="E18">
        <v>20</v>
      </c>
      <c r="F18">
        <v>9</v>
      </c>
      <c r="G18">
        <v>8</v>
      </c>
      <c r="H18">
        <v>8</v>
      </c>
      <c r="I18">
        <v>10</v>
      </c>
    </row>
    <row r="19" spans="1:9" x14ac:dyDescent="0.25">
      <c r="A19">
        <v>9</v>
      </c>
      <c r="B19" t="s">
        <v>35</v>
      </c>
      <c r="C19">
        <v>10</v>
      </c>
      <c r="D19">
        <v>20</v>
      </c>
      <c r="E19">
        <v>20</v>
      </c>
      <c r="F19">
        <v>9</v>
      </c>
      <c r="G19">
        <v>8</v>
      </c>
      <c r="H19">
        <v>8</v>
      </c>
      <c r="I19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7"/>
  <sheetViews>
    <sheetView zoomScaleNormal="100" workbookViewId="0">
      <selection activeCell="F8" sqref="F8"/>
    </sheetView>
  </sheetViews>
  <sheetFormatPr baseColWidth="10" defaultColWidth="8.85546875" defaultRowHeight="15" customHeight="1" x14ac:dyDescent="0.25"/>
  <cols>
    <col min="1" max="9" width="18.855468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40</v>
      </c>
      <c r="H1" s="2" t="s">
        <v>41</v>
      </c>
      <c r="I1" s="3" t="s">
        <v>5</v>
      </c>
    </row>
    <row r="2" spans="1:9" x14ac:dyDescent="0.25">
      <c r="A2">
        <v>1</v>
      </c>
      <c r="B2" t="s">
        <v>24</v>
      </c>
      <c r="C2">
        <v>80</v>
      </c>
      <c r="D2">
        <v>80</v>
      </c>
      <c r="E2">
        <v>60</v>
      </c>
      <c r="F2">
        <v>1</v>
      </c>
      <c r="G2">
        <v>1</v>
      </c>
      <c r="H2">
        <v>3</v>
      </c>
      <c r="I2">
        <v>80</v>
      </c>
    </row>
    <row r="3" spans="1:9" x14ac:dyDescent="0.25">
      <c r="A3">
        <v>1</v>
      </c>
      <c r="B3" t="s">
        <v>6</v>
      </c>
      <c r="C3">
        <v>80</v>
      </c>
      <c r="D3">
        <v>80</v>
      </c>
      <c r="E3">
        <v>60</v>
      </c>
      <c r="F3">
        <v>1</v>
      </c>
      <c r="G3">
        <v>1</v>
      </c>
      <c r="H3">
        <v>3</v>
      </c>
      <c r="I3">
        <v>80</v>
      </c>
    </row>
    <row r="4" spans="1:9" x14ac:dyDescent="0.25">
      <c r="A4">
        <v>2</v>
      </c>
      <c r="B4" t="s">
        <v>28</v>
      </c>
      <c r="C4">
        <v>70</v>
      </c>
      <c r="D4">
        <v>60</v>
      </c>
      <c r="E4">
        <v>50</v>
      </c>
      <c r="F4">
        <v>2</v>
      </c>
      <c r="G4">
        <v>3</v>
      </c>
      <c r="H4">
        <v>4</v>
      </c>
      <c r="I4">
        <v>70</v>
      </c>
    </row>
    <row r="5" spans="1:9" x14ac:dyDescent="0.25">
      <c r="A5">
        <v>2</v>
      </c>
      <c r="B5" t="s">
        <v>7</v>
      </c>
      <c r="C5">
        <v>70</v>
      </c>
      <c r="D5">
        <v>60</v>
      </c>
      <c r="E5">
        <v>50</v>
      </c>
      <c r="F5">
        <v>2</v>
      </c>
      <c r="G5">
        <v>3</v>
      </c>
      <c r="H5">
        <v>4</v>
      </c>
      <c r="I5">
        <v>70</v>
      </c>
    </row>
    <row r="6" spans="1:9" x14ac:dyDescent="0.25">
      <c r="A6">
        <v>3</v>
      </c>
      <c r="B6" t="s">
        <v>14</v>
      </c>
      <c r="C6">
        <v>30</v>
      </c>
      <c r="D6">
        <v>70</v>
      </c>
      <c r="E6">
        <v>70</v>
      </c>
      <c r="F6">
        <v>6</v>
      </c>
      <c r="G6">
        <v>2</v>
      </c>
      <c r="H6">
        <v>2</v>
      </c>
      <c r="I6">
        <v>60</v>
      </c>
    </row>
    <row r="7" spans="1:9" x14ac:dyDescent="0.25">
      <c r="A7">
        <v>3</v>
      </c>
      <c r="B7" t="s">
        <v>9</v>
      </c>
      <c r="C7">
        <v>30</v>
      </c>
      <c r="D7">
        <v>70</v>
      </c>
      <c r="E7">
        <v>70</v>
      </c>
      <c r="F7">
        <v>6</v>
      </c>
      <c r="G7">
        <v>2</v>
      </c>
      <c r="H7">
        <v>2</v>
      </c>
      <c r="I7">
        <v>60</v>
      </c>
    </row>
    <row r="8" spans="1:9" x14ac:dyDescent="0.25">
      <c r="A8">
        <v>4</v>
      </c>
      <c r="B8" t="s">
        <v>18</v>
      </c>
      <c r="C8">
        <v>20</v>
      </c>
      <c r="D8">
        <v>40</v>
      </c>
      <c r="E8">
        <v>80</v>
      </c>
      <c r="F8">
        <v>7</v>
      </c>
      <c r="G8">
        <v>5</v>
      </c>
      <c r="H8">
        <v>1</v>
      </c>
      <c r="I8">
        <v>50</v>
      </c>
    </row>
    <row r="9" spans="1:9" x14ac:dyDescent="0.25">
      <c r="A9">
        <v>4</v>
      </c>
      <c r="B9" t="s">
        <v>8</v>
      </c>
      <c r="C9">
        <v>20</v>
      </c>
      <c r="D9">
        <v>40</v>
      </c>
      <c r="E9">
        <v>80</v>
      </c>
      <c r="F9">
        <v>7</v>
      </c>
      <c r="G9">
        <v>5</v>
      </c>
      <c r="H9">
        <v>1</v>
      </c>
      <c r="I9">
        <v>50</v>
      </c>
    </row>
    <row r="10" spans="1:9" x14ac:dyDescent="0.25">
      <c r="A10">
        <v>5</v>
      </c>
      <c r="B10" t="s">
        <v>13</v>
      </c>
      <c r="C10">
        <v>60</v>
      </c>
      <c r="D10">
        <v>20</v>
      </c>
      <c r="E10">
        <v>30</v>
      </c>
      <c r="F10">
        <v>3</v>
      </c>
      <c r="G10">
        <v>7</v>
      </c>
      <c r="H10">
        <v>6</v>
      </c>
      <c r="I10">
        <v>40</v>
      </c>
    </row>
    <row r="11" spans="1:9" x14ac:dyDescent="0.25">
      <c r="A11">
        <v>5</v>
      </c>
      <c r="B11" t="s">
        <v>32</v>
      </c>
      <c r="C11">
        <v>60</v>
      </c>
      <c r="D11">
        <v>20</v>
      </c>
      <c r="E11">
        <v>30</v>
      </c>
      <c r="F11">
        <v>3</v>
      </c>
      <c r="G11">
        <v>7</v>
      </c>
      <c r="H11">
        <v>6</v>
      </c>
      <c r="I11">
        <v>40</v>
      </c>
    </row>
    <row r="12" spans="1:9" x14ac:dyDescent="0.25">
      <c r="A12">
        <v>6</v>
      </c>
      <c r="B12" t="s">
        <v>11</v>
      </c>
      <c r="C12">
        <v>50</v>
      </c>
      <c r="D12">
        <v>30</v>
      </c>
      <c r="E12">
        <v>20</v>
      </c>
      <c r="F12">
        <v>4</v>
      </c>
      <c r="G12">
        <v>6</v>
      </c>
      <c r="H12">
        <v>7</v>
      </c>
      <c r="I12">
        <v>30</v>
      </c>
    </row>
    <row r="13" spans="1:9" x14ac:dyDescent="0.25">
      <c r="A13">
        <v>6</v>
      </c>
      <c r="B13" t="s">
        <v>16</v>
      </c>
      <c r="C13">
        <v>50</v>
      </c>
      <c r="D13">
        <v>30</v>
      </c>
      <c r="E13">
        <v>20</v>
      </c>
      <c r="F13">
        <v>4</v>
      </c>
      <c r="G13">
        <v>6</v>
      </c>
      <c r="H13">
        <v>7</v>
      </c>
      <c r="I13">
        <v>30</v>
      </c>
    </row>
    <row r="14" spans="1:9" x14ac:dyDescent="0.25">
      <c r="A14">
        <v>7</v>
      </c>
      <c r="B14" t="s">
        <v>25</v>
      </c>
      <c r="C14">
        <v>40</v>
      </c>
      <c r="D14">
        <v>50</v>
      </c>
      <c r="E14">
        <v>10</v>
      </c>
      <c r="F14">
        <v>5</v>
      </c>
      <c r="G14">
        <v>4</v>
      </c>
      <c r="H14">
        <v>8</v>
      </c>
      <c r="I14">
        <v>20</v>
      </c>
    </row>
    <row r="15" spans="1:9" x14ac:dyDescent="0.25">
      <c r="A15">
        <v>7</v>
      </c>
      <c r="B15" t="s">
        <v>34</v>
      </c>
      <c r="C15">
        <v>40</v>
      </c>
      <c r="D15">
        <v>50</v>
      </c>
      <c r="E15">
        <v>10</v>
      </c>
      <c r="F15">
        <v>5</v>
      </c>
      <c r="G15">
        <v>4</v>
      </c>
      <c r="H15">
        <v>8</v>
      </c>
      <c r="I15">
        <v>20</v>
      </c>
    </row>
    <row r="16" spans="1:9" x14ac:dyDescent="0.25">
      <c r="A16">
        <v>8</v>
      </c>
      <c r="B16" t="s">
        <v>10</v>
      </c>
      <c r="C16">
        <v>10</v>
      </c>
      <c r="D16">
        <v>10</v>
      </c>
      <c r="E16">
        <v>40</v>
      </c>
      <c r="F16">
        <v>8</v>
      </c>
      <c r="G16">
        <v>8</v>
      </c>
      <c r="H16">
        <v>5</v>
      </c>
      <c r="I16">
        <v>10</v>
      </c>
    </row>
    <row r="17" spans="1:9" x14ac:dyDescent="0.25">
      <c r="A17">
        <v>8</v>
      </c>
      <c r="B17" t="s">
        <v>20</v>
      </c>
      <c r="C17">
        <v>10</v>
      </c>
      <c r="D17">
        <v>10</v>
      </c>
      <c r="E17">
        <v>40</v>
      </c>
      <c r="F17">
        <v>8</v>
      </c>
      <c r="G17">
        <v>8</v>
      </c>
      <c r="H17">
        <v>5</v>
      </c>
      <c r="I17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3149-CD88-499F-8ED6-077F4D1F063B}">
  <dimension ref="B2:L36"/>
  <sheetViews>
    <sheetView tabSelected="1" workbookViewId="0">
      <selection activeCell="M6" sqref="M6"/>
    </sheetView>
  </sheetViews>
  <sheetFormatPr baseColWidth="10" defaultRowHeight="15" x14ac:dyDescent="0.25"/>
  <sheetData>
    <row r="2" spans="2:12" x14ac:dyDescent="0.25">
      <c r="B2" s="7"/>
      <c r="C2" s="7" t="s">
        <v>76</v>
      </c>
      <c r="D2" s="7"/>
      <c r="E2" s="7">
        <v>4</v>
      </c>
      <c r="F2" s="7">
        <v>5</v>
      </c>
      <c r="G2" s="7">
        <v>5</v>
      </c>
      <c r="H2" s="7">
        <v>5</v>
      </c>
      <c r="I2" s="7">
        <v>8</v>
      </c>
      <c r="J2" s="7">
        <v>9</v>
      </c>
      <c r="K2" s="7">
        <v>8</v>
      </c>
      <c r="L2" s="7">
        <v>9</v>
      </c>
    </row>
    <row r="3" spans="2:12" x14ac:dyDescent="0.25">
      <c r="B3" s="7" t="s">
        <v>77</v>
      </c>
      <c r="C3" s="7" t="s">
        <v>42</v>
      </c>
      <c r="D3" s="7" t="s">
        <v>78</v>
      </c>
      <c r="E3" s="7" t="s">
        <v>79</v>
      </c>
      <c r="F3" s="7" t="s">
        <v>80</v>
      </c>
      <c r="G3" s="7" t="s">
        <v>81</v>
      </c>
      <c r="H3" s="7" t="s">
        <v>82</v>
      </c>
      <c r="I3" s="7" t="s">
        <v>83</v>
      </c>
      <c r="J3" s="7" t="s">
        <v>84</v>
      </c>
      <c r="K3" s="7" t="s">
        <v>85</v>
      </c>
      <c r="L3" s="7" t="s">
        <v>89</v>
      </c>
    </row>
    <row r="4" spans="2:12" x14ac:dyDescent="0.25">
      <c r="B4" s="7">
        <v>1</v>
      </c>
      <c r="C4" s="7" t="s">
        <v>6</v>
      </c>
      <c r="D4" s="7">
        <f t="shared" ref="D4:D36" si="0">COUNT(E4:K4)</f>
        <v>7</v>
      </c>
      <c r="E4">
        <v>1</v>
      </c>
      <c r="F4">
        <v>2</v>
      </c>
      <c r="G4">
        <v>1</v>
      </c>
      <c r="H4">
        <v>1</v>
      </c>
      <c r="I4">
        <v>7</v>
      </c>
      <c r="J4">
        <v>6</v>
      </c>
      <c r="K4">
        <v>1</v>
      </c>
    </row>
    <row r="5" spans="2:12" x14ac:dyDescent="0.25">
      <c r="B5" s="7">
        <v>2</v>
      </c>
      <c r="C5" s="7" t="s">
        <v>7</v>
      </c>
      <c r="D5" s="7">
        <f t="shared" si="0"/>
        <v>7</v>
      </c>
      <c r="E5">
        <v>3</v>
      </c>
      <c r="F5">
        <v>4</v>
      </c>
      <c r="G5">
        <v>3</v>
      </c>
      <c r="H5">
        <v>2</v>
      </c>
      <c r="I5">
        <v>2</v>
      </c>
      <c r="J5">
        <v>4</v>
      </c>
      <c r="K5">
        <v>2</v>
      </c>
    </row>
    <row r="6" spans="2:12" x14ac:dyDescent="0.25">
      <c r="B6" s="7">
        <v>3</v>
      </c>
      <c r="C6" s="7" t="s">
        <v>8</v>
      </c>
      <c r="D6" s="7">
        <f t="shared" si="0"/>
        <v>4</v>
      </c>
      <c r="H6">
        <v>1</v>
      </c>
      <c r="I6">
        <v>2</v>
      </c>
      <c r="J6">
        <v>1</v>
      </c>
      <c r="K6">
        <v>4</v>
      </c>
    </row>
    <row r="7" spans="2:12" x14ac:dyDescent="0.25">
      <c r="B7" s="7">
        <v>4</v>
      </c>
      <c r="C7" s="7" t="s">
        <v>9</v>
      </c>
      <c r="D7" s="7">
        <f t="shared" si="0"/>
        <v>5</v>
      </c>
      <c r="E7">
        <v>2</v>
      </c>
      <c r="F7">
        <v>1</v>
      </c>
      <c r="G7">
        <v>4</v>
      </c>
      <c r="I7">
        <v>1</v>
      </c>
      <c r="K7">
        <v>3</v>
      </c>
    </row>
    <row r="8" spans="2:12" x14ac:dyDescent="0.25">
      <c r="B8" s="7">
        <v>5</v>
      </c>
      <c r="C8" s="7" t="s">
        <v>10</v>
      </c>
      <c r="D8" s="7">
        <f t="shared" si="0"/>
        <v>6</v>
      </c>
      <c r="F8">
        <v>5</v>
      </c>
      <c r="G8">
        <v>1</v>
      </c>
      <c r="H8">
        <v>4</v>
      </c>
      <c r="I8">
        <v>1</v>
      </c>
      <c r="J8">
        <v>3</v>
      </c>
      <c r="K8">
        <v>8</v>
      </c>
    </row>
    <row r="9" spans="2:12" x14ac:dyDescent="0.25">
      <c r="B9" s="7">
        <v>6</v>
      </c>
      <c r="C9" s="7" t="s">
        <v>11</v>
      </c>
      <c r="D9" s="7">
        <f t="shared" si="0"/>
        <v>5</v>
      </c>
      <c r="F9">
        <v>1</v>
      </c>
      <c r="H9">
        <v>2</v>
      </c>
      <c r="I9">
        <v>6</v>
      </c>
      <c r="J9">
        <v>2</v>
      </c>
      <c r="K9">
        <v>6</v>
      </c>
    </row>
    <row r="10" spans="2:12" x14ac:dyDescent="0.25">
      <c r="B10" s="7">
        <v>7</v>
      </c>
      <c r="C10" s="7" t="s">
        <v>12</v>
      </c>
      <c r="D10" s="7">
        <f t="shared" si="0"/>
        <v>3</v>
      </c>
      <c r="E10">
        <v>2</v>
      </c>
      <c r="I10">
        <v>5</v>
      </c>
      <c r="J10">
        <v>1</v>
      </c>
    </row>
    <row r="11" spans="2:12" x14ac:dyDescent="0.25">
      <c r="B11" s="7">
        <v>8</v>
      </c>
      <c r="C11" s="7" t="s">
        <v>13</v>
      </c>
      <c r="D11" s="7">
        <f t="shared" si="0"/>
        <v>4</v>
      </c>
      <c r="E11">
        <v>4</v>
      </c>
      <c r="G11">
        <v>4</v>
      </c>
      <c r="I11">
        <v>2</v>
      </c>
      <c r="K11">
        <v>5</v>
      </c>
    </row>
    <row r="12" spans="2:12" x14ac:dyDescent="0.25">
      <c r="B12" s="7">
        <v>9</v>
      </c>
      <c r="C12" s="7" t="s">
        <v>14</v>
      </c>
      <c r="D12" s="7">
        <f t="shared" si="0"/>
        <v>4</v>
      </c>
      <c r="F12">
        <v>3</v>
      </c>
      <c r="G12">
        <v>5</v>
      </c>
      <c r="I12">
        <v>7</v>
      </c>
      <c r="K12">
        <v>3</v>
      </c>
    </row>
    <row r="13" spans="2:12" x14ac:dyDescent="0.25">
      <c r="B13" s="7">
        <v>10</v>
      </c>
      <c r="C13" s="7" t="s">
        <v>15</v>
      </c>
      <c r="D13" s="7">
        <f t="shared" si="0"/>
        <v>3</v>
      </c>
      <c r="G13">
        <v>2</v>
      </c>
      <c r="I13">
        <v>6</v>
      </c>
      <c r="J13">
        <v>5</v>
      </c>
    </row>
    <row r="14" spans="2:12" x14ac:dyDescent="0.25">
      <c r="B14" s="7">
        <v>11</v>
      </c>
      <c r="C14" s="7" t="s">
        <v>17</v>
      </c>
      <c r="D14" s="7">
        <f t="shared" si="0"/>
        <v>5</v>
      </c>
      <c r="F14">
        <v>4</v>
      </c>
      <c r="G14">
        <v>3</v>
      </c>
      <c r="H14">
        <v>5</v>
      </c>
      <c r="I14">
        <v>8</v>
      </c>
      <c r="J14">
        <v>6</v>
      </c>
    </row>
    <row r="15" spans="2:12" x14ac:dyDescent="0.25">
      <c r="B15" s="7">
        <v>12</v>
      </c>
      <c r="C15" s="7" t="s">
        <v>16</v>
      </c>
      <c r="D15" s="7">
        <f t="shared" si="0"/>
        <v>2</v>
      </c>
      <c r="J15">
        <v>2</v>
      </c>
      <c r="K15">
        <v>6</v>
      </c>
    </row>
    <row r="16" spans="2:12" x14ac:dyDescent="0.25">
      <c r="B16" s="7">
        <v>13</v>
      </c>
      <c r="C16" s="7" t="s">
        <v>18</v>
      </c>
      <c r="D16" s="7">
        <f t="shared" si="0"/>
        <v>2</v>
      </c>
      <c r="J16">
        <v>5</v>
      </c>
      <c r="K16">
        <v>4</v>
      </c>
    </row>
    <row r="17" spans="2:11" x14ac:dyDescent="0.25">
      <c r="B17" s="7">
        <v>14</v>
      </c>
      <c r="C17" s="7" t="s">
        <v>19</v>
      </c>
      <c r="D17" s="7">
        <f t="shared" si="0"/>
        <v>2</v>
      </c>
      <c r="F17">
        <v>3</v>
      </c>
      <c r="J17">
        <v>4</v>
      </c>
    </row>
    <row r="18" spans="2:11" x14ac:dyDescent="0.25">
      <c r="B18" s="7">
        <v>15</v>
      </c>
      <c r="C18" s="7" t="s">
        <v>20</v>
      </c>
      <c r="D18" s="7">
        <f t="shared" si="0"/>
        <v>3</v>
      </c>
      <c r="I18">
        <v>5</v>
      </c>
      <c r="J18">
        <v>7</v>
      </c>
      <c r="K18">
        <v>8</v>
      </c>
    </row>
    <row r="19" spans="2:11" x14ac:dyDescent="0.25">
      <c r="B19" s="7">
        <v>16</v>
      </c>
      <c r="C19" s="7" t="s">
        <v>21</v>
      </c>
      <c r="D19" s="7">
        <f t="shared" si="0"/>
        <v>3</v>
      </c>
      <c r="F19">
        <v>5</v>
      </c>
      <c r="H19">
        <v>2</v>
      </c>
      <c r="J19">
        <v>7</v>
      </c>
    </row>
    <row r="20" spans="2:11" x14ac:dyDescent="0.25">
      <c r="B20" s="7">
        <v>17</v>
      </c>
      <c r="C20" s="7" t="s">
        <v>22</v>
      </c>
      <c r="D20" s="7">
        <f t="shared" si="0"/>
        <v>3</v>
      </c>
      <c r="E20">
        <v>3</v>
      </c>
      <c r="G20">
        <v>2</v>
      </c>
      <c r="J20">
        <v>8</v>
      </c>
    </row>
    <row r="21" spans="2:11" x14ac:dyDescent="0.25">
      <c r="B21" s="7">
        <v>18</v>
      </c>
      <c r="C21" s="7" t="s">
        <v>23</v>
      </c>
      <c r="D21" s="7">
        <f t="shared" si="0"/>
        <v>2</v>
      </c>
      <c r="F21">
        <v>2</v>
      </c>
      <c r="H21">
        <v>2</v>
      </c>
    </row>
    <row r="22" spans="2:11" x14ac:dyDescent="0.25">
      <c r="B22" s="7">
        <v>19</v>
      </c>
      <c r="C22" s="7" t="s">
        <v>24</v>
      </c>
      <c r="D22" s="7">
        <f t="shared" si="0"/>
        <v>1</v>
      </c>
      <c r="K22">
        <v>1</v>
      </c>
    </row>
    <row r="23" spans="2:11" x14ac:dyDescent="0.25">
      <c r="B23" s="7">
        <v>20</v>
      </c>
      <c r="C23" s="7" t="s">
        <v>25</v>
      </c>
      <c r="D23" s="7">
        <f t="shared" si="0"/>
        <v>3</v>
      </c>
      <c r="E23">
        <v>1</v>
      </c>
      <c r="G23">
        <v>5</v>
      </c>
      <c r="K23">
        <v>7</v>
      </c>
    </row>
    <row r="24" spans="2:11" x14ac:dyDescent="0.25">
      <c r="B24" s="7">
        <v>21</v>
      </c>
      <c r="C24" s="7" t="s">
        <v>26</v>
      </c>
      <c r="D24" s="7">
        <f t="shared" si="0"/>
        <v>1</v>
      </c>
      <c r="I24">
        <v>2</v>
      </c>
    </row>
    <row r="25" spans="2:11" x14ac:dyDescent="0.25">
      <c r="B25" s="7">
        <v>22</v>
      </c>
      <c r="C25" s="7" t="s">
        <v>27</v>
      </c>
      <c r="D25" s="7">
        <f t="shared" si="0"/>
        <v>1</v>
      </c>
      <c r="J25">
        <v>3</v>
      </c>
    </row>
    <row r="26" spans="2:11" x14ac:dyDescent="0.25">
      <c r="B26" s="7">
        <v>23</v>
      </c>
      <c r="C26" s="7" t="s">
        <v>28</v>
      </c>
      <c r="D26" s="7">
        <f t="shared" si="0"/>
        <v>1</v>
      </c>
      <c r="K26">
        <v>2</v>
      </c>
    </row>
    <row r="27" spans="2:11" x14ac:dyDescent="0.25">
      <c r="B27" s="7">
        <v>24</v>
      </c>
      <c r="C27" s="7" t="s">
        <v>29</v>
      </c>
      <c r="D27" s="7">
        <f t="shared" si="0"/>
        <v>2</v>
      </c>
      <c r="F27">
        <v>3</v>
      </c>
      <c r="H27">
        <v>4</v>
      </c>
    </row>
    <row r="28" spans="2:11" x14ac:dyDescent="0.25">
      <c r="B28" s="7">
        <v>25</v>
      </c>
      <c r="C28" s="7" t="s">
        <v>30</v>
      </c>
      <c r="D28" s="7">
        <f t="shared" si="0"/>
        <v>1</v>
      </c>
      <c r="I28">
        <v>4</v>
      </c>
    </row>
    <row r="29" spans="2:11" x14ac:dyDescent="0.25">
      <c r="B29" s="7">
        <v>26</v>
      </c>
      <c r="C29" s="7" t="s">
        <v>31</v>
      </c>
      <c r="D29" s="7">
        <f t="shared" si="0"/>
        <v>1</v>
      </c>
      <c r="I29">
        <v>4</v>
      </c>
    </row>
    <row r="30" spans="2:11" x14ac:dyDescent="0.25">
      <c r="B30" s="7">
        <v>27</v>
      </c>
      <c r="C30" s="7" t="s">
        <v>32</v>
      </c>
      <c r="D30" s="7">
        <f t="shared" si="0"/>
        <v>2</v>
      </c>
      <c r="H30">
        <v>5</v>
      </c>
      <c r="K30">
        <v>5</v>
      </c>
    </row>
    <row r="31" spans="2:11" x14ac:dyDescent="0.25">
      <c r="B31" s="7">
        <v>28</v>
      </c>
      <c r="C31" s="7" t="s">
        <v>33</v>
      </c>
      <c r="D31" s="7">
        <f t="shared" si="0"/>
        <v>1</v>
      </c>
      <c r="J31">
        <v>8</v>
      </c>
    </row>
    <row r="32" spans="2:11" x14ac:dyDescent="0.25">
      <c r="B32" s="7">
        <v>29</v>
      </c>
      <c r="C32" s="7" t="s">
        <v>34</v>
      </c>
      <c r="D32" s="7">
        <f t="shared" si="0"/>
        <v>1</v>
      </c>
      <c r="K32">
        <v>7</v>
      </c>
    </row>
    <row r="33" spans="2:10" x14ac:dyDescent="0.25">
      <c r="B33" s="7">
        <v>30</v>
      </c>
      <c r="C33" s="7" t="s">
        <v>86</v>
      </c>
      <c r="D33" s="7">
        <f t="shared" si="0"/>
        <v>1</v>
      </c>
      <c r="J33">
        <v>9</v>
      </c>
    </row>
    <row r="34" spans="2:10" x14ac:dyDescent="0.25">
      <c r="B34" s="7">
        <v>31</v>
      </c>
      <c r="C34" s="7" t="s">
        <v>37</v>
      </c>
      <c r="D34" s="7">
        <f t="shared" si="0"/>
        <v>1</v>
      </c>
      <c r="J34">
        <v>9</v>
      </c>
    </row>
    <row r="35" spans="2:10" x14ac:dyDescent="0.25">
      <c r="B35" s="7">
        <v>32</v>
      </c>
      <c r="C35" s="7" t="s">
        <v>38</v>
      </c>
      <c r="D35" s="7">
        <f t="shared" si="0"/>
        <v>1</v>
      </c>
      <c r="E35">
        <v>4</v>
      </c>
    </row>
    <row r="36" spans="2:10" x14ac:dyDescent="0.25">
      <c r="B36" s="7">
        <v>33</v>
      </c>
      <c r="C36" s="7" t="s">
        <v>36</v>
      </c>
      <c r="D36" s="7">
        <f t="shared" si="0"/>
        <v>1</v>
      </c>
      <c r="I36">
        <v>8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Summe_Punkte</vt:lpstr>
      <vt:lpstr>Olympiade_1</vt:lpstr>
      <vt:lpstr>Olympiade_2</vt:lpstr>
      <vt:lpstr>Olympiade_3</vt:lpstr>
      <vt:lpstr>Olympiade_4</vt:lpstr>
      <vt:lpstr>Olympiade_5</vt:lpstr>
      <vt:lpstr>Olympiade_6</vt:lpstr>
      <vt:lpstr>Olympiade_7</vt:lpstr>
      <vt:lpstr>Platzierungen alle Olympiaden</vt:lpstr>
      <vt:lpstr>Durchschnitt</vt:lpstr>
      <vt:lpstr>Database</vt:lpstr>
      <vt:lpstr>Medaillen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Braun, Jason</dc:creator>
  <dc:description/>
  <cp:lastModifiedBy>Herlitze, Jonas</cp:lastModifiedBy>
  <cp:revision>5</cp:revision>
  <dcterms:created xsi:type="dcterms:W3CDTF">2024-08-27T07:47:56Z</dcterms:created>
  <dcterms:modified xsi:type="dcterms:W3CDTF">2025-06-06T12:51:25Z</dcterms:modified>
  <dc:language>de-CH</dc:language>
</cp:coreProperties>
</file>