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_Punkte" sheetId="1" r:id="rId4"/>
    <sheet state="visible" name="Olympiade_1" sheetId="2" r:id="rId5"/>
    <sheet state="visible" name="Olympiade_2" sheetId="3" r:id="rId6"/>
    <sheet state="visible" name="Olympiade_3" sheetId="4" r:id="rId7"/>
    <sheet state="visible" name="Olympiade_4" sheetId="5" r:id="rId8"/>
    <sheet state="visible" name="Olympiade_5" sheetId="6" r:id="rId9"/>
    <sheet state="visible" name="Olympiade_6" sheetId="7" r:id="rId10"/>
    <sheet state="visible" name="Olympiade_7" sheetId="8" r:id="rId11"/>
    <sheet state="visible" name="Durchschnitt" sheetId="9" r:id="rId12"/>
    <sheet state="visible" name="Medaillen" sheetId="10" r:id="rId13"/>
    <sheet state="visible" name="Database" sheetId="11" r:id="rId14"/>
    <sheet state="visible" name="Platzierungen alle Olympiaden" sheetId="12" r:id="rId15"/>
  </sheets>
  <definedNames/>
  <calcPr/>
  <extLst>
    <ext uri="GoogleSheetsCustomDataVersion2">
      <go:sheetsCustomData xmlns:go="http://customooxmlschemas.google.com/" r:id="rId16" roundtripDataChecksum="7fFgE6CWqCfmFCu1IPZyBP+oncHUWLU4WxU3wEFCB2Y="/>
    </ext>
  </extLst>
</workbook>
</file>

<file path=xl/sharedStrings.xml><?xml version="1.0" encoding="utf-8"?>
<sst xmlns="http://schemas.openxmlformats.org/spreadsheetml/2006/main" count="602" uniqueCount="90">
  <si>
    <t>Platzierung</t>
  </si>
  <si>
    <t>Name</t>
  </si>
  <si>
    <t>Flunkyball</t>
  </si>
  <si>
    <t>Beerpong</t>
  </si>
  <si>
    <t>Flipcup</t>
  </si>
  <si>
    <t>Gesamtpunkte</t>
  </si>
  <si>
    <t>Richard</t>
  </si>
  <si>
    <t>Jonas</t>
  </si>
  <si>
    <t>Till</t>
  </si>
  <si>
    <t>Georg</t>
  </si>
  <si>
    <t>Hannah</t>
  </si>
  <si>
    <t>Jannes</t>
  </si>
  <si>
    <t>Elias</t>
  </si>
  <si>
    <t>Bruno</t>
  </si>
  <si>
    <t>Melli</t>
  </si>
  <si>
    <t>Roman</t>
  </si>
  <si>
    <t>Marc</t>
  </si>
  <si>
    <t>Robin</t>
  </si>
  <si>
    <t>Jason</t>
  </si>
  <si>
    <t>Doro</t>
  </si>
  <si>
    <t>Amelie</t>
  </si>
  <si>
    <t>Fabian</t>
  </si>
  <si>
    <t>Lorenz</t>
  </si>
  <si>
    <t>Matthias</t>
  </si>
  <si>
    <t>Siggi</t>
  </si>
  <si>
    <t>Anton</t>
  </si>
  <si>
    <t>Anna</t>
  </si>
  <si>
    <t>Carl</t>
  </si>
  <si>
    <t>Theo</t>
  </si>
  <si>
    <t>Basti</t>
  </si>
  <si>
    <t>Jochen</t>
  </si>
  <si>
    <t>Lina</t>
  </si>
  <si>
    <t>Oskar</t>
  </si>
  <si>
    <t>Lukas</t>
  </si>
  <si>
    <t>Moritz</t>
  </si>
  <si>
    <t>Artur</t>
  </si>
  <si>
    <t>Charlie</t>
  </si>
  <si>
    <t>Lena</t>
  </si>
  <si>
    <t>Mo</t>
  </si>
  <si>
    <t>Flunkyball-Rank</t>
  </si>
  <si>
    <t>Beerpong-Rank</t>
  </si>
  <si>
    <t>Flipcup-Rank</t>
  </si>
  <si>
    <t>Spieleranzahl</t>
  </si>
  <si>
    <t>Gesamtplatzierung</t>
  </si>
  <si>
    <t>Durchschnittsplatzierung</t>
  </si>
  <si>
    <t>Teilgenommen</t>
  </si>
  <si>
    <t>Durchschnittswert</t>
  </si>
  <si>
    <t>1</t>
  </si>
  <si>
    <t>2</t>
  </si>
  <si>
    <t>3</t>
  </si>
  <si>
    <t>4</t>
  </si>
  <si>
    <t>5</t>
  </si>
  <si>
    <t>6</t>
  </si>
  <si>
    <t>7</t>
  </si>
  <si>
    <t>8</t>
  </si>
  <si>
    <t>Arthur</t>
  </si>
  <si>
    <t>Flunkyball_1st</t>
  </si>
  <si>
    <t>Flunkyball_2nd</t>
  </si>
  <si>
    <t>Flunkyball_3rd</t>
  </si>
  <si>
    <t>Flunkyball_Gesamt</t>
  </si>
  <si>
    <t>Beerpong_1st</t>
  </si>
  <si>
    <t>Beerpong_2nd</t>
  </si>
  <si>
    <t>Beerpong_3rd</t>
  </si>
  <si>
    <t>Beerpong_Gesamt</t>
  </si>
  <si>
    <t>Flipcup_1st</t>
  </si>
  <si>
    <t>Flipcup_2nd</t>
  </si>
  <si>
    <t>Flipcup_3rd</t>
  </si>
  <si>
    <t>Flipcup_Gesamt</t>
  </si>
  <si>
    <t>Platz_1st</t>
  </si>
  <si>
    <t>Platz_2nd</t>
  </si>
  <si>
    <t>Platz_3rd</t>
  </si>
  <si>
    <t>Platz_Gesamt</t>
  </si>
  <si>
    <t>Gesamt_1st</t>
  </si>
  <si>
    <t>Gesamt_2nd</t>
  </si>
  <si>
    <t>Gesamt_3rd</t>
  </si>
  <si>
    <t>Gesamt_Gesamt</t>
  </si>
  <si>
    <t>Durchschnittspunkte_Gesamt</t>
  </si>
  <si>
    <t>Olympiade</t>
  </si>
  <si>
    <t>olympiade_1</t>
  </si>
  <si>
    <t>olympiade_2</t>
  </si>
  <si>
    <t>Flunkyball_Platzierung_Durchschnitt</t>
  </si>
  <si>
    <t>Beerpong_Platzierung_Durchschnitt</t>
  </si>
  <si>
    <t>Flipcup_Platzierung_Durchschnitt</t>
  </si>
  <si>
    <t>Gesamt_Platzierung_Durchschnitt</t>
  </si>
  <si>
    <t>Disziplin_Durchschnitt</t>
  </si>
  <si>
    <t>olympiade_3</t>
  </si>
  <si>
    <t>olympiade_4</t>
  </si>
  <si>
    <t>olympiade_5</t>
  </si>
  <si>
    <t>olympiade_6</t>
  </si>
  <si>
    <t>olympiade_7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</si>
</sst>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0"/>
      <name val="Aptos Narrow"/>
    </font>
    <font>
      <color theme="1"/>
      <name val="Aptos Narrow"/>
      <scheme val="minor"/>
    </font>
    <font>
      <b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7">
    <border/>
    <border>
      <left style="thin">
        <color theme="1"/>
      </left>
      <right/>
      <top style="thin">
        <color theme="1"/>
      </top>
      <bottom style="thin">
        <color theme="1"/>
      </bottom>
    </border>
    <border>
      <left/>
      <right/>
      <top style="thin">
        <color theme="1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4" fillId="2" fontId="1" numFmtId="0" xfId="0" applyBorder="1" applyFont="1"/>
    <xf borderId="5" fillId="2" fontId="1" numFmtId="0" xfId="0" applyBorder="1" applyFont="1"/>
    <xf borderId="0" fillId="0" fontId="2" numFmtId="0" xfId="0" applyAlignment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2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Durchschnitt-style">
      <tableStyleElement dxfId="1" type="headerRow"/>
      <tableStyleElement dxfId="2" type="firstRowStripe"/>
      <tableStyleElement dxfId="3" type="secondRowStripe"/>
    </tableStyle>
    <tableStyle count="3" pivot="0" name="Platzierungen alle Olympiade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N36" displayName="Table_1" name="Table_1" id="1">
  <tableColumns count="13">
    <tableColumn name="Gesamtplatzierung" id="1"/>
    <tableColumn name="Durchschnittsplatzierung" id="2"/>
    <tableColumn name="Name" id="3"/>
    <tableColumn name="Teilgenommen" id="4"/>
    <tableColumn name="Durchschnittswert" id="5"/>
    <tableColumn name="1" id="6"/>
    <tableColumn name="2" id="7"/>
    <tableColumn name="3" id="8"/>
    <tableColumn name="4" id="9"/>
    <tableColumn name="5" id="10"/>
    <tableColumn name="6" id="11"/>
    <tableColumn name="7" id="12"/>
    <tableColumn name="8" id="13"/>
  </tableColumns>
  <tableStyleInfo name="Durchschnitt-style" showColumnStripes="0" showFirstColumn="1" showLastColumn="1" showRowStripes="1"/>
</table>
</file>

<file path=xl/tables/table2.xml><?xml version="1.0" encoding="utf-8"?>
<table xmlns="http://schemas.openxmlformats.org/spreadsheetml/2006/main" ref="B3:L36" displayName="Table_2" name="Table_2" id="2">
  <tableColumns count="11">
    <tableColumn name="Gesamtplatzierung" id="1"/>
    <tableColumn name="Olympiade" id="2"/>
    <tableColumn name="Teilgenommen" id="3"/>
    <tableColumn name="1" id="4"/>
    <tableColumn name="2" id="5"/>
    <tableColumn name="3" id="6"/>
    <tableColumn name="4" id="7"/>
    <tableColumn name="5" id="8"/>
    <tableColumn name="6" id="9"/>
    <tableColumn name="7" id="10"/>
    <tableColumn name="8" id="11"/>
  </tableColumns>
  <tableStyleInfo name="Platzierungen alle Olympiade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9.63"/>
    <col customWidth="1" min="3" max="3" width="27.75"/>
    <col customWidth="1" min="4" max="4" width="22.88"/>
    <col customWidth="1" min="5" max="5" width="20.0"/>
    <col customWidth="1" min="6" max="6" width="29.13"/>
    <col customWidth="1" min="7" max="26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 t="s">
        <v>6</v>
      </c>
      <c r="C2" s="4">
        <f>SUMIFS(Database!B:B,Database!A:A,B2) + SUMIFS(Database!C:C,Database!A:A,B2)</f>
        <v>290</v>
      </c>
      <c r="D2" s="4">
        <f>SUMIFS(Database!B:B,Database!A:A,B2) + SUMIFS(Database!D:D,Database!A:A,B2)</f>
        <v>330</v>
      </c>
      <c r="E2" s="4">
        <f>SUMIFS(Database!B:B,Database!A:A,B2) + SUMIFS(Database!E:E,Database!A:A,B2)</f>
        <v>260</v>
      </c>
      <c r="F2" s="4">
        <f>SUMIFS(Database!B:B,Database!A:A,B2) + SUMIFS(Database!F:F,Database!A:A,B2)</f>
        <v>320</v>
      </c>
    </row>
    <row r="3">
      <c r="A3" s="4">
        <v>2.0</v>
      </c>
      <c r="B3" s="4" t="s">
        <v>7</v>
      </c>
      <c r="C3" s="4">
        <f>SUMIFS(Database!B:B,Database!A:A,B3) + SUMIFS(Database!C:C,Database!A:A,B3)</f>
        <v>260</v>
      </c>
      <c r="D3" s="4">
        <f>SUMIFS(Database!B:B,Database!A:A,B3) + SUMIFS(Database!D:D,Database!A:A,B3)</f>
        <v>320</v>
      </c>
      <c r="E3" s="4">
        <f>SUMIFS(Database!B:B,Database!A:A,B3) + SUMIFS(Database!E:E,Database!A:A,B3)</f>
        <v>240</v>
      </c>
      <c r="F3" s="4">
        <f>SUMIFS(Database!B:B,Database!A:A,B3) + SUMIFS(Database!F:F,Database!A:A,B3)</f>
        <v>310</v>
      </c>
    </row>
    <row r="4">
      <c r="A4" s="4">
        <v>3.0</v>
      </c>
      <c r="B4" s="4" t="s">
        <v>8</v>
      </c>
      <c r="C4" s="4">
        <f>SUMIFS(Database!B:B,Database!A:A,B4) + SUMIFS(Database!C:C,Database!A:A,B4)</f>
        <v>230</v>
      </c>
      <c r="D4" s="4">
        <f>SUMIFS(Database!B:B,Database!A:A,B4) + SUMIFS(Database!D:D,Database!A:A,B4)</f>
        <v>180</v>
      </c>
      <c r="E4" s="4">
        <f>SUMIFS(Database!B:B,Database!A:A,B4) + SUMIFS(Database!E:E,Database!A:A,B4)</f>
        <v>240</v>
      </c>
      <c r="F4" s="4">
        <f>SUMIFS(Database!B:B,Database!A:A,B4) + SUMIFS(Database!F:F,Database!A:A,B4)</f>
        <v>260</v>
      </c>
    </row>
    <row r="5">
      <c r="A5" s="4">
        <v>4.0</v>
      </c>
      <c r="B5" s="4" t="s">
        <v>9</v>
      </c>
      <c r="C5" s="4">
        <f>SUMIFS(Database!B:B,Database!A:A,B5) + SUMIFS(Database!C:C,Database!A:A,B5)</f>
        <v>210</v>
      </c>
      <c r="D5" s="4">
        <f>SUMIFS(Database!B:B,Database!A:A,B5) + SUMIFS(Database!D:D,Database!A:A,B5)</f>
        <v>220</v>
      </c>
      <c r="E5" s="4">
        <f>SUMIFS(Database!B:B,Database!A:A,B5) + SUMIFS(Database!E:E,Database!A:A,B5)</f>
        <v>220</v>
      </c>
      <c r="F5" s="4">
        <f>SUMIFS(Database!B:B,Database!A:A,B5) + SUMIFS(Database!F:F,Database!A:A,B5)</f>
        <v>240</v>
      </c>
    </row>
    <row r="6">
      <c r="A6" s="4">
        <v>5.0</v>
      </c>
      <c r="B6" s="4" t="s">
        <v>10</v>
      </c>
      <c r="C6" s="4">
        <f>SUMIFS(Database!B:B,Database!A:A,B6) + SUMIFS(Database!C:C,Database!A:A,B6)</f>
        <v>200</v>
      </c>
      <c r="D6" s="4">
        <f>SUMIFS(Database!B:B,Database!A:A,B6) + SUMIFS(Database!D:D,Database!A:A,B6)</f>
        <v>170</v>
      </c>
      <c r="E6" s="4">
        <f>SUMIFS(Database!B:B,Database!A:A,B6) + SUMIFS(Database!E:E,Database!A:A,B6)</f>
        <v>320</v>
      </c>
      <c r="F6" s="4">
        <f>SUMIFS(Database!B:B,Database!A:A,B6) + SUMIFS(Database!F:F,Database!A:A,B6)</f>
        <v>240</v>
      </c>
    </row>
    <row r="7">
      <c r="A7" s="4">
        <v>6.0</v>
      </c>
      <c r="B7" s="4" t="s">
        <v>11</v>
      </c>
      <c r="C7" s="4">
        <f>SUMIFS(Database!B:B,Database!A:A,B7) + SUMIFS(Database!C:C,Database!A:A,B7)</f>
        <v>220</v>
      </c>
      <c r="D7" s="4">
        <f>SUMIFS(Database!B:B,Database!A:A,B7) + SUMIFS(Database!D:D,Database!A:A,B7)</f>
        <v>240</v>
      </c>
      <c r="E7" s="4">
        <f>SUMIFS(Database!B:B,Database!A:A,B7) + SUMIFS(Database!E:E,Database!A:A,B7)</f>
        <v>140</v>
      </c>
      <c r="F7" s="4">
        <f>SUMIFS(Database!B:B,Database!A:A,B7) + SUMIFS(Database!F:F,Database!A:A,B7)</f>
        <v>230</v>
      </c>
    </row>
    <row r="8">
      <c r="A8" s="4">
        <v>7.0</v>
      </c>
      <c r="B8" s="4" t="s">
        <v>12</v>
      </c>
      <c r="C8" s="4">
        <f>SUMIFS(Database!B:B,Database!A:A,B8) + SUMIFS(Database!C:C,Database!A:A,B8)</f>
        <v>170</v>
      </c>
      <c r="D8" s="4">
        <f>SUMIFS(Database!B:B,Database!A:A,B8) + SUMIFS(Database!D:D,Database!A:A,B8)</f>
        <v>90</v>
      </c>
      <c r="E8" s="4">
        <f>SUMIFS(Database!B:B,Database!A:A,B8) + SUMIFS(Database!E:E,Database!A:A,B8)</f>
        <v>180</v>
      </c>
      <c r="F8" s="4">
        <f>SUMIFS(Database!B:B,Database!A:A,B8) + SUMIFS(Database!F:F,Database!A:A,B8)</f>
        <v>160</v>
      </c>
    </row>
    <row r="9">
      <c r="A9" s="4">
        <v>8.0</v>
      </c>
      <c r="B9" s="4" t="s">
        <v>13</v>
      </c>
      <c r="C9" s="4">
        <f>SUMIFS(Database!B:B,Database!A:A,B9) + SUMIFS(Database!C:C,Database!A:A,B9)</f>
        <v>210</v>
      </c>
      <c r="D9" s="4">
        <f>SUMIFS(Database!B:B,Database!A:A,B9) + SUMIFS(Database!D:D,Database!A:A,B9)</f>
        <v>130</v>
      </c>
      <c r="E9" s="4">
        <f>SUMIFS(Database!B:B,Database!A:A,B9) + SUMIFS(Database!E:E,Database!A:A,B9)</f>
        <v>80</v>
      </c>
      <c r="F9" s="4">
        <f>SUMIFS(Database!B:B,Database!A:A,B9) + SUMIFS(Database!F:F,Database!A:A,B9)</f>
        <v>140</v>
      </c>
    </row>
    <row r="10">
      <c r="A10" s="4">
        <v>9.0</v>
      </c>
      <c r="B10" s="4" t="s">
        <v>14</v>
      </c>
      <c r="C10" s="4">
        <f>SUMIFS(Database!B:B,Database!A:A,B10) + SUMIFS(Database!C:C,Database!A:A,B10)</f>
        <v>90</v>
      </c>
      <c r="D10" s="4">
        <f>SUMIFS(Database!B:B,Database!A:A,B10) + SUMIFS(Database!D:D,Database!A:A,B10)</f>
        <v>180</v>
      </c>
      <c r="E10" s="4">
        <f>SUMIFS(Database!B:B,Database!A:A,B10) + SUMIFS(Database!E:E,Database!A:A,B10)</f>
        <v>150</v>
      </c>
      <c r="F10" s="4">
        <f>SUMIFS(Database!B:B,Database!A:A,B10) + SUMIFS(Database!F:F,Database!A:A,B10)</f>
        <v>120</v>
      </c>
    </row>
    <row r="11">
      <c r="A11" s="4">
        <v>10.0</v>
      </c>
      <c r="B11" s="4" t="s">
        <v>15</v>
      </c>
      <c r="C11" s="4">
        <f>SUMIFS(Database!B:B,Database!A:A,B11) + SUMIFS(Database!C:C,Database!A:A,B11)</f>
        <v>100</v>
      </c>
      <c r="D11" s="4">
        <f>SUMIFS(Database!B:B,Database!A:A,B11) + SUMIFS(Database!D:D,Database!A:A,B11)</f>
        <v>110</v>
      </c>
      <c r="E11" s="4">
        <f>SUMIFS(Database!B:B,Database!A:A,B11) + SUMIFS(Database!E:E,Database!A:A,B11)</f>
        <v>150</v>
      </c>
      <c r="F11" s="4">
        <f>SUMIFS(Database!B:B,Database!A:A,B11) + SUMIFS(Database!F:F,Database!A:A,B11)</f>
        <v>120</v>
      </c>
    </row>
    <row r="12">
      <c r="A12" s="4">
        <v>11.0</v>
      </c>
      <c r="B12" s="4" t="s">
        <v>16</v>
      </c>
      <c r="C12" s="4">
        <f>SUMIFS(Database!B:B,Database!A:A,B12) + SUMIFS(Database!C:C,Database!A:A,B12)</f>
        <v>110</v>
      </c>
      <c r="D12" s="4">
        <f>SUMIFS(Database!B:B,Database!A:A,B12) + SUMIFS(Database!D:D,Database!A:A,B12)</f>
        <v>120</v>
      </c>
      <c r="E12" s="4">
        <f>SUMIFS(Database!B:B,Database!A:A,B12) + SUMIFS(Database!E:E,Database!A:A,B12)</f>
        <v>60</v>
      </c>
      <c r="F12" s="4">
        <f>SUMIFS(Database!B:B,Database!A:A,B12) + SUMIFS(Database!F:F,Database!A:A,B12)</f>
        <v>110</v>
      </c>
    </row>
    <row r="13">
      <c r="A13" s="4">
        <v>12.0</v>
      </c>
      <c r="B13" s="4" t="s">
        <v>17</v>
      </c>
      <c r="C13" s="4">
        <f>SUMIFS(Database!B:B,Database!A:A,B13) + SUMIFS(Database!C:C,Database!A:A,B13)</f>
        <v>130</v>
      </c>
      <c r="D13" s="4">
        <f>SUMIFS(Database!B:B,Database!A:A,B13) + SUMIFS(Database!D:D,Database!A:A,B13)</f>
        <v>130</v>
      </c>
      <c r="E13" s="4">
        <f>SUMIFS(Database!B:B,Database!A:A,B13) + SUMIFS(Database!E:E,Database!A:A,B13)</f>
        <v>120</v>
      </c>
      <c r="F13" s="4">
        <f>SUMIFS(Database!B:B,Database!A:A,B13) + SUMIFS(Database!F:F,Database!A:A,B13)</f>
        <v>110</v>
      </c>
    </row>
    <row r="14">
      <c r="A14" s="4">
        <v>13.0</v>
      </c>
      <c r="B14" s="4" t="s">
        <v>18</v>
      </c>
      <c r="C14" s="4">
        <f>SUMIFS(Database!B:B,Database!A:A,B14) + SUMIFS(Database!C:C,Database!A:A,B14)</f>
        <v>60</v>
      </c>
      <c r="D14" s="4">
        <f>SUMIFS(Database!B:B,Database!A:A,B14) + SUMIFS(Database!D:D,Database!A:A,B14)</f>
        <v>70</v>
      </c>
      <c r="E14" s="4">
        <f>SUMIFS(Database!B:B,Database!A:A,B14) + SUMIFS(Database!E:E,Database!A:A,B14)</f>
        <v>170</v>
      </c>
      <c r="F14" s="4">
        <f>SUMIFS(Database!B:B,Database!A:A,B14) + SUMIFS(Database!F:F,Database!A:A,B14)</f>
        <v>100</v>
      </c>
    </row>
    <row r="15">
      <c r="A15" s="4">
        <v>14.0</v>
      </c>
      <c r="B15" s="4" t="s">
        <v>19</v>
      </c>
      <c r="C15" s="4">
        <f>SUMIFS(Database!B:B,Database!A:A,B15) + SUMIFS(Database!C:C,Database!A:A,B15)</f>
        <v>50</v>
      </c>
      <c r="D15" s="4">
        <f>SUMIFS(Database!B:B,Database!A:A,B15) + SUMIFS(Database!D:D,Database!A:A,B15)</f>
        <v>110</v>
      </c>
      <c r="E15" s="4">
        <f>SUMIFS(Database!B:B,Database!A:A,B15) + SUMIFS(Database!E:E,Database!A:A,B15)</f>
        <v>80</v>
      </c>
      <c r="F15" s="4">
        <f>SUMIFS(Database!B:B,Database!A:A,B15) + SUMIFS(Database!F:F,Database!A:A,B15)</f>
        <v>90</v>
      </c>
    </row>
    <row r="16">
      <c r="A16" s="4">
        <v>15.0</v>
      </c>
      <c r="B16" s="4" t="s">
        <v>20</v>
      </c>
      <c r="C16" s="4">
        <f>SUMIFS(Database!B:B,Database!A:A,B16) + SUMIFS(Database!C:C,Database!A:A,B16)</f>
        <v>130</v>
      </c>
      <c r="D16" s="4">
        <f>SUMIFS(Database!B:B,Database!A:A,B16) + SUMIFS(Database!D:D,Database!A:A,B16)</f>
        <v>40</v>
      </c>
      <c r="E16" s="4">
        <f>SUMIFS(Database!B:B,Database!A:A,B16) + SUMIFS(Database!E:E,Database!A:A,B16)</f>
        <v>160</v>
      </c>
      <c r="F16" s="4">
        <f>SUMIFS(Database!B:B,Database!A:A,B16) + SUMIFS(Database!F:F,Database!A:A,B16)</f>
        <v>80</v>
      </c>
    </row>
    <row r="17">
      <c r="A17" s="4">
        <v>16.0</v>
      </c>
      <c r="B17" s="4" t="s">
        <v>21</v>
      </c>
      <c r="C17" s="4">
        <f>SUMIFS(Database!B:B,Database!A:A,B17) + SUMIFS(Database!C:C,Database!A:A,B17)</f>
        <v>110</v>
      </c>
      <c r="D17" s="4">
        <f>SUMIFS(Database!B:B,Database!A:A,B17) + SUMIFS(Database!D:D,Database!A:A,B17)</f>
        <v>50</v>
      </c>
      <c r="E17" s="4">
        <f>SUMIFS(Database!B:B,Database!A:A,B17) + SUMIFS(Database!E:E,Database!A:A,B17)</f>
        <v>140</v>
      </c>
      <c r="F17" s="4">
        <f>SUMIFS(Database!B:B,Database!A:A,B17) + SUMIFS(Database!F:F,Database!A:A,B17)</f>
        <v>80</v>
      </c>
    </row>
    <row r="18">
      <c r="A18" s="4">
        <v>17.0</v>
      </c>
      <c r="B18" s="4" t="s">
        <v>22</v>
      </c>
      <c r="C18" s="4">
        <f>SUMIFS(Database!B:B,Database!A:A,B18) + SUMIFS(Database!C:C,Database!A:A,B18)</f>
        <v>70</v>
      </c>
      <c r="D18" s="4">
        <f>SUMIFS(Database!B:B,Database!A:A,B18) + SUMIFS(Database!D:D,Database!A:A,B18)</f>
        <v>150</v>
      </c>
      <c r="E18" s="4">
        <f>SUMIFS(Database!B:B,Database!A:A,B18) + SUMIFS(Database!E:E,Database!A:A,B18)</f>
        <v>40</v>
      </c>
      <c r="F18" s="4">
        <f>SUMIFS(Database!B:B,Database!A:A,B18) + SUMIFS(Database!F:F,Database!A:A,B18)</f>
        <v>80</v>
      </c>
    </row>
    <row r="19">
      <c r="A19" s="4">
        <v>18.0</v>
      </c>
      <c r="B19" s="4" t="s">
        <v>23</v>
      </c>
      <c r="C19" s="4">
        <f>SUMIFS(Database!B:B,Database!A:A,B19) + SUMIFS(Database!C:C,Database!A:A,B19)</f>
        <v>80</v>
      </c>
      <c r="D19" s="4">
        <f>SUMIFS(Database!B:B,Database!A:A,B19) + SUMIFS(Database!D:D,Database!A:A,B19)</f>
        <v>90</v>
      </c>
      <c r="E19" s="4">
        <f>SUMIFS(Database!B:B,Database!A:A,B19) + SUMIFS(Database!E:E,Database!A:A,B19)</f>
        <v>40</v>
      </c>
      <c r="F19" s="4">
        <f>SUMIFS(Database!B:B,Database!A:A,B19) + SUMIFS(Database!F:F,Database!A:A,B19)</f>
        <v>80</v>
      </c>
    </row>
    <row r="20">
      <c r="A20" s="4">
        <v>19.0</v>
      </c>
      <c r="B20" s="4" t="s">
        <v>24</v>
      </c>
      <c r="C20" s="4">
        <f>SUMIFS(Database!B:B,Database!A:A,B20) + SUMIFS(Database!C:C,Database!A:A,B20)</f>
        <v>80</v>
      </c>
      <c r="D20" s="4">
        <f>SUMIFS(Database!B:B,Database!A:A,B20) + SUMIFS(Database!D:D,Database!A:A,B20)</f>
        <v>80</v>
      </c>
      <c r="E20" s="4">
        <f>SUMIFS(Database!B:B,Database!A:A,B20) + SUMIFS(Database!E:E,Database!A:A,B20)</f>
        <v>60</v>
      </c>
      <c r="F20" s="4">
        <f>SUMIFS(Database!B:B,Database!A:A,B20) + SUMIFS(Database!F:F,Database!A:A,B20)</f>
        <v>80</v>
      </c>
    </row>
    <row r="21" ht="15.75" customHeight="1">
      <c r="A21" s="4">
        <v>20.0</v>
      </c>
      <c r="B21" s="4" t="s">
        <v>25</v>
      </c>
      <c r="C21" s="4">
        <f>SUMIFS(Database!B:B,Database!A:A,B21) + SUMIFS(Database!C:C,Database!A:A,B21)</f>
        <v>80</v>
      </c>
      <c r="D21" s="4">
        <f>SUMIFS(Database!B:B,Database!A:A,B21) + SUMIFS(Database!D:D,Database!A:A,B21)</f>
        <v>120</v>
      </c>
      <c r="E21" s="4">
        <f>SUMIFS(Database!B:B,Database!A:A,B21) + SUMIFS(Database!E:E,Database!A:A,B21)</f>
        <v>80</v>
      </c>
      <c r="F21" s="4">
        <f>SUMIFS(Database!B:B,Database!A:A,B21) + SUMIFS(Database!F:F,Database!A:A,B21)</f>
        <v>70</v>
      </c>
    </row>
    <row r="22" ht="15.75" customHeight="1">
      <c r="A22" s="4">
        <v>21.0</v>
      </c>
      <c r="B22" s="4" t="s">
        <v>26</v>
      </c>
      <c r="C22" s="4">
        <f>SUMIFS(Database!B:B,Database!A:A,B22) + SUMIFS(Database!C:C,Database!A:A,B22)</f>
        <v>70</v>
      </c>
      <c r="D22" s="4">
        <f>SUMIFS(Database!B:B,Database!A:A,B22) + SUMIFS(Database!D:D,Database!A:A,B22)</f>
        <v>50</v>
      </c>
      <c r="E22" s="4">
        <f>SUMIFS(Database!B:B,Database!A:A,B22) + SUMIFS(Database!E:E,Database!A:A,B22)</f>
        <v>60</v>
      </c>
      <c r="F22" s="4">
        <f>SUMIFS(Database!B:B,Database!A:A,B22) + SUMIFS(Database!F:F,Database!A:A,B22)</f>
        <v>70</v>
      </c>
    </row>
    <row r="23" ht="15.75" customHeight="1">
      <c r="A23" s="4">
        <v>22.0</v>
      </c>
      <c r="B23" s="4" t="s">
        <v>27</v>
      </c>
      <c r="C23" s="4">
        <f>SUMIFS(Database!B:B,Database!A:A,B23) + SUMIFS(Database!C:C,Database!A:A,B23)</f>
        <v>70</v>
      </c>
      <c r="D23" s="4">
        <f>SUMIFS(Database!B:B,Database!A:A,B23) + SUMIFS(Database!D:D,Database!A:A,B23)</f>
        <v>40</v>
      </c>
      <c r="E23" s="4">
        <f>SUMIFS(Database!B:B,Database!A:A,B23) + SUMIFS(Database!E:E,Database!A:A,B23)</f>
        <v>70</v>
      </c>
      <c r="F23" s="4">
        <f>SUMIFS(Database!B:B,Database!A:A,B23) + SUMIFS(Database!F:F,Database!A:A,B23)</f>
        <v>70</v>
      </c>
    </row>
    <row r="24" ht="15.75" customHeight="1">
      <c r="A24" s="4">
        <v>23.0</v>
      </c>
      <c r="B24" s="4" t="s">
        <v>28</v>
      </c>
      <c r="C24" s="4">
        <f>SUMIFS(Database!B:B,Database!A:A,B24) + SUMIFS(Database!C:C,Database!A:A,B24)</f>
        <v>70</v>
      </c>
      <c r="D24" s="4">
        <f>SUMIFS(Database!B:B,Database!A:A,B24) + SUMIFS(Database!D:D,Database!A:A,B24)</f>
        <v>60</v>
      </c>
      <c r="E24" s="4">
        <f>SUMIFS(Database!B:B,Database!A:A,B24) + SUMIFS(Database!E:E,Database!A:A,B24)</f>
        <v>50</v>
      </c>
      <c r="F24" s="4">
        <f>SUMIFS(Database!B:B,Database!A:A,B24) + SUMIFS(Database!F:F,Database!A:A,B24)</f>
        <v>70</v>
      </c>
    </row>
    <row r="25" ht="15.75" customHeight="1">
      <c r="A25" s="4">
        <v>24.0</v>
      </c>
      <c r="B25" s="4" t="s">
        <v>29</v>
      </c>
      <c r="C25" s="4">
        <f>SUMIFS(Database!B:B,Database!A:A,B25) + SUMIFS(Database!C:C,Database!A:A,B25)</f>
        <v>60</v>
      </c>
      <c r="D25" s="4">
        <f>SUMIFS(Database!B:B,Database!A:A,B25) + SUMIFS(Database!D:D,Database!A:A,B25)</f>
        <v>40</v>
      </c>
      <c r="E25" s="4">
        <f>SUMIFS(Database!B:B,Database!A:A,B25) + SUMIFS(Database!E:E,Database!A:A,B25)</f>
        <v>60</v>
      </c>
      <c r="F25" s="4">
        <f>SUMIFS(Database!B:B,Database!A:A,B25) + SUMIFS(Database!F:F,Database!A:A,B25)</f>
        <v>50</v>
      </c>
    </row>
    <row r="26" ht="15.75" customHeight="1">
      <c r="A26" s="4">
        <v>25.0</v>
      </c>
      <c r="B26" s="4" t="s">
        <v>30</v>
      </c>
      <c r="C26" s="4">
        <f>SUMIFS(Database!B:B,Database!A:A,B26) + SUMIFS(Database!C:C,Database!A:A,B26)</f>
        <v>60</v>
      </c>
      <c r="D26" s="4">
        <f>SUMIFS(Database!B:B,Database!A:A,B26) + SUMIFS(Database!D:D,Database!A:A,B26)</f>
        <v>60</v>
      </c>
      <c r="E26" s="4">
        <f>SUMIFS(Database!B:B,Database!A:A,B26) + SUMIFS(Database!E:E,Database!A:A,B26)</f>
        <v>50</v>
      </c>
      <c r="F26" s="4">
        <f>SUMIFS(Database!B:B,Database!A:A,B26) + SUMIFS(Database!F:F,Database!A:A,B26)</f>
        <v>50</v>
      </c>
    </row>
    <row r="27" ht="15.75" customHeight="1">
      <c r="A27" s="4">
        <v>26.0</v>
      </c>
      <c r="B27" s="4" t="s">
        <v>31</v>
      </c>
      <c r="C27" s="4">
        <f>SUMIFS(Database!B:B,Database!A:A,B27) + SUMIFS(Database!C:C,Database!A:A,B27)</f>
        <v>60</v>
      </c>
      <c r="D27" s="4">
        <f>SUMIFS(Database!B:B,Database!A:A,B27) + SUMIFS(Database!D:D,Database!A:A,B27)</f>
        <v>60</v>
      </c>
      <c r="E27" s="4">
        <f>SUMIFS(Database!B:B,Database!A:A,B27) + SUMIFS(Database!E:E,Database!A:A,B27)</f>
        <v>50</v>
      </c>
      <c r="F27" s="4">
        <f>SUMIFS(Database!B:B,Database!A:A,B27) + SUMIFS(Database!F:F,Database!A:A,B27)</f>
        <v>50</v>
      </c>
    </row>
    <row r="28" ht="15.75" customHeight="1">
      <c r="A28" s="4">
        <v>27.0</v>
      </c>
      <c r="B28" s="4" t="s">
        <v>32</v>
      </c>
      <c r="C28" s="4">
        <f>SUMIFS(Database!B:B,Database!A:A,B28) + SUMIFS(Database!C:C,Database!A:A,B28)</f>
        <v>70</v>
      </c>
      <c r="D28" s="4">
        <f>SUMIFS(Database!B:B,Database!A:A,B28) + SUMIFS(Database!D:D,Database!A:A,B28)</f>
        <v>40</v>
      </c>
      <c r="E28" s="4">
        <f>SUMIFS(Database!B:B,Database!A:A,B28) + SUMIFS(Database!E:E,Database!A:A,B28)</f>
        <v>60</v>
      </c>
      <c r="F28" s="4">
        <f>SUMIFS(Database!B:B,Database!A:A,B28) + SUMIFS(Database!F:F,Database!A:A,B28)</f>
        <v>50</v>
      </c>
    </row>
    <row r="29" ht="15.75" customHeight="1">
      <c r="A29" s="4">
        <v>28.0</v>
      </c>
      <c r="B29" s="4" t="s">
        <v>33</v>
      </c>
      <c r="C29" s="4">
        <f>SUMIFS(Database!B:B,Database!A:A,B29) + SUMIFS(Database!C:C,Database!A:A,B29)</f>
        <v>30</v>
      </c>
      <c r="D29" s="4">
        <f>SUMIFS(Database!B:B,Database!A:A,B29) + SUMIFS(Database!D:D,Database!A:A,B29)</f>
        <v>60</v>
      </c>
      <c r="E29" s="4">
        <f>SUMIFS(Database!B:B,Database!A:A,B29) + SUMIFS(Database!E:E,Database!A:A,B29)</f>
        <v>10</v>
      </c>
      <c r="F29" s="4">
        <f>SUMIFS(Database!B:B,Database!A:A,B29) + SUMIFS(Database!F:F,Database!A:A,B29)</f>
        <v>20</v>
      </c>
    </row>
    <row r="30" ht="15.75" customHeight="1">
      <c r="A30" s="4">
        <v>29.0</v>
      </c>
      <c r="B30" s="4" t="s">
        <v>34</v>
      </c>
      <c r="C30" s="4">
        <f>SUMIFS(Database!B:B,Database!A:A,B30) + SUMIFS(Database!C:C,Database!A:A,B30)</f>
        <v>40</v>
      </c>
      <c r="D30" s="4">
        <f>SUMIFS(Database!B:B,Database!A:A,B30) + SUMIFS(Database!D:D,Database!A:A,B30)</f>
        <v>50</v>
      </c>
      <c r="E30" s="4">
        <f>SUMIFS(Database!B:B,Database!A:A,B30) + SUMIFS(Database!E:E,Database!A:A,B30)</f>
        <v>10</v>
      </c>
      <c r="F30" s="4">
        <f>SUMIFS(Database!B:B,Database!A:A,B30) + SUMIFS(Database!F:F,Database!A:A,B30)</f>
        <v>20</v>
      </c>
    </row>
    <row r="31" ht="15.75" customHeight="1">
      <c r="A31" s="4">
        <v>30.0</v>
      </c>
      <c r="B31" s="4" t="s">
        <v>35</v>
      </c>
      <c r="C31" s="4">
        <f>SUMIFS(Database!B:B,Database!A:A,B31) + SUMIFS(Database!C:C,Database!A:A,B31)</f>
        <v>10</v>
      </c>
      <c r="D31" s="4">
        <f>SUMIFS(Database!B:B,Database!A:A,B31) + SUMIFS(Database!D:D,Database!A:A,B31)</f>
        <v>20</v>
      </c>
      <c r="E31" s="4">
        <f>SUMIFS(Database!B:B,Database!A:A,B31) + SUMIFS(Database!E:E,Database!A:A,B31)</f>
        <v>20</v>
      </c>
      <c r="F31" s="4">
        <f>SUMIFS(Database!B:B,Database!A:A,B31) + SUMIFS(Database!F:F,Database!A:A,B31)</f>
        <v>10</v>
      </c>
    </row>
    <row r="32" ht="15.75" customHeight="1">
      <c r="A32" s="4">
        <v>31.0</v>
      </c>
      <c r="B32" s="4" t="s">
        <v>36</v>
      </c>
      <c r="C32" s="4">
        <f>SUMIFS(Database!B:B,Database!A:A,B32) + SUMIFS(Database!C:C,Database!A:A,B32)</f>
        <v>10</v>
      </c>
      <c r="D32" s="4">
        <f>SUMIFS(Database!B:B,Database!A:A,B32) + SUMIFS(Database!D:D,Database!A:A,B32)</f>
        <v>10</v>
      </c>
      <c r="E32" s="4">
        <f>SUMIFS(Database!B:B,Database!A:A,B32) + SUMIFS(Database!E:E,Database!A:A,B32)</f>
        <v>10</v>
      </c>
      <c r="F32" s="4">
        <f>SUMIFS(Database!B:B,Database!A:A,B32) + SUMIFS(Database!F:F,Database!A:A,B32)</f>
        <v>10</v>
      </c>
    </row>
    <row r="33" ht="15.75" customHeight="1">
      <c r="A33" s="4">
        <v>32.0</v>
      </c>
      <c r="B33" s="4" t="s">
        <v>37</v>
      </c>
      <c r="C33" s="4">
        <f>SUMIFS(Database!B:B,Database!A:A,B33) + SUMIFS(Database!C:C,Database!A:A,B33)</f>
        <v>10</v>
      </c>
      <c r="D33" s="4">
        <f>SUMIFS(Database!B:B,Database!A:A,B33) + SUMIFS(Database!D:D,Database!A:A,B33)</f>
        <v>20</v>
      </c>
      <c r="E33" s="4">
        <f>SUMIFS(Database!B:B,Database!A:A,B33) + SUMIFS(Database!E:E,Database!A:A,B33)</f>
        <v>20</v>
      </c>
      <c r="F33" s="4">
        <f>SUMIFS(Database!B:B,Database!A:A,B33) + SUMIFS(Database!F:F,Database!A:A,B33)</f>
        <v>10</v>
      </c>
    </row>
    <row r="34" ht="15.75" customHeight="1">
      <c r="A34" s="4">
        <v>33.0</v>
      </c>
      <c r="B34" s="4" t="s">
        <v>38</v>
      </c>
      <c r="C34" s="4">
        <f>SUMIFS(Database!B:B,Database!A:A,B34) + SUMIFS(Database!C:C,Database!A:A,B34)</f>
        <v>20</v>
      </c>
      <c r="D34" s="4">
        <f>SUMIFS(Database!B:B,Database!A:A,B34) + SUMIFS(Database!D:D,Database!A:A,B34)</f>
        <v>10</v>
      </c>
      <c r="E34" s="4">
        <f>SUMIFS(Database!B:B,Database!A:A,B34) + SUMIFS(Database!E:E,Database!A:A,B34)</f>
        <v>20</v>
      </c>
      <c r="F34" s="4">
        <f>SUMIFS(Database!B:B,Database!A:A,B34) + SUMIFS(Database!F:F,Database!A:A,B34)</f>
        <v>10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9.63"/>
    <col customWidth="1" min="3" max="3" width="27.75"/>
    <col customWidth="1" min="4" max="4" width="22.88"/>
    <col customWidth="1" min="5" max="8" width="20.0"/>
    <col customWidth="1" min="9" max="9" width="22.63"/>
    <col customWidth="1" min="10" max="26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>
      <c r="A2" s="4">
        <v>1.0</v>
      </c>
      <c r="B2" s="4" t="s">
        <v>6</v>
      </c>
      <c r="C2" s="4">
        <v>30.0</v>
      </c>
      <c r="D2" s="4">
        <v>30.0</v>
      </c>
      <c r="E2" s="4">
        <v>40.0</v>
      </c>
      <c r="F2" s="4">
        <v>2.0</v>
      </c>
      <c r="G2" s="4">
        <v>2.0</v>
      </c>
      <c r="H2" s="4">
        <v>1.0</v>
      </c>
      <c r="I2" s="4">
        <v>40.0</v>
      </c>
    </row>
    <row r="3">
      <c r="A3" s="4">
        <v>1.0</v>
      </c>
      <c r="B3" s="4" t="s">
        <v>25</v>
      </c>
      <c r="C3" s="4">
        <v>30.0</v>
      </c>
      <c r="D3" s="4">
        <v>30.0</v>
      </c>
      <c r="E3" s="4">
        <v>40.0</v>
      </c>
      <c r="F3" s="4">
        <v>2.0</v>
      </c>
      <c r="G3" s="4">
        <v>2.0</v>
      </c>
      <c r="H3" s="4">
        <v>1.0</v>
      </c>
      <c r="I3" s="4">
        <v>40.0</v>
      </c>
    </row>
    <row r="4">
      <c r="A4" s="4">
        <v>2.0</v>
      </c>
      <c r="B4" s="4" t="s">
        <v>9</v>
      </c>
      <c r="C4" s="4">
        <v>40.0</v>
      </c>
      <c r="D4" s="4">
        <v>20.0</v>
      </c>
      <c r="E4" s="4">
        <v>30.0</v>
      </c>
      <c r="F4" s="4">
        <v>1.0</v>
      </c>
      <c r="G4" s="4">
        <v>3.0</v>
      </c>
      <c r="H4" s="4">
        <v>2.0</v>
      </c>
      <c r="I4" s="4">
        <v>30.0</v>
      </c>
    </row>
    <row r="5">
      <c r="A5" s="4">
        <v>2.0</v>
      </c>
      <c r="B5" s="4" t="s">
        <v>12</v>
      </c>
      <c r="C5" s="4">
        <v>40.0</v>
      </c>
      <c r="D5" s="4">
        <v>20.0</v>
      </c>
      <c r="E5" s="4">
        <v>30.0</v>
      </c>
      <c r="F5" s="4">
        <v>1.0</v>
      </c>
      <c r="G5" s="4">
        <v>3.0</v>
      </c>
      <c r="H5" s="4">
        <v>2.0</v>
      </c>
      <c r="I5" s="4">
        <v>30.0</v>
      </c>
    </row>
    <row r="6">
      <c r="A6" s="4">
        <v>3.0</v>
      </c>
      <c r="B6" s="4" t="s">
        <v>7</v>
      </c>
      <c r="C6" s="4">
        <v>10.0</v>
      </c>
      <c r="D6" s="4">
        <v>40.0</v>
      </c>
      <c r="E6" s="4">
        <v>10.0</v>
      </c>
      <c r="F6" s="4">
        <v>4.0</v>
      </c>
      <c r="G6" s="4">
        <v>1.0</v>
      </c>
      <c r="H6" s="4">
        <v>4.0</v>
      </c>
      <c r="I6" s="4">
        <v>20.0</v>
      </c>
    </row>
    <row r="7">
      <c r="A7" s="4">
        <v>3.0</v>
      </c>
      <c r="B7" s="4" t="s">
        <v>22</v>
      </c>
      <c r="C7" s="4">
        <v>10.0</v>
      </c>
      <c r="D7" s="4">
        <v>40.0</v>
      </c>
      <c r="E7" s="4">
        <v>10.0</v>
      </c>
      <c r="F7" s="4">
        <v>4.0</v>
      </c>
      <c r="G7" s="4">
        <v>1.0</v>
      </c>
      <c r="H7" s="4">
        <v>4.0</v>
      </c>
      <c r="I7" s="4">
        <v>20.0</v>
      </c>
    </row>
    <row r="8">
      <c r="A8" s="4">
        <v>4.0</v>
      </c>
      <c r="B8" s="4" t="s">
        <v>38</v>
      </c>
      <c r="C8" s="4">
        <v>20.0</v>
      </c>
      <c r="D8" s="4">
        <v>10.0</v>
      </c>
      <c r="E8" s="4">
        <v>20.0</v>
      </c>
      <c r="F8" s="4">
        <v>3.0</v>
      </c>
      <c r="G8" s="4">
        <v>4.0</v>
      </c>
      <c r="H8" s="4">
        <v>3.0</v>
      </c>
      <c r="I8" s="4">
        <v>10.0</v>
      </c>
    </row>
    <row r="9">
      <c r="A9" s="4">
        <v>4.0</v>
      </c>
      <c r="B9" s="4" t="s">
        <v>13</v>
      </c>
      <c r="C9" s="4">
        <v>20.0</v>
      </c>
      <c r="D9" s="4">
        <v>10.0</v>
      </c>
      <c r="E9" s="4">
        <v>20.0</v>
      </c>
      <c r="F9" s="4">
        <v>3.0</v>
      </c>
      <c r="G9" s="4">
        <v>4.0</v>
      </c>
      <c r="H9" s="4">
        <v>3.0</v>
      </c>
      <c r="I9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9.63"/>
    <col customWidth="1" min="3" max="3" width="27.75"/>
    <col customWidth="1" min="4" max="4" width="22.88"/>
    <col customWidth="1" min="5" max="5" width="20.0"/>
    <col customWidth="1" min="6" max="8" width="19.25"/>
    <col customWidth="1" min="9" max="9" width="18.13"/>
    <col customWidth="1" min="10" max="26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>
      <c r="A2" s="4">
        <v>1.0</v>
      </c>
      <c r="B2" s="4" t="s">
        <v>11</v>
      </c>
      <c r="C2" s="4">
        <v>40.0</v>
      </c>
      <c r="D2" s="4">
        <v>40.0</v>
      </c>
      <c r="E2" s="4">
        <v>30.0</v>
      </c>
      <c r="F2" s="5">
        <v>1.0</v>
      </c>
      <c r="G2" s="4">
        <v>1.0</v>
      </c>
      <c r="H2" s="4">
        <v>2.0</v>
      </c>
      <c r="I2" s="4">
        <v>50.0</v>
      </c>
    </row>
    <row r="3">
      <c r="A3" s="4">
        <v>1.0</v>
      </c>
      <c r="B3" s="4" t="s">
        <v>9</v>
      </c>
      <c r="C3" s="4">
        <v>40.0</v>
      </c>
      <c r="D3" s="4">
        <v>40.0</v>
      </c>
      <c r="E3" s="4">
        <v>30.0</v>
      </c>
      <c r="F3" s="5">
        <v>1.0</v>
      </c>
      <c r="G3" s="4">
        <v>1.0</v>
      </c>
      <c r="H3" s="4">
        <v>2.0</v>
      </c>
      <c r="I3" s="4">
        <v>50.0</v>
      </c>
    </row>
    <row r="4">
      <c r="A4" s="4">
        <v>2.0</v>
      </c>
      <c r="B4" s="4" t="s">
        <v>6</v>
      </c>
      <c r="C4" s="4">
        <v>40.0</v>
      </c>
      <c r="D4" s="4">
        <v>40.0</v>
      </c>
      <c r="E4" s="4">
        <v>30.0</v>
      </c>
      <c r="F4" s="5">
        <v>1.0</v>
      </c>
      <c r="G4" s="4">
        <v>1.0</v>
      </c>
      <c r="H4" s="4">
        <v>2.0</v>
      </c>
      <c r="I4" s="4">
        <v>40.0</v>
      </c>
    </row>
    <row r="5">
      <c r="A5" s="4">
        <v>2.0</v>
      </c>
      <c r="B5" s="4" t="s">
        <v>23</v>
      </c>
      <c r="C5" s="4">
        <v>40.0</v>
      </c>
      <c r="D5" s="4">
        <v>40.0</v>
      </c>
      <c r="E5" s="4">
        <v>30.0</v>
      </c>
      <c r="F5" s="5">
        <v>1.0</v>
      </c>
      <c r="G5" s="4">
        <v>1.0</v>
      </c>
      <c r="H5" s="4">
        <v>2.0</v>
      </c>
      <c r="I5" s="4">
        <v>40.0</v>
      </c>
    </row>
    <row r="6">
      <c r="A6" s="4">
        <v>3.0</v>
      </c>
      <c r="B6" s="4" t="s">
        <v>19</v>
      </c>
      <c r="C6" s="4">
        <v>30.0</v>
      </c>
      <c r="D6" s="4">
        <v>30.0</v>
      </c>
      <c r="E6" s="4">
        <v>20.0</v>
      </c>
      <c r="F6" s="4">
        <v>3.0</v>
      </c>
      <c r="G6" s="4">
        <v>3.0</v>
      </c>
      <c r="H6" s="4">
        <v>3.0</v>
      </c>
      <c r="I6" s="4">
        <v>30.0</v>
      </c>
    </row>
    <row r="7">
      <c r="A7" s="4">
        <v>3.0</v>
      </c>
      <c r="B7" s="4" t="s">
        <v>29</v>
      </c>
      <c r="C7" s="4">
        <v>30.0</v>
      </c>
      <c r="D7" s="4">
        <v>30.0</v>
      </c>
      <c r="E7" s="4">
        <v>20.0</v>
      </c>
      <c r="F7" s="4">
        <v>3.0</v>
      </c>
      <c r="G7" s="4">
        <v>3.0</v>
      </c>
      <c r="H7" s="4">
        <v>3.0</v>
      </c>
      <c r="I7" s="4">
        <v>30.0</v>
      </c>
    </row>
    <row r="8">
      <c r="A8" s="4">
        <v>3.0</v>
      </c>
      <c r="B8" s="4" t="s">
        <v>14</v>
      </c>
      <c r="C8" s="4">
        <v>30.0</v>
      </c>
      <c r="D8" s="4">
        <v>30.0</v>
      </c>
      <c r="E8" s="4">
        <v>20.0</v>
      </c>
      <c r="F8" s="4">
        <v>3.0</v>
      </c>
      <c r="G8" s="4">
        <v>3.0</v>
      </c>
      <c r="H8" s="4">
        <v>3.0</v>
      </c>
      <c r="I8" s="4">
        <v>30.0</v>
      </c>
    </row>
    <row r="9">
      <c r="A9" s="4">
        <v>4.0</v>
      </c>
      <c r="B9" s="4" t="s">
        <v>7</v>
      </c>
      <c r="C9" s="4">
        <v>20.0</v>
      </c>
      <c r="D9" s="4">
        <v>20.0</v>
      </c>
      <c r="E9" s="4">
        <v>10.0</v>
      </c>
      <c r="F9" s="5">
        <v>4.0</v>
      </c>
      <c r="G9" s="4">
        <v>4.0</v>
      </c>
      <c r="H9" s="4">
        <v>4.0</v>
      </c>
      <c r="I9" s="4">
        <v>20.0</v>
      </c>
    </row>
    <row r="10">
      <c r="A10" s="4">
        <v>4.0</v>
      </c>
      <c r="B10" s="4" t="s">
        <v>17</v>
      </c>
      <c r="C10" s="4">
        <v>20.0</v>
      </c>
      <c r="D10" s="4">
        <v>20.0</v>
      </c>
      <c r="E10" s="4">
        <v>10.0</v>
      </c>
      <c r="F10" s="5">
        <v>4.0</v>
      </c>
      <c r="G10" s="4">
        <v>4.0</v>
      </c>
      <c r="H10" s="4">
        <v>4.0</v>
      </c>
      <c r="I10" s="4">
        <v>20.0</v>
      </c>
    </row>
    <row r="11">
      <c r="A11" s="4">
        <v>5.0</v>
      </c>
      <c r="B11" s="4" t="s">
        <v>21</v>
      </c>
      <c r="C11" s="4">
        <v>10.0</v>
      </c>
      <c r="D11" s="4">
        <v>10.0</v>
      </c>
      <c r="E11" s="4">
        <v>40.0</v>
      </c>
      <c r="F11" s="5">
        <v>5.0</v>
      </c>
      <c r="G11" s="4">
        <v>5.0</v>
      </c>
      <c r="H11" s="4">
        <v>1.0</v>
      </c>
      <c r="I11" s="4">
        <v>10.0</v>
      </c>
    </row>
    <row r="12">
      <c r="A12" s="4">
        <v>5.0</v>
      </c>
      <c r="B12" s="4" t="s">
        <v>10</v>
      </c>
      <c r="C12" s="4">
        <v>10.0</v>
      </c>
      <c r="D12" s="4">
        <v>10.0</v>
      </c>
      <c r="E12" s="4">
        <v>40.0</v>
      </c>
      <c r="F12" s="5">
        <v>5.0</v>
      </c>
      <c r="G12" s="4">
        <v>5.0</v>
      </c>
      <c r="H12" s="5">
        <v>1.0</v>
      </c>
      <c r="I12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9.63"/>
    <col customWidth="1" min="3" max="3" width="27.75"/>
    <col customWidth="1" min="4" max="4" width="22.88"/>
    <col customWidth="1" min="5" max="8" width="20.0"/>
    <col customWidth="1" min="9" max="9" width="15.75"/>
    <col customWidth="1" min="10" max="26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>
      <c r="A2" s="4">
        <v>1.0</v>
      </c>
      <c r="B2" s="4" t="s">
        <v>6</v>
      </c>
      <c r="C2" s="4">
        <v>20.0</v>
      </c>
      <c r="D2" s="4">
        <v>30.0</v>
      </c>
      <c r="E2" s="4">
        <v>50.0</v>
      </c>
      <c r="F2" s="4">
        <v>4.0</v>
      </c>
      <c r="G2" s="4">
        <v>3.0</v>
      </c>
      <c r="H2" s="4">
        <v>1.0</v>
      </c>
      <c r="I2" s="4">
        <v>50.0</v>
      </c>
    </row>
    <row r="3">
      <c r="A3" s="4">
        <v>1.0</v>
      </c>
      <c r="B3" s="4" t="s">
        <v>10</v>
      </c>
      <c r="C3" s="4">
        <v>20.0</v>
      </c>
      <c r="D3" s="4">
        <v>30.0</v>
      </c>
      <c r="E3" s="4">
        <v>50.0</v>
      </c>
      <c r="F3" s="4">
        <v>4.0</v>
      </c>
      <c r="G3" s="4">
        <v>3.0</v>
      </c>
      <c r="H3" s="4">
        <v>1.0</v>
      </c>
      <c r="I3" s="4">
        <v>50.0</v>
      </c>
    </row>
    <row r="4">
      <c r="A4" s="4">
        <v>2.0</v>
      </c>
      <c r="B4" s="4" t="s">
        <v>22</v>
      </c>
      <c r="C4" s="4">
        <v>30.0</v>
      </c>
      <c r="D4" s="4">
        <v>50.0</v>
      </c>
      <c r="E4" s="4">
        <v>20.0</v>
      </c>
      <c r="F4" s="4">
        <v>3.0</v>
      </c>
      <c r="G4" s="4">
        <v>1.0</v>
      </c>
      <c r="H4" s="4">
        <v>4.0</v>
      </c>
      <c r="I4" s="4">
        <v>40.0</v>
      </c>
    </row>
    <row r="5">
      <c r="A5" s="4">
        <v>2.0</v>
      </c>
      <c r="B5" s="4" t="s">
        <v>15</v>
      </c>
      <c r="C5" s="4">
        <v>30.0</v>
      </c>
      <c r="D5" s="4">
        <v>50.0</v>
      </c>
      <c r="E5" s="4">
        <v>20.0</v>
      </c>
      <c r="F5" s="4">
        <v>3.0</v>
      </c>
      <c r="G5" s="4">
        <v>1.0</v>
      </c>
      <c r="H5" s="4">
        <v>4.0</v>
      </c>
      <c r="I5" s="4">
        <v>40.0</v>
      </c>
    </row>
    <row r="6">
      <c r="A6" s="4">
        <v>3.0</v>
      </c>
      <c r="B6" s="4" t="s">
        <v>17</v>
      </c>
      <c r="C6" s="4">
        <v>40.0</v>
      </c>
      <c r="D6" s="4">
        <v>10.0</v>
      </c>
      <c r="E6" s="4">
        <v>40.0</v>
      </c>
      <c r="F6" s="4">
        <v>2.0</v>
      </c>
      <c r="G6" s="4">
        <v>5.0</v>
      </c>
      <c r="H6" s="4">
        <v>2.0</v>
      </c>
      <c r="I6" s="4">
        <v>30.0</v>
      </c>
    </row>
    <row r="7">
      <c r="A7" s="4">
        <v>3.0</v>
      </c>
      <c r="B7" s="4" t="s">
        <v>7</v>
      </c>
      <c r="C7" s="4">
        <v>40.0</v>
      </c>
      <c r="D7" s="4">
        <v>10.0</v>
      </c>
      <c r="E7" s="4">
        <v>40.0</v>
      </c>
      <c r="F7" s="4">
        <v>2.0</v>
      </c>
      <c r="G7" s="4">
        <v>5.0</v>
      </c>
      <c r="H7" s="4">
        <v>2.0</v>
      </c>
      <c r="I7" s="4">
        <v>30.0</v>
      </c>
    </row>
    <row r="8">
      <c r="A8" s="4">
        <v>4.0</v>
      </c>
      <c r="B8" s="4" t="s">
        <v>13</v>
      </c>
      <c r="C8" s="4">
        <v>50.0</v>
      </c>
      <c r="D8" s="4">
        <v>20.0</v>
      </c>
      <c r="E8" s="4">
        <v>10.0</v>
      </c>
      <c r="F8" s="4">
        <v>1.0</v>
      </c>
      <c r="G8" s="4">
        <v>4.0</v>
      </c>
      <c r="H8" s="4">
        <v>5.0</v>
      </c>
      <c r="I8" s="4">
        <v>20.0</v>
      </c>
    </row>
    <row r="9">
      <c r="A9" s="4">
        <v>4.0</v>
      </c>
      <c r="B9" s="4" t="s">
        <v>9</v>
      </c>
      <c r="C9" s="4">
        <v>50.0</v>
      </c>
      <c r="D9" s="4">
        <v>20.0</v>
      </c>
      <c r="E9" s="4">
        <v>10.0</v>
      </c>
      <c r="F9" s="4">
        <v>1.0</v>
      </c>
      <c r="G9" s="4">
        <v>4.0</v>
      </c>
      <c r="H9" s="4">
        <v>5.0</v>
      </c>
      <c r="I9" s="4">
        <v>20.0</v>
      </c>
    </row>
    <row r="10">
      <c r="A10" s="4">
        <v>5.0</v>
      </c>
      <c r="B10" s="4" t="s">
        <v>25</v>
      </c>
      <c r="C10" s="4">
        <v>10.0</v>
      </c>
      <c r="D10" s="4">
        <v>40.0</v>
      </c>
      <c r="E10" s="4">
        <v>30.0</v>
      </c>
      <c r="F10" s="4">
        <v>5.0</v>
      </c>
      <c r="G10" s="4">
        <v>2.0</v>
      </c>
      <c r="H10" s="4">
        <v>3.0</v>
      </c>
      <c r="I10" s="4">
        <v>10.0</v>
      </c>
    </row>
    <row r="11">
      <c r="A11" s="4">
        <v>5.0</v>
      </c>
      <c r="B11" s="4" t="s">
        <v>14</v>
      </c>
      <c r="C11" s="4">
        <v>10.0</v>
      </c>
      <c r="D11" s="4">
        <v>40.0</v>
      </c>
      <c r="E11" s="4">
        <v>30.0</v>
      </c>
      <c r="F11" s="4">
        <v>5.0</v>
      </c>
      <c r="G11" s="4">
        <v>2.0</v>
      </c>
      <c r="H11" s="4">
        <v>3.0</v>
      </c>
      <c r="I11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9.63"/>
    <col customWidth="1" min="3" max="3" width="27.75"/>
    <col customWidth="1" min="4" max="4" width="22.88"/>
    <col customWidth="1" min="5" max="8" width="20.0"/>
    <col customWidth="1" min="9" max="9" width="17.25"/>
    <col customWidth="1" min="10" max="26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>
      <c r="A2" s="4">
        <v>1.0</v>
      </c>
      <c r="B2" s="4" t="s">
        <v>6</v>
      </c>
      <c r="C2" s="4">
        <v>50.0</v>
      </c>
      <c r="D2" s="4">
        <v>40.0</v>
      </c>
      <c r="E2" s="4">
        <v>20.0</v>
      </c>
      <c r="F2" s="4">
        <v>1.0</v>
      </c>
      <c r="G2" s="4">
        <v>2.0</v>
      </c>
      <c r="H2" s="4">
        <v>4.0</v>
      </c>
      <c r="I2" s="4">
        <v>50.0</v>
      </c>
    </row>
    <row r="3">
      <c r="A3" s="4">
        <v>1.0</v>
      </c>
      <c r="B3" s="4" t="s">
        <v>8</v>
      </c>
      <c r="C3" s="4">
        <v>50.0</v>
      </c>
      <c r="D3" s="4">
        <v>40.0</v>
      </c>
      <c r="E3" s="4">
        <v>20.0</v>
      </c>
      <c r="F3" s="4">
        <v>1.0</v>
      </c>
      <c r="G3" s="4">
        <v>2.0</v>
      </c>
      <c r="H3" s="4">
        <v>4.0</v>
      </c>
      <c r="I3" s="4">
        <v>50.0</v>
      </c>
    </row>
    <row r="4">
      <c r="A4" s="4">
        <v>2.0</v>
      </c>
      <c r="B4" s="4" t="s">
        <v>23</v>
      </c>
      <c r="C4" s="4">
        <v>40.0</v>
      </c>
      <c r="D4" s="4">
        <v>50.0</v>
      </c>
      <c r="E4" s="4">
        <v>10.0</v>
      </c>
      <c r="F4" s="4">
        <v>2.0</v>
      </c>
      <c r="G4" s="4">
        <v>1.0</v>
      </c>
      <c r="H4" s="4">
        <v>5.0</v>
      </c>
      <c r="I4" s="4">
        <v>40.0</v>
      </c>
    </row>
    <row r="5">
      <c r="A5" s="4">
        <v>2.0</v>
      </c>
      <c r="B5" s="4" t="s">
        <v>11</v>
      </c>
      <c r="C5" s="4">
        <v>40.0</v>
      </c>
      <c r="D5" s="4">
        <v>50.0</v>
      </c>
      <c r="E5" s="4">
        <v>10.0</v>
      </c>
      <c r="F5" s="4">
        <v>2.0</v>
      </c>
      <c r="G5" s="4">
        <v>1.0</v>
      </c>
      <c r="H5" s="4">
        <v>5.0</v>
      </c>
      <c r="I5" s="4">
        <v>40.0</v>
      </c>
    </row>
    <row r="6">
      <c r="A6" s="4">
        <v>2.0</v>
      </c>
      <c r="B6" s="4" t="s">
        <v>7</v>
      </c>
      <c r="C6" s="4">
        <v>20.0</v>
      </c>
      <c r="D6" s="4">
        <v>30.0</v>
      </c>
      <c r="E6" s="4">
        <v>50.0</v>
      </c>
      <c r="F6" s="4">
        <v>4.0</v>
      </c>
      <c r="G6" s="4">
        <v>3.0</v>
      </c>
      <c r="H6" s="4">
        <v>1.0</v>
      </c>
      <c r="I6" s="4">
        <v>40.0</v>
      </c>
    </row>
    <row r="7">
      <c r="A7" s="4">
        <v>2.0</v>
      </c>
      <c r="B7" s="4" t="s">
        <v>21</v>
      </c>
      <c r="C7" s="4">
        <v>20.0</v>
      </c>
      <c r="D7" s="4">
        <v>30.0</v>
      </c>
      <c r="E7" s="4">
        <v>50.0</v>
      </c>
      <c r="F7" s="4">
        <v>4.0</v>
      </c>
      <c r="G7" s="4">
        <v>3.0</v>
      </c>
      <c r="H7" s="4">
        <v>1.0</v>
      </c>
      <c r="I7" s="4">
        <v>40.0</v>
      </c>
    </row>
    <row r="8">
      <c r="A8" s="4">
        <v>4.0</v>
      </c>
      <c r="B8" s="4" t="s">
        <v>29</v>
      </c>
      <c r="C8" s="4">
        <v>30.0</v>
      </c>
      <c r="D8" s="4">
        <v>10.0</v>
      </c>
      <c r="E8" s="4">
        <v>40.0</v>
      </c>
      <c r="F8" s="4">
        <v>3.0</v>
      </c>
      <c r="G8" s="4">
        <v>5.0</v>
      </c>
      <c r="H8" s="4">
        <v>2.0</v>
      </c>
      <c r="I8" s="4">
        <v>20.0</v>
      </c>
    </row>
    <row r="9">
      <c r="A9" s="4">
        <v>4.0</v>
      </c>
      <c r="B9" s="4" t="s">
        <v>10</v>
      </c>
      <c r="C9" s="4">
        <v>30.0</v>
      </c>
      <c r="D9" s="4">
        <v>10.0</v>
      </c>
      <c r="E9" s="4">
        <v>40.0</v>
      </c>
      <c r="F9" s="4">
        <v>3.0</v>
      </c>
      <c r="G9" s="4">
        <v>5.0</v>
      </c>
      <c r="H9" s="4">
        <v>2.0</v>
      </c>
      <c r="I9" s="4">
        <v>20.0</v>
      </c>
    </row>
    <row r="10">
      <c r="A10" s="4">
        <v>5.0</v>
      </c>
      <c r="B10" s="4" t="s">
        <v>17</v>
      </c>
      <c r="C10" s="4">
        <v>10.0</v>
      </c>
      <c r="D10" s="4">
        <v>20.0</v>
      </c>
      <c r="E10" s="4">
        <v>30.0</v>
      </c>
      <c r="F10" s="4">
        <v>5.0</v>
      </c>
      <c r="G10" s="4">
        <v>4.0</v>
      </c>
      <c r="H10" s="4">
        <v>3.0</v>
      </c>
      <c r="I10" s="4">
        <v>10.0</v>
      </c>
    </row>
    <row r="11">
      <c r="A11" s="4">
        <v>5.0</v>
      </c>
      <c r="B11" s="4" t="s">
        <v>32</v>
      </c>
      <c r="C11" s="4">
        <v>10.0</v>
      </c>
      <c r="D11" s="4">
        <v>20.0</v>
      </c>
      <c r="E11" s="4">
        <v>30.0</v>
      </c>
      <c r="F11" s="4">
        <v>5.0</v>
      </c>
      <c r="G11" s="4">
        <v>4.0</v>
      </c>
      <c r="H11" s="4">
        <v>3.0</v>
      </c>
      <c r="I11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9.63"/>
    <col customWidth="1" min="3" max="3" width="27.75"/>
    <col customWidth="1" min="4" max="4" width="22.88"/>
    <col customWidth="1" min="5" max="8" width="20.0"/>
    <col customWidth="1" min="9" max="9" width="21.63"/>
    <col customWidth="1" min="10" max="26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>
      <c r="A2" s="4">
        <v>1.0</v>
      </c>
      <c r="B2" s="4" t="s">
        <v>9</v>
      </c>
      <c r="C2" s="4">
        <v>50.0</v>
      </c>
      <c r="D2" s="4">
        <v>70.0</v>
      </c>
      <c r="E2" s="4">
        <v>80.0</v>
      </c>
      <c r="F2" s="4">
        <v>4.0</v>
      </c>
      <c r="G2" s="4">
        <v>2.0</v>
      </c>
      <c r="H2" s="4">
        <v>1.0</v>
      </c>
      <c r="I2" s="4">
        <v>80.0</v>
      </c>
    </row>
    <row r="3">
      <c r="A3" s="4">
        <v>1.0</v>
      </c>
      <c r="B3" s="4" t="s">
        <v>10</v>
      </c>
      <c r="C3" s="4">
        <v>50.0</v>
      </c>
      <c r="D3" s="4">
        <v>70.0</v>
      </c>
      <c r="E3" s="4">
        <v>80.0</v>
      </c>
      <c r="F3" s="4">
        <v>4.0</v>
      </c>
      <c r="G3" s="4">
        <v>2.0</v>
      </c>
      <c r="H3" s="4">
        <v>1.0</v>
      </c>
      <c r="I3" s="4">
        <v>80.0</v>
      </c>
    </row>
    <row r="4">
      <c r="A4" s="4">
        <v>2.0</v>
      </c>
      <c r="B4" s="4" t="s">
        <v>7</v>
      </c>
      <c r="C4" s="4">
        <v>80.0</v>
      </c>
      <c r="D4" s="4">
        <v>80.0</v>
      </c>
      <c r="E4" s="4">
        <v>20.0</v>
      </c>
      <c r="F4" s="4">
        <v>1.0</v>
      </c>
      <c r="G4" s="4">
        <v>1.0</v>
      </c>
      <c r="H4" s="4">
        <v>7.0</v>
      </c>
      <c r="I4" s="4">
        <v>70.0</v>
      </c>
    </row>
    <row r="5">
      <c r="A5" s="4">
        <v>2.0</v>
      </c>
      <c r="B5" s="4" t="s">
        <v>13</v>
      </c>
      <c r="C5" s="4">
        <v>80.0</v>
      </c>
      <c r="D5" s="4">
        <v>80.0</v>
      </c>
      <c r="E5" s="4">
        <v>20.0</v>
      </c>
      <c r="F5" s="4">
        <v>1.0</v>
      </c>
      <c r="G5" s="4">
        <v>1.0</v>
      </c>
      <c r="H5" s="4">
        <v>7.0</v>
      </c>
      <c r="I5" s="4">
        <v>70.0</v>
      </c>
    </row>
    <row r="6">
      <c r="A6" s="4">
        <v>2.0</v>
      </c>
      <c r="B6" s="4" t="s">
        <v>8</v>
      </c>
      <c r="C6" s="4">
        <v>70.0</v>
      </c>
      <c r="D6" s="4">
        <v>50.0</v>
      </c>
      <c r="E6" s="4">
        <v>60.0</v>
      </c>
      <c r="F6" s="4">
        <v>2.0</v>
      </c>
      <c r="G6" s="4">
        <v>4.0</v>
      </c>
      <c r="H6" s="4">
        <v>3.0</v>
      </c>
      <c r="I6" s="4">
        <v>70.0</v>
      </c>
    </row>
    <row r="7">
      <c r="A7" s="4">
        <v>2.0</v>
      </c>
      <c r="B7" s="4" t="s">
        <v>26</v>
      </c>
      <c r="C7" s="4">
        <v>70.0</v>
      </c>
      <c r="D7" s="4">
        <v>50.0</v>
      </c>
      <c r="E7" s="4">
        <v>60.0</v>
      </c>
      <c r="F7" s="4">
        <v>2.0</v>
      </c>
      <c r="G7" s="4">
        <v>4.0</v>
      </c>
      <c r="H7" s="4">
        <v>3.0</v>
      </c>
      <c r="I7" s="4">
        <v>70.0</v>
      </c>
    </row>
    <row r="8">
      <c r="A8" s="4">
        <v>4.0</v>
      </c>
      <c r="B8" s="4" t="s">
        <v>31</v>
      </c>
      <c r="C8" s="4">
        <v>60.0</v>
      </c>
      <c r="D8" s="4">
        <v>60.0</v>
      </c>
      <c r="E8" s="4">
        <v>50.0</v>
      </c>
      <c r="F8" s="4">
        <v>3.0</v>
      </c>
      <c r="G8" s="4">
        <v>3.0</v>
      </c>
      <c r="H8" s="4">
        <v>4.0</v>
      </c>
      <c r="I8" s="4">
        <v>50.0</v>
      </c>
    </row>
    <row r="9">
      <c r="A9" s="4">
        <v>4.0</v>
      </c>
      <c r="B9" s="4" t="s">
        <v>30</v>
      </c>
      <c r="C9" s="4">
        <v>60.0</v>
      </c>
      <c r="D9" s="4">
        <v>60.0</v>
      </c>
      <c r="E9" s="4">
        <v>50.0</v>
      </c>
      <c r="F9" s="4">
        <v>3.0</v>
      </c>
      <c r="G9" s="4">
        <v>3.0</v>
      </c>
      <c r="H9" s="4">
        <v>4.0</v>
      </c>
      <c r="I9" s="4">
        <v>50.0</v>
      </c>
    </row>
    <row r="10">
      <c r="A10" s="4">
        <v>5.0</v>
      </c>
      <c r="B10" s="4" t="s">
        <v>12</v>
      </c>
      <c r="C10" s="4">
        <v>40.0</v>
      </c>
      <c r="D10" s="4">
        <v>20.0</v>
      </c>
      <c r="E10" s="4">
        <v>70.0</v>
      </c>
      <c r="F10" s="4">
        <v>5.0</v>
      </c>
      <c r="G10" s="4">
        <v>7.0</v>
      </c>
      <c r="H10" s="4">
        <v>2.0</v>
      </c>
      <c r="I10" s="4">
        <v>40.0</v>
      </c>
    </row>
    <row r="11">
      <c r="A11" s="4">
        <v>5.0</v>
      </c>
      <c r="B11" s="4" t="s">
        <v>20</v>
      </c>
      <c r="C11" s="4">
        <v>40.0</v>
      </c>
      <c r="D11" s="4">
        <v>20.0</v>
      </c>
      <c r="E11" s="4">
        <v>70.0</v>
      </c>
      <c r="F11" s="4">
        <v>5.0</v>
      </c>
      <c r="G11" s="4">
        <v>7.0</v>
      </c>
      <c r="H11" s="4">
        <v>2.0</v>
      </c>
      <c r="I11" s="4">
        <v>40.0</v>
      </c>
    </row>
    <row r="12">
      <c r="A12" s="4">
        <v>6.0</v>
      </c>
      <c r="B12" s="4" t="s">
        <v>11</v>
      </c>
      <c r="C12" s="4">
        <v>30.0</v>
      </c>
      <c r="D12" s="4">
        <v>30.0</v>
      </c>
      <c r="E12" s="4">
        <v>40.0</v>
      </c>
      <c r="F12" s="4">
        <v>6.0</v>
      </c>
      <c r="G12" s="4">
        <v>6.0</v>
      </c>
      <c r="H12" s="4">
        <v>5.0</v>
      </c>
      <c r="I12" s="4">
        <v>30.0</v>
      </c>
    </row>
    <row r="13">
      <c r="A13" s="4">
        <v>6.0</v>
      </c>
      <c r="B13" s="4" t="s">
        <v>15</v>
      </c>
      <c r="C13" s="4">
        <v>30.0</v>
      </c>
      <c r="D13" s="4">
        <v>30.0</v>
      </c>
      <c r="E13" s="4">
        <v>40.0</v>
      </c>
      <c r="F13" s="4">
        <v>6.0</v>
      </c>
      <c r="G13" s="4">
        <v>6.0</v>
      </c>
      <c r="H13" s="4">
        <v>5.0</v>
      </c>
      <c r="I13" s="4">
        <v>30.0</v>
      </c>
    </row>
    <row r="14">
      <c r="A14" s="4">
        <v>7.0</v>
      </c>
      <c r="B14" s="4" t="s">
        <v>6</v>
      </c>
      <c r="C14" s="4">
        <v>20.0</v>
      </c>
      <c r="D14" s="4">
        <v>40.0</v>
      </c>
      <c r="E14" s="4">
        <v>30.0</v>
      </c>
      <c r="F14" s="4">
        <v>7.0</v>
      </c>
      <c r="G14" s="4">
        <v>5.0</v>
      </c>
      <c r="H14" s="4">
        <v>6.0</v>
      </c>
      <c r="I14" s="4">
        <v>20.0</v>
      </c>
    </row>
    <row r="15">
      <c r="A15" s="4">
        <v>7.0</v>
      </c>
      <c r="B15" s="4" t="s">
        <v>14</v>
      </c>
      <c r="C15" s="4">
        <v>20.0</v>
      </c>
      <c r="D15" s="4">
        <v>40.0</v>
      </c>
      <c r="E15" s="4">
        <v>30.0</v>
      </c>
      <c r="F15" s="4">
        <v>7.0</v>
      </c>
      <c r="G15" s="4">
        <v>5.0</v>
      </c>
      <c r="H15" s="4">
        <v>6.0</v>
      </c>
      <c r="I15" s="4">
        <v>20.0</v>
      </c>
    </row>
    <row r="16">
      <c r="A16" s="4">
        <v>8.0</v>
      </c>
      <c r="B16" s="4" t="s">
        <v>17</v>
      </c>
      <c r="C16" s="4">
        <v>10.0</v>
      </c>
      <c r="D16" s="4">
        <v>10.0</v>
      </c>
      <c r="E16" s="4">
        <v>10.0</v>
      </c>
      <c r="F16" s="4">
        <v>8.0</v>
      </c>
      <c r="G16" s="4">
        <v>8.0</v>
      </c>
      <c r="H16" s="4">
        <v>8.0</v>
      </c>
      <c r="I16" s="4">
        <v>10.0</v>
      </c>
    </row>
    <row r="17">
      <c r="A17" s="4">
        <v>8.0</v>
      </c>
      <c r="B17" s="4" t="s">
        <v>36</v>
      </c>
      <c r="C17" s="4">
        <v>10.0</v>
      </c>
      <c r="D17" s="4">
        <v>10.0</v>
      </c>
      <c r="E17" s="4">
        <v>10.0</v>
      </c>
      <c r="F17" s="4">
        <v>8.0</v>
      </c>
      <c r="G17" s="4">
        <v>8.0</v>
      </c>
      <c r="H17" s="4">
        <v>8.0</v>
      </c>
      <c r="I17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9.63"/>
    <col customWidth="1" min="3" max="3" width="27.75"/>
    <col customWidth="1" min="4" max="4" width="22.88"/>
    <col customWidth="1" min="5" max="8" width="20.0"/>
    <col customWidth="1" min="9" max="9" width="18.38"/>
    <col customWidth="1" min="10" max="26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>
      <c r="A2" s="4">
        <v>1.0</v>
      </c>
      <c r="B2" s="4" t="s">
        <v>8</v>
      </c>
      <c r="C2" s="4">
        <v>90.0</v>
      </c>
      <c r="D2" s="4">
        <v>50.0</v>
      </c>
      <c r="E2" s="4">
        <v>80.0</v>
      </c>
      <c r="F2" s="4">
        <v>1.0</v>
      </c>
      <c r="G2" s="4">
        <v>5.0</v>
      </c>
      <c r="H2" s="4">
        <v>2.0</v>
      </c>
      <c r="I2" s="4">
        <v>90.0</v>
      </c>
    </row>
    <row r="3">
      <c r="A3" s="4">
        <v>1.0</v>
      </c>
      <c r="B3" s="4" t="s">
        <v>12</v>
      </c>
      <c r="C3" s="4">
        <v>90.0</v>
      </c>
      <c r="D3" s="4">
        <v>50.0</v>
      </c>
      <c r="E3" s="4">
        <v>80.0</v>
      </c>
      <c r="F3" s="4">
        <v>1.0</v>
      </c>
      <c r="G3" s="4">
        <v>5.0</v>
      </c>
      <c r="H3" s="4">
        <v>2.0</v>
      </c>
      <c r="I3" s="4">
        <v>90.0</v>
      </c>
    </row>
    <row r="4">
      <c r="A4" s="4">
        <v>2.0</v>
      </c>
      <c r="B4" s="4" t="s">
        <v>11</v>
      </c>
      <c r="C4" s="4">
        <v>60.0</v>
      </c>
      <c r="D4" s="4">
        <v>90.0</v>
      </c>
      <c r="E4" s="4">
        <v>40.0</v>
      </c>
      <c r="F4" s="4">
        <v>4.0</v>
      </c>
      <c r="G4" s="4">
        <v>1.0</v>
      </c>
      <c r="H4" s="4">
        <v>6.0</v>
      </c>
      <c r="I4" s="4">
        <v>80.0</v>
      </c>
    </row>
    <row r="5">
      <c r="A5" s="4">
        <v>2.0</v>
      </c>
      <c r="B5" s="4" t="s">
        <v>16</v>
      </c>
      <c r="C5" s="4">
        <v>60.0</v>
      </c>
      <c r="D5" s="4">
        <v>90.0</v>
      </c>
      <c r="E5" s="4">
        <v>40.0</v>
      </c>
      <c r="F5" s="4">
        <v>4.0</v>
      </c>
      <c r="G5" s="4">
        <v>1.0</v>
      </c>
      <c r="H5" s="4">
        <v>6.0</v>
      </c>
      <c r="I5" s="4">
        <v>80.0</v>
      </c>
    </row>
    <row r="6">
      <c r="A6" s="4">
        <v>3.0</v>
      </c>
      <c r="B6" s="4" t="s">
        <v>10</v>
      </c>
      <c r="C6" s="4">
        <v>70.0</v>
      </c>
      <c r="D6" s="4">
        <v>40.0</v>
      </c>
      <c r="E6" s="4">
        <v>70.0</v>
      </c>
      <c r="F6" s="4">
        <v>3.0</v>
      </c>
      <c r="G6" s="4">
        <v>6.0</v>
      </c>
      <c r="H6" s="4">
        <v>3.0</v>
      </c>
      <c r="I6" s="4">
        <v>70.0</v>
      </c>
    </row>
    <row r="7">
      <c r="A7" s="4">
        <v>3.0</v>
      </c>
      <c r="B7" s="4" t="s">
        <v>27</v>
      </c>
      <c r="C7" s="4">
        <v>70.0</v>
      </c>
      <c r="D7" s="4">
        <v>40.0</v>
      </c>
      <c r="E7" s="4">
        <v>70.0</v>
      </c>
      <c r="F7" s="4">
        <v>3.0</v>
      </c>
      <c r="G7" s="4">
        <v>6.0</v>
      </c>
      <c r="H7" s="4">
        <v>3.0</v>
      </c>
      <c r="I7" s="4">
        <v>70.0</v>
      </c>
    </row>
    <row r="8">
      <c r="A8" s="4">
        <v>4.0</v>
      </c>
      <c r="B8" s="4" t="s">
        <v>7</v>
      </c>
      <c r="C8" s="4">
        <v>20.0</v>
      </c>
      <c r="D8" s="4">
        <v>80.0</v>
      </c>
      <c r="E8" s="4">
        <v>60.0</v>
      </c>
      <c r="F8" s="4">
        <v>8.0</v>
      </c>
      <c r="G8" s="4">
        <v>2.0</v>
      </c>
      <c r="H8" s="4">
        <v>4.0</v>
      </c>
      <c r="I8" s="4">
        <v>60.0</v>
      </c>
    </row>
    <row r="9">
      <c r="A9" s="4">
        <v>4.0</v>
      </c>
      <c r="B9" s="4" t="s">
        <v>19</v>
      </c>
      <c r="C9" s="4">
        <v>20.0</v>
      </c>
      <c r="D9" s="4">
        <v>80.0</v>
      </c>
      <c r="E9" s="4">
        <v>60.0</v>
      </c>
      <c r="F9" s="4">
        <v>8.0</v>
      </c>
      <c r="G9" s="4">
        <v>2.0</v>
      </c>
      <c r="H9" s="4">
        <v>4.0</v>
      </c>
      <c r="I9" s="4">
        <v>60.0</v>
      </c>
    </row>
    <row r="10">
      <c r="A10" s="4">
        <v>5.0</v>
      </c>
      <c r="B10" s="4" t="s">
        <v>15</v>
      </c>
      <c r="C10" s="4">
        <v>40.0</v>
      </c>
      <c r="D10" s="4">
        <v>30.0</v>
      </c>
      <c r="E10" s="4">
        <v>90.0</v>
      </c>
      <c r="F10" s="4">
        <v>6.0</v>
      </c>
      <c r="G10" s="4">
        <v>7.0</v>
      </c>
      <c r="H10" s="4">
        <v>1.0</v>
      </c>
      <c r="I10" s="4">
        <v>50.0</v>
      </c>
    </row>
    <row r="11">
      <c r="A11" s="4">
        <v>5.0</v>
      </c>
      <c r="B11" s="4" t="s">
        <v>18</v>
      </c>
      <c r="C11" s="4">
        <v>40.0</v>
      </c>
      <c r="D11" s="4">
        <v>30.0</v>
      </c>
      <c r="E11" s="4">
        <v>90.0</v>
      </c>
      <c r="F11" s="4">
        <v>6.0</v>
      </c>
      <c r="G11" s="4">
        <v>7.0</v>
      </c>
      <c r="H11" s="4">
        <v>1.0</v>
      </c>
      <c r="I11" s="4">
        <v>50.0</v>
      </c>
    </row>
    <row r="12">
      <c r="A12" s="4">
        <v>6.0</v>
      </c>
      <c r="B12" s="4" t="s">
        <v>6</v>
      </c>
      <c r="C12" s="4">
        <v>50.0</v>
      </c>
      <c r="D12" s="4">
        <v>70.0</v>
      </c>
      <c r="E12" s="4">
        <v>30.0</v>
      </c>
      <c r="F12" s="4">
        <v>5.0</v>
      </c>
      <c r="G12" s="4">
        <v>3.0</v>
      </c>
      <c r="H12" s="4">
        <v>7.0</v>
      </c>
      <c r="I12" s="4">
        <v>40.0</v>
      </c>
    </row>
    <row r="13">
      <c r="A13" s="4">
        <v>6.0</v>
      </c>
      <c r="B13" s="4" t="s">
        <v>17</v>
      </c>
      <c r="C13" s="4">
        <v>50.0</v>
      </c>
      <c r="D13" s="4">
        <v>70.0</v>
      </c>
      <c r="E13" s="4">
        <v>30.0</v>
      </c>
      <c r="F13" s="4">
        <v>5.0</v>
      </c>
      <c r="G13" s="4">
        <v>3.0</v>
      </c>
      <c r="H13" s="4">
        <v>7.0</v>
      </c>
      <c r="I13" s="4">
        <v>40.0</v>
      </c>
    </row>
    <row r="14">
      <c r="A14" s="4">
        <v>7.0</v>
      </c>
      <c r="B14" s="4" t="s">
        <v>20</v>
      </c>
      <c r="C14" s="4">
        <v>80.0</v>
      </c>
      <c r="D14" s="4">
        <v>10.0</v>
      </c>
      <c r="E14" s="4">
        <v>50.0</v>
      </c>
      <c r="F14" s="4">
        <v>2.0</v>
      </c>
      <c r="G14" s="4">
        <v>9.0</v>
      </c>
      <c r="H14" s="4">
        <v>5.0</v>
      </c>
      <c r="I14" s="4">
        <v>30.0</v>
      </c>
    </row>
    <row r="15">
      <c r="A15" s="4">
        <v>7.0</v>
      </c>
      <c r="B15" s="4" t="s">
        <v>21</v>
      </c>
      <c r="C15" s="4">
        <v>80.0</v>
      </c>
      <c r="D15" s="4">
        <v>10.0</v>
      </c>
      <c r="E15" s="4">
        <v>50.0</v>
      </c>
      <c r="F15" s="4">
        <v>2.0</v>
      </c>
      <c r="G15" s="4">
        <v>9.0</v>
      </c>
      <c r="H15" s="4">
        <v>5.0</v>
      </c>
      <c r="I15" s="4">
        <v>30.0</v>
      </c>
    </row>
    <row r="16">
      <c r="A16" s="4">
        <v>8.0</v>
      </c>
      <c r="B16" s="4" t="s">
        <v>33</v>
      </c>
      <c r="C16" s="4">
        <v>30.0</v>
      </c>
      <c r="D16" s="4">
        <v>60.0</v>
      </c>
      <c r="E16" s="4">
        <v>10.0</v>
      </c>
      <c r="F16" s="4">
        <v>7.0</v>
      </c>
      <c r="G16" s="4">
        <v>4.0</v>
      </c>
      <c r="H16" s="4">
        <v>9.0</v>
      </c>
      <c r="I16" s="4">
        <v>20.0</v>
      </c>
    </row>
    <row r="17">
      <c r="A17" s="4">
        <v>8.0</v>
      </c>
      <c r="B17" s="4" t="s">
        <v>22</v>
      </c>
      <c r="C17" s="4">
        <v>30.0</v>
      </c>
      <c r="D17" s="4">
        <v>60.0</v>
      </c>
      <c r="E17" s="4">
        <v>10.0</v>
      </c>
      <c r="F17" s="4">
        <v>7.0</v>
      </c>
      <c r="G17" s="4">
        <v>4.0</v>
      </c>
      <c r="H17" s="4">
        <v>9.0</v>
      </c>
      <c r="I17" s="4">
        <v>20.0</v>
      </c>
    </row>
    <row r="18">
      <c r="A18" s="4">
        <v>9.0</v>
      </c>
      <c r="B18" s="4" t="s">
        <v>37</v>
      </c>
      <c r="C18" s="4">
        <v>10.0</v>
      </c>
      <c r="D18" s="4">
        <v>20.0</v>
      </c>
      <c r="E18" s="4">
        <v>20.0</v>
      </c>
      <c r="F18" s="4">
        <v>9.0</v>
      </c>
      <c r="G18" s="4">
        <v>8.0</v>
      </c>
      <c r="H18" s="4">
        <v>8.0</v>
      </c>
      <c r="I18" s="4">
        <v>10.0</v>
      </c>
    </row>
    <row r="19">
      <c r="A19" s="4">
        <v>9.0</v>
      </c>
      <c r="B19" s="4" t="s">
        <v>35</v>
      </c>
      <c r="C19" s="4">
        <v>10.0</v>
      </c>
      <c r="D19" s="4">
        <v>20.0</v>
      </c>
      <c r="E19" s="4">
        <v>20.0</v>
      </c>
      <c r="F19" s="4">
        <v>9.0</v>
      </c>
      <c r="G19" s="4">
        <v>8.0</v>
      </c>
      <c r="H19" s="4">
        <v>8.0</v>
      </c>
      <c r="I19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6.5"/>
    <col customWidth="1" min="10" max="26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  <c r="H1" s="2" t="s">
        <v>41</v>
      </c>
      <c r="I1" s="3" t="s">
        <v>5</v>
      </c>
    </row>
    <row r="2">
      <c r="A2" s="4">
        <v>1.0</v>
      </c>
      <c r="B2" s="4" t="s">
        <v>24</v>
      </c>
      <c r="C2" s="4">
        <v>80.0</v>
      </c>
      <c r="D2" s="4">
        <v>80.0</v>
      </c>
      <c r="E2" s="4">
        <v>60.0</v>
      </c>
      <c r="F2" s="4">
        <v>1.0</v>
      </c>
      <c r="G2" s="4">
        <v>1.0</v>
      </c>
      <c r="H2" s="4">
        <v>3.0</v>
      </c>
      <c r="I2" s="4">
        <v>80.0</v>
      </c>
    </row>
    <row r="3">
      <c r="A3" s="4">
        <v>1.0</v>
      </c>
      <c r="B3" s="4" t="s">
        <v>6</v>
      </c>
      <c r="C3" s="4">
        <v>80.0</v>
      </c>
      <c r="D3" s="4">
        <v>80.0</v>
      </c>
      <c r="E3" s="4">
        <v>60.0</v>
      </c>
      <c r="F3" s="4">
        <v>1.0</v>
      </c>
      <c r="G3" s="4">
        <v>1.0</v>
      </c>
      <c r="H3" s="4">
        <v>3.0</v>
      </c>
      <c r="I3" s="4">
        <v>80.0</v>
      </c>
    </row>
    <row r="4">
      <c r="A4" s="4">
        <v>2.0</v>
      </c>
      <c r="B4" s="4" t="s">
        <v>28</v>
      </c>
      <c r="C4" s="4">
        <v>70.0</v>
      </c>
      <c r="D4" s="4">
        <v>60.0</v>
      </c>
      <c r="E4" s="4">
        <v>50.0</v>
      </c>
      <c r="F4" s="4">
        <v>2.0</v>
      </c>
      <c r="G4" s="4">
        <v>3.0</v>
      </c>
      <c r="H4" s="4">
        <v>4.0</v>
      </c>
      <c r="I4" s="4">
        <v>70.0</v>
      </c>
    </row>
    <row r="5">
      <c r="A5" s="4">
        <v>2.0</v>
      </c>
      <c r="B5" s="4" t="s">
        <v>7</v>
      </c>
      <c r="C5" s="4">
        <v>70.0</v>
      </c>
      <c r="D5" s="4">
        <v>60.0</v>
      </c>
      <c r="E5" s="4">
        <v>50.0</v>
      </c>
      <c r="F5" s="4">
        <v>2.0</v>
      </c>
      <c r="G5" s="4">
        <v>3.0</v>
      </c>
      <c r="H5" s="4">
        <v>4.0</v>
      </c>
      <c r="I5" s="4">
        <v>70.0</v>
      </c>
    </row>
    <row r="6">
      <c r="A6" s="4">
        <v>3.0</v>
      </c>
      <c r="B6" s="4" t="s">
        <v>14</v>
      </c>
      <c r="C6" s="4">
        <v>30.0</v>
      </c>
      <c r="D6" s="4">
        <v>70.0</v>
      </c>
      <c r="E6" s="4">
        <v>70.0</v>
      </c>
      <c r="F6" s="4">
        <v>6.0</v>
      </c>
      <c r="G6" s="4">
        <v>2.0</v>
      </c>
      <c r="H6" s="4">
        <v>2.0</v>
      </c>
      <c r="I6" s="4">
        <v>60.0</v>
      </c>
    </row>
    <row r="7">
      <c r="A7" s="4">
        <v>3.0</v>
      </c>
      <c r="B7" s="4" t="s">
        <v>9</v>
      </c>
      <c r="C7" s="4">
        <v>30.0</v>
      </c>
      <c r="D7" s="4">
        <v>70.0</v>
      </c>
      <c r="E7" s="4">
        <v>70.0</v>
      </c>
      <c r="F7" s="4">
        <v>6.0</v>
      </c>
      <c r="G7" s="4">
        <v>2.0</v>
      </c>
      <c r="H7" s="4">
        <v>2.0</v>
      </c>
      <c r="I7" s="4">
        <v>60.0</v>
      </c>
    </row>
    <row r="8">
      <c r="A8" s="4">
        <v>4.0</v>
      </c>
      <c r="B8" s="4" t="s">
        <v>18</v>
      </c>
      <c r="C8" s="4">
        <v>20.0</v>
      </c>
      <c r="D8" s="4">
        <v>40.0</v>
      </c>
      <c r="E8" s="4">
        <v>80.0</v>
      </c>
      <c r="F8" s="4">
        <v>7.0</v>
      </c>
      <c r="G8" s="4">
        <v>5.0</v>
      </c>
      <c r="H8" s="4">
        <v>1.0</v>
      </c>
      <c r="I8" s="4">
        <v>50.0</v>
      </c>
    </row>
    <row r="9">
      <c r="A9" s="4">
        <v>4.0</v>
      </c>
      <c r="B9" s="4" t="s">
        <v>8</v>
      </c>
      <c r="C9" s="4">
        <v>20.0</v>
      </c>
      <c r="D9" s="4">
        <v>40.0</v>
      </c>
      <c r="E9" s="4">
        <v>80.0</v>
      </c>
      <c r="F9" s="4">
        <v>7.0</v>
      </c>
      <c r="G9" s="4">
        <v>5.0</v>
      </c>
      <c r="H9" s="4">
        <v>1.0</v>
      </c>
      <c r="I9" s="4">
        <v>50.0</v>
      </c>
    </row>
    <row r="10">
      <c r="A10" s="4">
        <v>5.0</v>
      </c>
      <c r="B10" s="4" t="s">
        <v>13</v>
      </c>
      <c r="C10" s="4">
        <v>60.0</v>
      </c>
      <c r="D10" s="4">
        <v>20.0</v>
      </c>
      <c r="E10" s="4">
        <v>30.0</v>
      </c>
      <c r="F10" s="4">
        <v>3.0</v>
      </c>
      <c r="G10" s="4">
        <v>7.0</v>
      </c>
      <c r="H10" s="4">
        <v>6.0</v>
      </c>
      <c r="I10" s="4">
        <v>40.0</v>
      </c>
    </row>
    <row r="11">
      <c r="A11" s="4">
        <v>5.0</v>
      </c>
      <c r="B11" s="4" t="s">
        <v>32</v>
      </c>
      <c r="C11" s="4">
        <v>60.0</v>
      </c>
      <c r="D11" s="4">
        <v>20.0</v>
      </c>
      <c r="E11" s="4">
        <v>30.0</v>
      </c>
      <c r="F11" s="4">
        <v>3.0</v>
      </c>
      <c r="G11" s="4">
        <v>7.0</v>
      </c>
      <c r="H11" s="4">
        <v>6.0</v>
      </c>
      <c r="I11" s="4">
        <v>40.0</v>
      </c>
    </row>
    <row r="12">
      <c r="A12" s="4">
        <v>6.0</v>
      </c>
      <c r="B12" s="4" t="s">
        <v>11</v>
      </c>
      <c r="C12" s="4">
        <v>50.0</v>
      </c>
      <c r="D12" s="4">
        <v>30.0</v>
      </c>
      <c r="E12" s="4">
        <v>20.0</v>
      </c>
      <c r="F12" s="4">
        <v>4.0</v>
      </c>
      <c r="G12" s="4">
        <v>6.0</v>
      </c>
      <c r="H12" s="4">
        <v>7.0</v>
      </c>
      <c r="I12" s="4">
        <v>30.0</v>
      </c>
    </row>
    <row r="13">
      <c r="A13" s="4">
        <v>6.0</v>
      </c>
      <c r="B13" s="4" t="s">
        <v>16</v>
      </c>
      <c r="C13" s="4">
        <v>50.0</v>
      </c>
      <c r="D13" s="4">
        <v>30.0</v>
      </c>
      <c r="E13" s="4">
        <v>20.0</v>
      </c>
      <c r="F13" s="4">
        <v>4.0</v>
      </c>
      <c r="G13" s="4">
        <v>6.0</v>
      </c>
      <c r="H13" s="4">
        <v>7.0</v>
      </c>
      <c r="I13" s="4">
        <v>30.0</v>
      </c>
    </row>
    <row r="14">
      <c r="A14" s="4">
        <v>7.0</v>
      </c>
      <c r="B14" s="4" t="s">
        <v>25</v>
      </c>
      <c r="C14" s="4">
        <v>40.0</v>
      </c>
      <c r="D14" s="4">
        <v>50.0</v>
      </c>
      <c r="E14" s="4">
        <v>10.0</v>
      </c>
      <c r="F14" s="4">
        <v>5.0</v>
      </c>
      <c r="G14" s="4">
        <v>4.0</v>
      </c>
      <c r="H14" s="4">
        <v>8.0</v>
      </c>
      <c r="I14" s="4">
        <v>20.0</v>
      </c>
    </row>
    <row r="15">
      <c r="A15" s="4">
        <v>7.0</v>
      </c>
      <c r="B15" s="4" t="s">
        <v>34</v>
      </c>
      <c r="C15" s="4">
        <v>40.0</v>
      </c>
      <c r="D15" s="4">
        <v>50.0</v>
      </c>
      <c r="E15" s="4">
        <v>10.0</v>
      </c>
      <c r="F15" s="4">
        <v>5.0</v>
      </c>
      <c r="G15" s="4">
        <v>4.0</v>
      </c>
      <c r="H15" s="4">
        <v>8.0</v>
      </c>
      <c r="I15" s="4">
        <v>20.0</v>
      </c>
    </row>
    <row r="16">
      <c r="A16" s="4">
        <v>8.0</v>
      </c>
      <c r="B16" s="4" t="s">
        <v>10</v>
      </c>
      <c r="C16" s="4">
        <v>10.0</v>
      </c>
      <c r="D16" s="4">
        <v>10.0</v>
      </c>
      <c r="E16" s="4">
        <v>40.0</v>
      </c>
      <c r="F16" s="4">
        <v>8.0</v>
      </c>
      <c r="G16" s="4">
        <v>8.0</v>
      </c>
      <c r="H16" s="4">
        <v>5.0</v>
      </c>
      <c r="I16" s="4">
        <v>10.0</v>
      </c>
    </row>
    <row r="17">
      <c r="A17" s="4">
        <v>8.0</v>
      </c>
      <c r="B17" s="4" t="s">
        <v>20</v>
      </c>
      <c r="C17" s="4">
        <v>10.0</v>
      </c>
      <c r="D17" s="4">
        <v>10.0</v>
      </c>
      <c r="E17" s="4">
        <v>40.0</v>
      </c>
      <c r="F17" s="4">
        <v>8.0</v>
      </c>
      <c r="G17" s="4">
        <v>8.0</v>
      </c>
      <c r="H17" s="4">
        <v>5.0</v>
      </c>
      <c r="I17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B2" s="6"/>
      <c r="C2" s="6"/>
      <c r="D2" s="6" t="s">
        <v>42</v>
      </c>
      <c r="E2" s="6"/>
      <c r="F2" s="6"/>
      <c r="G2" s="6">
        <v>4.0</v>
      </c>
      <c r="H2" s="6">
        <v>5.0</v>
      </c>
      <c r="I2" s="6">
        <v>5.0</v>
      </c>
      <c r="J2" s="6">
        <v>5.0</v>
      </c>
      <c r="K2" s="6">
        <v>8.0</v>
      </c>
      <c r="L2" s="6">
        <v>9.0</v>
      </c>
      <c r="M2" s="6">
        <v>8.0</v>
      </c>
      <c r="N2" s="6">
        <v>9.0</v>
      </c>
    </row>
    <row r="3">
      <c r="B3" s="7" t="s">
        <v>43</v>
      </c>
      <c r="C3" s="7" t="s">
        <v>44</v>
      </c>
      <c r="D3" s="8" t="s">
        <v>1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</row>
    <row r="4">
      <c r="B4" s="7">
        <v>1.0</v>
      </c>
      <c r="C4" s="7">
        <f>IF(ISNUMBER(Durchschnitt!$F4)=TRUE,_xlfn.RANK.EQ(Durchschnitt!$F4,Durchschnitt!$F$4:$F$36,0),"")</f>
        <v>2</v>
      </c>
      <c r="D4" s="7" t="s">
        <v>6</v>
      </c>
      <c r="E4" s="7">
        <f t="shared" ref="E4:E36" si="1">COUNT(G4:M4)</f>
        <v>7</v>
      </c>
      <c r="F4" s="7">
        <f>IF(Durchschnitt!$E4&gt;=3,AVERAGE(G4:M4),"")</f>
        <v>0.7525510204</v>
      </c>
      <c r="G4" s="9">
        <f>IF('Platzierungen alle Olympiaden'!$E4=0,"",(G$2-'Platzierungen alle Olympiaden'!$E4)/(G$2-1))</f>
        <v>1</v>
      </c>
      <c r="H4" s="9">
        <f>IF('Platzierungen alle Olympiaden'!$F4=0,"",(H$2-'Platzierungen alle Olympiaden'!$F4)/(H$2-1))</f>
        <v>0.75</v>
      </c>
      <c r="I4" s="9">
        <f>IF('Platzierungen alle Olympiaden'!$G4=0,"",(I$2-'Platzierungen alle Olympiaden'!$G4)/(I$2-1))</f>
        <v>1</v>
      </c>
      <c r="J4" s="9">
        <f>IF('Platzierungen alle Olympiaden'!$H4=0,"",(J$2-'Platzierungen alle Olympiaden'!$H4)/(J$2-1))</f>
        <v>1</v>
      </c>
      <c r="K4" s="9">
        <f>IF('Platzierungen alle Olympiaden'!$I4=0,"",(K$2-'Platzierungen alle Olympiaden'!$I4)/(K$2-1))</f>
        <v>0.1428571429</v>
      </c>
      <c r="L4" s="9">
        <f>IF('Platzierungen alle Olympiaden'!$J4=0,"",(L$2-'Platzierungen alle Olympiaden'!$J4)/(L$2-1))</f>
        <v>0.375</v>
      </c>
      <c r="M4" s="9">
        <f>IF('Platzierungen alle Olympiaden'!$K4=0,"",(M$2-'Platzierungen alle Olympiaden'!$K4)/(M$2-1))</f>
        <v>1</v>
      </c>
      <c r="N4" s="9"/>
    </row>
    <row r="5">
      <c r="B5" s="7">
        <v>2.0</v>
      </c>
      <c r="C5" s="7">
        <f>IF(ISNUMBER(Durchschnitt!$F5)=TRUE,_xlfn.RANK.EQ(Durchschnitt!$F5,Durchschnitt!$F$4:$F$36,0),"")</f>
        <v>6</v>
      </c>
      <c r="D5" s="7" t="s">
        <v>7</v>
      </c>
      <c r="E5" s="7">
        <f t="shared" si="1"/>
        <v>7</v>
      </c>
      <c r="F5" s="7">
        <f>IF(Durchschnitt!$E5&gt;=3,AVERAGE(G5:M5),"")</f>
        <v>0.5960884354</v>
      </c>
      <c r="G5" s="9">
        <f>IF('Platzierungen alle Olympiaden'!$E5=0,"",(G$2-'Platzierungen alle Olympiaden'!$E5)/(G$2-1))</f>
        <v>0.3333333333</v>
      </c>
      <c r="H5" s="9">
        <f>IF('Platzierungen alle Olympiaden'!$F5=0,"",(H$2-'Platzierungen alle Olympiaden'!$F5)/(H$2-1))</f>
        <v>0.25</v>
      </c>
      <c r="I5" s="9">
        <f>IF('Platzierungen alle Olympiaden'!$G5=0,"",(I$2-'Platzierungen alle Olympiaden'!$G5)/(I$2-1))</f>
        <v>0.5</v>
      </c>
      <c r="J5" s="9">
        <f>IF('Platzierungen alle Olympiaden'!$H5=0,"",(J$2-'Platzierungen alle Olympiaden'!$H5)/(J$2-1))</f>
        <v>0.75</v>
      </c>
      <c r="K5" s="9">
        <f>IF('Platzierungen alle Olympiaden'!$I5=0,"",(K$2-'Platzierungen alle Olympiaden'!$I5)/(K$2-1))</f>
        <v>0.8571428571</v>
      </c>
      <c r="L5" s="9">
        <f>IF('Platzierungen alle Olympiaden'!$J5=0,"",(L$2-'Platzierungen alle Olympiaden'!$J5)/(L$2-1))</f>
        <v>0.625</v>
      </c>
      <c r="M5" s="9">
        <f>IF('Platzierungen alle Olympiaden'!$K5=0,"",(M$2-'Platzierungen alle Olympiaden'!$K5)/(M$2-1))</f>
        <v>0.8571428571</v>
      </c>
      <c r="N5" s="9"/>
    </row>
    <row r="6">
      <c r="B6" s="7">
        <v>3.0</v>
      </c>
      <c r="C6" s="7">
        <f>IF(ISNUMBER(Durchschnitt!$F6)=TRUE,_xlfn.RANK.EQ(Durchschnitt!$F6,Durchschnitt!$F$4:$F$36,0),"")</f>
        <v>1</v>
      </c>
      <c r="D6" s="7" t="s">
        <v>8</v>
      </c>
      <c r="E6" s="7">
        <f t="shared" si="1"/>
        <v>4</v>
      </c>
      <c r="F6" s="7">
        <f>IF(Durchschnitt!$E6&gt;=3,AVERAGE(G6:M6),"")</f>
        <v>0.8571428571</v>
      </c>
      <c r="G6" s="9" t="str">
        <f>IF('Platzierungen alle Olympiaden'!$E6=0,"",(G$2-'Platzierungen alle Olympiaden'!$E6)/(G$2-1))</f>
        <v/>
      </c>
      <c r="H6" s="9" t="str">
        <f>IF('Platzierungen alle Olympiaden'!$F6=0,"",(H$2-'Platzierungen alle Olympiaden'!$F6)/(H$2-1))</f>
        <v/>
      </c>
      <c r="I6" s="9" t="str">
        <f>IF('Platzierungen alle Olympiaden'!$G6=0,"",(I$2-'Platzierungen alle Olympiaden'!$G6)/(I$2-1))</f>
        <v/>
      </c>
      <c r="J6" s="9">
        <f>IF('Platzierungen alle Olympiaden'!$H6=0,"",(J$2-'Platzierungen alle Olympiaden'!$H6)/(J$2-1))</f>
        <v>1</v>
      </c>
      <c r="K6" s="9">
        <f>IF('Platzierungen alle Olympiaden'!$I6=0,"",(K$2-'Platzierungen alle Olympiaden'!$I6)/(K$2-1))</f>
        <v>0.8571428571</v>
      </c>
      <c r="L6" s="9">
        <f>IF('Platzierungen alle Olympiaden'!$J6=0,"",(L$2-'Platzierungen alle Olympiaden'!$J6)/(L$2-1))</f>
        <v>1</v>
      </c>
      <c r="M6" s="9">
        <f>IF('Platzierungen alle Olympiaden'!$K6=0,"",(M$2-'Platzierungen alle Olympiaden'!$K6)/(M$2-1))</f>
        <v>0.5714285714</v>
      </c>
      <c r="N6" s="9"/>
    </row>
    <row r="7">
      <c r="B7" s="7">
        <v>4.0</v>
      </c>
      <c r="C7" s="7">
        <f>IF(ISNUMBER(Durchschnitt!$F7)=TRUE,_xlfn.RANK.EQ(Durchschnitt!$F7,Durchschnitt!$F$4:$F$36,0),"")</f>
        <v>3</v>
      </c>
      <c r="D7" s="7" t="s">
        <v>9</v>
      </c>
      <c r="E7" s="7">
        <f t="shared" si="1"/>
        <v>5</v>
      </c>
      <c r="F7" s="7">
        <f>IF(Durchschnitt!$E7&gt;=3,AVERAGE(G7:M7),"")</f>
        <v>0.7261904762</v>
      </c>
      <c r="G7" s="9">
        <f>IF('Platzierungen alle Olympiaden'!$E7=0,"",(G$2-'Platzierungen alle Olympiaden'!$E7)/(G$2-1))</f>
        <v>0.6666666667</v>
      </c>
      <c r="H7" s="9">
        <f>IF('Platzierungen alle Olympiaden'!$F7=0,"",(H$2-'Platzierungen alle Olympiaden'!$F7)/(H$2-1))</f>
        <v>1</v>
      </c>
      <c r="I7" s="9">
        <f>IF('Platzierungen alle Olympiaden'!$G7=0,"",(I$2-'Platzierungen alle Olympiaden'!$G7)/(I$2-1))</f>
        <v>0.25</v>
      </c>
      <c r="J7" s="9" t="str">
        <f>IF('Platzierungen alle Olympiaden'!$H7=0,"",(J$2-'Platzierungen alle Olympiaden'!$H7)/(J$2-1))</f>
        <v/>
      </c>
      <c r="K7" s="9">
        <f>IF('Platzierungen alle Olympiaden'!$I7=0,"",(K$2-'Platzierungen alle Olympiaden'!$I7)/(K$2-1))</f>
        <v>1</v>
      </c>
      <c r="L7" s="9" t="str">
        <f>IF('Platzierungen alle Olympiaden'!$J7=0,"",(L$2-'Platzierungen alle Olympiaden'!$J7)/(L$2-1))</f>
        <v/>
      </c>
      <c r="M7" s="9">
        <f>IF('Platzierungen alle Olympiaden'!$K7=0,"",(M$2-'Platzierungen alle Olympiaden'!$K7)/(M$2-1))</f>
        <v>0.7142857143</v>
      </c>
      <c r="N7" s="9"/>
    </row>
    <row r="8">
      <c r="B8" s="7">
        <v>5.0</v>
      </c>
      <c r="C8" s="7">
        <f>IF(ISNUMBER(Durchschnitt!$F8)=TRUE,_xlfn.RANK.EQ(Durchschnitt!$F8,Durchschnitt!$F$4:$F$36,0),"")</f>
        <v>8</v>
      </c>
      <c r="D8" s="7" t="s">
        <v>10</v>
      </c>
      <c r="E8" s="7">
        <f t="shared" si="1"/>
        <v>6</v>
      </c>
      <c r="F8" s="7">
        <f>IF(Durchschnitt!$E8&gt;=3,AVERAGE(G8:M8),"")</f>
        <v>0.5</v>
      </c>
      <c r="G8" s="9" t="str">
        <f>IF('Platzierungen alle Olympiaden'!$E8=0,"",(G$2-'Platzierungen alle Olympiaden'!$E8)/(G$2-1))</f>
        <v/>
      </c>
      <c r="H8" s="9">
        <f>IF('Platzierungen alle Olympiaden'!$F8=0,"",(H$2-'Platzierungen alle Olympiaden'!$F8)/(H$2-1))</f>
        <v>0</v>
      </c>
      <c r="I8" s="9">
        <f>IF('Platzierungen alle Olympiaden'!$G8=0,"",(I$2-'Platzierungen alle Olympiaden'!$G8)/(I$2-1))</f>
        <v>1</v>
      </c>
      <c r="J8" s="9">
        <f>IF('Platzierungen alle Olympiaden'!$H8=0,"",(J$2-'Platzierungen alle Olympiaden'!$H8)/(J$2-1))</f>
        <v>0.25</v>
      </c>
      <c r="K8" s="9">
        <f>IF('Platzierungen alle Olympiaden'!$I8=0,"",(K$2-'Platzierungen alle Olympiaden'!$I8)/(K$2-1))</f>
        <v>1</v>
      </c>
      <c r="L8" s="9">
        <f>IF('Platzierungen alle Olympiaden'!$J8=0,"",(L$2-'Platzierungen alle Olympiaden'!$J8)/(L$2-1))</f>
        <v>0.75</v>
      </c>
      <c r="M8" s="9">
        <f>IF('Platzierungen alle Olympiaden'!$K8=0,"",(M$2-'Platzierungen alle Olympiaden'!$K8)/(M$2-1))</f>
        <v>0</v>
      </c>
      <c r="N8" s="9"/>
    </row>
    <row r="9">
      <c r="B9" s="7">
        <v>6.0</v>
      </c>
      <c r="C9" s="7">
        <f>IF(ISNUMBER(Durchschnitt!$F9)=TRUE,_xlfn.RANK.EQ(Durchschnitt!$F9,Durchschnitt!$F$4:$F$36,0),"")</f>
        <v>5</v>
      </c>
      <c r="D9" s="7" t="s">
        <v>11</v>
      </c>
      <c r="E9" s="7">
        <f t="shared" si="1"/>
        <v>5</v>
      </c>
      <c r="F9" s="7">
        <f>IF(Durchschnitt!$E9&gt;=3,AVERAGE(G9:M9),"")</f>
        <v>0.6392857143</v>
      </c>
      <c r="G9" s="9" t="str">
        <f>IF('Platzierungen alle Olympiaden'!$E9=0,"",(G$2-'Platzierungen alle Olympiaden'!$E9)/(G$2-1))</f>
        <v/>
      </c>
      <c r="H9" s="9">
        <f>IF('Platzierungen alle Olympiaden'!$F9=0,"",(H$2-'Platzierungen alle Olympiaden'!$F9)/(H$2-1))</f>
        <v>1</v>
      </c>
      <c r="I9" s="9" t="str">
        <f>IF('Platzierungen alle Olympiaden'!$G9=0,"",(I$2-'Platzierungen alle Olympiaden'!$G9)/(I$2-1))</f>
        <v/>
      </c>
      <c r="J9" s="9">
        <f>IF('Platzierungen alle Olympiaden'!$H9=0,"",(J$2-'Platzierungen alle Olympiaden'!$H9)/(J$2-1))</f>
        <v>0.75</v>
      </c>
      <c r="K9" s="9">
        <f>IF('Platzierungen alle Olympiaden'!$I9=0,"",(K$2-'Platzierungen alle Olympiaden'!$I9)/(K$2-1))</f>
        <v>0.2857142857</v>
      </c>
      <c r="L9" s="9">
        <f>IF('Platzierungen alle Olympiaden'!$J9=0,"",(L$2-'Platzierungen alle Olympiaden'!$J9)/(L$2-1))</f>
        <v>0.875</v>
      </c>
      <c r="M9" s="9">
        <f>IF('Platzierungen alle Olympiaden'!$K9=0,"",(M$2-'Platzierungen alle Olympiaden'!$K9)/(M$2-1))</f>
        <v>0.2857142857</v>
      </c>
      <c r="N9" s="9"/>
    </row>
    <row r="10">
      <c r="B10" s="7">
        <v>7.0</v>
      </c>
      <c r="C10" s="7">
        <f>IF(ISNUMBER(Durchschnitt!$F10)=TRUE,_xlfn.RANK.EQ(Durchschnitt!$F10,Durchschnitt!$F$4:$F$36,0),"")</f>
        <v>4</v>
      </c>
      <c r="D10" s="7" t="s">
        <v>12</v>
      </c>
      <c r="E10" s="7">
        <f t="shared" si="1"/>
        <v>3</v>
      </c>
      <c r="F10" s="7">
        <f>IF(Durchschnitt!$E10&gt;=3,AVERAGE(G10:M10),"")</f>
        <v>0.6984126984</v>
      </c>
      <c r="G10" s="9">
        <f>IF('Platzierungen alle Olympiaden'!$E10=0,"",(G$2-'Platzierungen alle Olympiaden'!$E10)/(G$2-1))</f>
        <v>0.6666666667</v>
      </c>
      <c r="H10" s="9" t="str">
        <f>IF('Platzierungen alle Olympiaden'!$F10=0,"",(H$2-'Platzierungen alle Olympiaden'!$F10)/(H$2-1))</f>
        <v/>
      </c>
      <c r="I10" s="9" t="str">
        <f>IF('Platzierungen alle Olympiaden'!$G10=0,"",(I$2-'Platzierungen alle Olympiaden'!$G10)/(I$2-1))</f>
        <v/>
      </c>
      <c r="J10" s="9" t="str">
        <f>IF('Platzierungen alle Olympiaden'!$H10=0,"",(J$2-'Platzierungen alle Olympiaden'!$H10)/(J$2-1))</f>
        <v/>
      </c>
      <c r="K10" s="9">
        <f>IF('Platzierungen alle Olympiaden'!$I10=0,"",(K$2-'Platzierungen alle Olympiaden'!$I10)/(K$2-1))</f>
        <v>0.4285714286</v>
      </c>
      <c r="L10" s="9">
        <f>IF('Platzierungen alle Olympiaden'!$J10=0,"",(L$2-'Platzierungen alle Olympiaden'!$J10)/(L$2-1))</f>
        <v>1</v>
      </c>
      <c r="M10" s="9" t="str">
        <f>IF('Platzierungen alle Olympiaden'!$K10=0,"",(M$2-'Platzierungen alle Olympiaden'!$K10)/(M$2-1))</f>
        <v/>
      </c>
      <c r="N10" s="9"/>
    </row>
    <row r="11">
      <c r="B11" s="7">
        <v>8.0</v>
      </c>
      <c r="C11" s="7">
        <f>IF(ISNUMBER(Durchschnitt!$F11)=TRUE,_xlfn.RANK.EQ(Durchschnitt!$F11,Durchschnitt!$F$4:$F$36,0),"")</f>
        <v>10</v>
      </c>
      <c r="D11" s="7" t="s">
        <v>13</v>
      </c>
      <c r="E11" s="7">
        <f t="shared" si="1"/>
        <v>4</v>
      </c>
      <c r="F11" s="7">
        <f>IF(Durchschnitt!$E11&gt;=3,AVERAGE(G11:M11),"")</f>
        <v>0.3839285714</v>
      </c>
      <c r="G11" s="9">
        <f>IF('Platzierungen alle Olympiaden'!$E11=0,"",(G$2-'Platzierungen alle Olympiaden'!$E11)/(G$2-1))</f>
        <v>0</v>
      </c>
      <c r="H11" s="9" t="str">
        <f>IF('Platzierungen alle Olympiaden'!$F11=0,"",(H$2-'Platzierungen alle Olympiaden'!$F11)/(H$2-1))</f>
        <v/>
      </c>
      <c r="I11" s="9">
        <f>IF('Platzierungen alle Olympiaden'!$G11=0,"",(I$2-'Platzierungen alle Olympiaden'!$G11)/(I$2-1))</f>
        <v>0.25</v>
      </c>
      <c r="J11" s="9" t="str">
        <f>IF('Platzierungen alle Olympiaden'!$H11=0,"",(J$2-'Platzierungen alle Olympiaden'!$H11)/(J$2-1))</f>
        <v/>
      </c>
      <c r="K11" s="9">
        <f>IF('Platzierungen alle Olympiaden'!$I11=0,"",(K$2-'Platzierungen alle Olympiaden'!$I11)/(K$2-1))</f>
        <v>0.8571428571</v>
      </c>
      <c r="L11" s="9" t="str">
        <f>IF('Platzierungen alle Olympiaden'!$J11=0,"",(L$2-'Platzierungen alle Olympiaden'!$J11)/(L$2-1))</f>
        <v/>
      </c>
      <c r="M11" s="9">
        <f>IF('Platzierungen alle Olympiaden'!$K11=0,"",(M$2-'Platzierungen alle Olympiaden'!$K11)/(M$2-1))</f>
        <v>0.4285714286</v>
      </c>
      <c r="N11" s="9"/>
    </row>
    <row r="12">
      <c r="B12" s="7">
        <v>9.0</v>
      </c>
      <c r="C12" s="7">
        <f>IF(ISNUMBER(Durchschnitt!$F12)=TRUE,_xlfn.RANK.EQ(Durchschnitt!$F12,Durchschnitt!$F$4:$F$36,0),"")</f>
        <v>12</v>
      </c>
      <c r="D12" s="7" t="s">
        <v>14</v>
      </c>
      <c r="E12" s="7">
        <f t="shared" si="1"/>
        <v>4</v>
      </c>
      <c r="F12" s="7">
        <f>IF(Durchschnitt!$E12&gt;=3,AVERAGE(G12:M12),"")</f>
        <v>0.3392857143</v>
      </c>
      <c r="G12" s="9" t="str">
        <f>IF('Platzierungen alle Olympiaden'!$E12=0,"",(G$2-'Platzierungen alle Olympiaden'!$E12)/(G$2-1))</f>
        <v/>
      </c>
      <c r="H12" s="9">
        <f>IF('Platzierungen alle Olympiaden'!$F12=0,"",(H$2-'Platzierungen alle Olympiaden'!$F12)/(H$2-1))</f>
        <v>0.5</v>
      </c>
      <c r="I12" s="9">
        <f>IF('Platzierungen alle Olympiaden'!$G12=0,"",(I$2-'Platzierungen alle Olympiaden'!$G12)/(I$2-1))</f>
        <v>0</v>
      </c>
      <c r="J12" s="9" t="str">
        <f>IF('Platzierungen alle Olympiaden'!$H12=0,"",(J$2-'Platzierungen alle Olympiaden'!$H12)/(J$2-1))</f>
        <v/>
      </c>
      <c r="K12" s="9">
        <f>IF('Platzierungen alle Olympiaden'!$I12=0,"",(K$2-'Platzierungen alle Olympiaden'!$I12)/(K$2-1))</f>
        <v>0.1428571429</v>
      </c>
      <c r="L12" s="9" t="str">
        <f>IF('Platzierungen alle Olympiaden'!$J12=0,"",(L$2-'Platzierungen alle Olympiaden'!$J12)/(L$2-1))</f>
        <v/>
      </c>
      <c r="M12" s="9">
        <f>IF('Platzierungen alle Olympiaden'!$K12=0,"",(M$2-'Platzierungen alle Olympiaden'!$K12)/(M$2-1))</f>
        <v>0.7142857143</v>
      </c>
      <c r="N12" s="9"/>
    </row>
    <row r="13">
      <c r="B13" s="7">
        <v>10.0</v>
      </c>
      <c r="C13" s="7">
        <f>IF(ISNUMBER(Durchschnitt!$F13)=TRUE,_xlfn.RANK.EQ(Durchschnitt!$F13,Durchschnitt!$F$4:$F$36,0),"")</f>
        <v>7</v>
      </c>
      <c r="D13" s="7" t="s">
        <v>15</v>
      </c>
      <c r="E13" s="7">
        <f t="shared" si="1"/>
        <v>3</v>
      </c>
      <c r="F13" s="7">
        <f>IF(Durchschnitt!$E13&gt;=3,AVERAGE(G13:M13),"")</f>
        <v>0.5119047619</v>
      </c>
      <c r="G13" s="9" t="str">
        <f>IF('Platzierungen alle Olympiaden'!$E13=0,"",(G$2-'Platzierungen alle Olympiaden'!$E13)/(G$2-1))</f>
        <v/>
      </c>
      <c r="H13" s="9" t="str">
        <f>IF('Platzierungen alle Olympiaden'!$F13=0,"",(H$2-'Platzierungen alle Olympiaden'!$F13)/(H$2-1))</f>
        <v/>
      </c>
      <c r="I13" s="9">
        <f>IF('Platzierungen alle Olympiaden'!$G13=0,"",(I$2-'Platzierungen alle Olympiaden'!$G13)/(I$2-1))</f>
        <v>0.75</v>
      </c>
      <c r="J13" s="9" t="str">
        <f>IF('Platzierungen alle Olympiaden'!$H13=0,"",(J$2-'Platzierungen alle Olympiaden'!$H13)/(J$2-1))</f>
        <v/>
      </c>
      <c r="K13" s="9">
        <f>IF('Platzierungen alle Olympiaden'!$I13=0,"",(K$2-'Platzierungen alle Olympiaden'!$I13)/(K$2-1))</f>
        <v>0.2857142857</v>
      </c>
      <c r="L13" s="9">
        <f>IF('Platzierungen alle Olympiaden'!$J13=0,"",(L$2-'Platzierungen alle Olympiaden'!$J13)/(L$2-1))</f>
        <v>0.5</v>
      </c>
      <c r="M13" s="9" t="str">
        <f>IF('Platzierungen alle Olympiaden'!$K13=0,"",(M$2-'Platzierungen alle Olympiaden'!$K13)/(M$2-1))</f>
        <v/>
      </c>
      <c r="N13" s="9"/>
    </row>
    <row r="14">
      <c r="B14" s="7">
        <v>11.0</v>
      </c>
      <c r="C14" s="7">
        <f>IF(ISNUMBER(Durchschnitt!$F14)=TRUE,_xlfn.RANK.EQ(Durchschnitt!$F14,Durchschnitt!$F$4:$F$36,0),"")</f>
        <v>15</v>
      </c>
      <c r="D14" s="7" t="s">
        <v>17</v>
      </c>
      <c r="E14" s="7">
        <f t="shared" si="1"/>
        <v>5</v>
      </c>
      <c r="F14" s="7">
        <f>IF(Durchschnitt!$E14&gt;=3,AVERAGE(G14:M14),"")</f>
        <v>0.225</v>
      </c>
      <c r="G14" s="9" t="str">
        <f>IF('Platzierungen alle Olympiaden'!$E14=0,"",(G$2-'Platzierungen alle Olympiaden'!$E14)/(G$2-1))</f>
        <v/>
      </c>
      <c r="H14" s="9">
        <f>IF('Platzierungen alle Olympiaden'!$F14=0,"",(H$2-'Platzierungen alle Olympiaden'!$F14)/(H$2-1))</f>
        <v>0.25</v>
      </c>
      <c r="I14" s="9">
        <f>IF('Platzierungen alle Olympiaden'!$G14=0,"",(I$2-'Platzierungen alle Olympiaden'!$G14)/(I$2-1))</f>
        <v>0.5</v>
      </c>
      <c r="J14" s="9">
        <f>IF('Platzierungen alle Olympiaden'!$H14=0,"",(J$2-'Platzierungen alle Olympiaden'!$H14)/(J$2-1))</f>
        <v>0</v>
      </c>
      <c r="K14" s="9">
        <f>IF('Platzierungen alle Olympiaden'!$I14=0,"",(K$2-'Platzierungen alle Olympiaden'!$I14)/(K$2-1))</f>
        <v>0</v>
      </c>
      <c r="L14" s="9">
        <f>IF('Platzierungen alle Olympiaden'!$J14=0,"",(L$2-'Platzierungen alle Olympiaden'!$J14)/(L$2-1))</f>
        <v>0.375</v>
      </c>
      <c r="M14" s="9" t="str">
        <f>IF('Platzierungen alle Olympiaden'!$K14=0,"",(M$2-'Platzierungen alle Olympiaden'!$K14)/(M$2-1))</f>
        <v/>
      </c>
      <c r="N14" s="9"/>
    </row>
    <row r="15">
      <c r="B15" s="7">
        <v>12.0</v>
      </c>
      <c r="C15" s="7" t="str">
        <f>IF(ISNUMBER(Durchschnitt!$F15)=TRUE,_xlfn.RANK.EQ(Durchschnitt!$F15,Durchschnitt!$F$4:$F$36,0),"")</f>
        <v/>
      </c>
      <c r="D15" s="7" t="s">
        <v>16</v>
      </c>
      <c r="E15" s="7">
        <f t="shared" si="1"/>
        <v>2</v>
      </c>
      <c r="F15" s="7" t="str">
        <f>IF(Durchschnitt!$E15&gt;=3,AVERAGE(G15:M15),"")</f>
        <v/>
      </c>
      <c r="G15" s="9" t="str">
        <f>IF('Platzierungen alle Olympiaden'!$E15=0,"",(G$2-'Platzierungen alle Olympiaden'!$E15)/(G$2-1))</f>
        <v/>
      </c>
      <c r="H15" s="9" t="str">
        <f>IF('Platzierungen alle Olympiaden'!$F15=0,"",(H$2-'Platzierungen alle Olympiaden'!$F15)/(H$2-1))</f>
        <v/>
      </c>
      <c r="I15" s="9" t="str">
        <f>IF('Platzierungen alle Olympiaden'!$G15=0,"",(I$2-'Platzierungen alle Olympiaden'!$G15)/(I$2-1))</f>
        <v/>
      </c>
      <c r="J15" s="9" t="str">
        <f>IF('Platzierungen alle Olympiaden'!$H15=0,"",(J$2-'Platzierungen alle Olympiaden'!$H15)/(J$2-1))</f>
        <v/>
      </c>
      <c r="K15" s="9" t="str">
        <f>IF('Platzierungen alle Olympiaden'!$I15=0,"",(K$2-'Platzierungen alle Olympiaden'!$I15)/(K$2-1))</f>
        <v/>
      </c>
      <c r="L15" s="9">
        <f>IF('Platzierungen alle Olympiaden'!$J15=0,"",(L$2-'Platzierungen alle Olympiaden'!$J15)/(L$2-1))</f>
        <v>0.875</v>
      </c>
      <c r="M15" s="9">
        <f>IF('Platzierungen alle Olympiaden'!$K15=0,"",(M$2-'Platzierungen alle Olympiaden'!$K15)/(M$2-1))</f>
        <v>0.2857142857</v>
      </c>
      <c r="N15" s="9"/>
    </row>
    <row r="16">
      <c r="B16" s="7">
        <v>13.0</v>
      </c>
      <c r="C16" s="7" t="str">
        <f>IF(ISNUMBER(Durchschnitt!$F16)=TRUE,_xlfn.RANK.EQ(Durchschnitt!$F16,Durchschnitt!$F$4:$F$36,0),"")</f>
        <v/>
      </c>
      <c r="D16" s="7" t="s">
        <v>18</v>
      </c>
      <c r="E16" s="7">
        <f t="shared" si="1"/>
        <v>2</v>
      </c>
      <c r="F16" s="7" t="str">
        <f>IF(Durchschnitt!$E16&gt;=3,AVERAGE(G16:M16),"")</f>
        <v/>
      </c>
      <c r="G16" s="9" t="str">
        <f>IF('Platzierungen alle Olympiaden'!$E16=0,"",(G$2-'Platzierungen alle Olympiaden'!$E16)/(G$2-1))</f>
        <v/>
      </c>
      <c r="H16" s="9" t="str">
        <f>IF('Platzierungen alle Olympiaden'!$F16=0,"",(H$2-'Platzierungen alle Olympiaden'!$F16)/(H$2-1))</f>
        <v/>
      </c>
      <c r="I16" s="9" t="str">
        <f>IF('Platzierungen alle Olympiaden'!$G16=0,"",(I$2-'Platzierungen alle Olympiaden'!$G16)/(I$2-1))</f>
        <v/>
      </c>
      <c r="J16" s="9" t="str">
        <f>IF('Platzierungen alle Olympiaden'!$H16=0,"",(J$2-'Platzierungen alle Olympiaden'!$H16)/(J$2-1))</f>
        <v/>
      </c>
      <c r="K16" s="9" t="str">
        <f>IF('Platzierungen alle Olympiaden'!$I16=0,"",(K$2-'Platzierungen alle Olympiaden'!$I16)/(K$2-1))</f>
        <v/>
      </c>
      <c r="L16" s="9">
        <f>IF('Platzierungen alle Olympiaden'!$J16=0,"",(L$2-'Platzierungen alle Olympiaden'!$J16)/(L$2-1))</f>
        <v>0.5</v>
      </c>
      <c r="M16" s="9">
        <f>IF('Platzierungen alle Olympiaden'!$K16=0,"",(M$2-'Platzierungen alle Olympiaden'!$K16)/(M$2-1))</f>
        <v>0.5714285714</v>
      </c>
      <c r="N16" s="9"/>
    </row>
    <row r="17">
      <c r="B17" s="7">
        <v>14.0</v>
      </c>
      <c r="C17" s="7" t="str">
        <f>IF(ISNUMBER(Durchschnitt!$F17)=TRUE,_xlfn.RANK.EQ(Durchschnitt!$F17,Durchschnitt!$F$4:$F$36,0),"")</f>
        <v/>
      </c>
      <c r="D17" s="7" t="s">
        <v>19</v>
      </c>
      <c r="E17" s="7">
        <f t="shared" si="1"/>
        <v>2</v>
      </c>
      <c r="F17" s="7" t="str">
        <f>IF(Durchschnitt!$E17&gt;=3,AVERAGE(G17:M17),"")</f>
        <v/>
      </c>
      <c r="G17" s="9" t="str">
        <f>IF('Platzierungen alle Olympiaden'!$E17=0,"",(G$2-'Platzierungen alle Olympiaden'!$E17)/(G$2-1))</f>
        <v/>
      </c>
      <c r="H17" s="9">
        <f>IF('Platzierungen alle Olympiaden'!$F17=0,"",(H$2-'Platzierungen alle Olympiaden'!$F17)/(H$2-1))</f>
        <v>0.5</v>
      </c>
      <c r="I17" s="9" t="str">
        <f>IF('Platzierungen alle Olympiaden'!$G17=0,"",(I$2-'Platzierungen alle Olympiaden'!$G17)/(I$2-1))</f>
        <v/>
      </c>
      <c r="J17" s="9" t="str">
        <f>IF('Platzierungen alle Olympiaden'!$H17=0,"",(J$2-'Platzierungen alle Olympiaden'!$H17)/(J$2-1))</f>
        <v/>
      </c>
      <c r="K17" s="9" t="str">
        <f>IF('Platzierungen alle Olympiaden'!$I17=0,"",(K$2-'Platzierungen alle Olympiaden'!$I17)/(K$2-1))</f>
        <v/>
      </c>
      <c r="L17" s="9">
        <f>IF('Platzierungen alle Olympiaden'!$J17=0,"",(L$2-'Platzierungen alle Olympiaden'!$J17)/(L$2-1))</f>
        <v>0.625</v>
      </c>
      <c r="M17" s="9" t="str">
        <f>IF('Platzierungen alle Olympiaden'!$K17=0,"",(M$2-'Platzierungen alle Olympiaden'!$K17)/(M$2-1))</f>
        <v/>
      </c>
      <c r="N17" s="9"/>
    </row>
    <row r="18">
      <c r="B18" s="7">
        <v>15.0</v>
      </c>
      <c r="C18" s="7">
        <f>IF(ISNUMBER(Durchschnitt!$F18)=TRUE,_xlfn.RANK.EQ(Durchschnitt!$F18,Durchschnitt!$F$4:$F$36,0),"")</f>
        <v>14</v>
      </c>
      <c r="D18" s="7" t="s">
        <v>20</v>
      </c>
      <c r="E18" s="7">
        <f t="shared" si="1"/>
        <v>3</v>
      </c>
      <c r="F18" s="7">
        <f>IF(Durchschnitt!$E18&gt;=3,AVERAGE(G18:M18),"")</f>
        <v>0.2261904762</v>
      </c>
      <c r="G18" s="9" t="str">
        <f>IF('Platzierungen alle Olympiaden'!$E18=0,"",(G$2-'Platzierungen alle Olympiaden'!$E18)/(G$2-1))</f>
        <v/>
      </c>
      <c r="H18" s="9" t="str">
        <f>IF('Platzierungen alle Olympiaden'!$F18=0,"",(H$2-'Platzierungen alle Olympiaden'!$F18)/(H$2-1))</f>
        <v/>
      </c>
      <c r="I18" s="9" t="str">
        <f>IF('Platzierungen alle Olympiaden'!$G18=0,"",(I$2-'Platzierungen alle Olympiaden'!$G18)/(I$2-1))</f>
        <v/>
      </c>
      <c r="J18" s="9" t="str">
        <f>IF('Platzierungen alle Olympiaden'!$H18=0,"",(J$2-'Platzierungen alle Olympiaden'!$H18)/(J$2-1))</f>
        <v/>
      </c>
      <c r="K18" s="9">
        <f>IF('Platzierungen alle Olympiaden'!$I18=0,"",(K$2-'Platzierungen alle Olympiaden'!$I18)/(K$2-1))</f>
        <v>0.4285714286</v>
      </c>
      <c r="L18" s="9">
        <f>IF('Platzierungen alle Olympiaden'!$J18=0,"",(L$2-'Platzierungen alle Olympiaden'!$J18)/(L$2-1))</f>
        <v>0.25</v>
      </c>
      <c r="M18" s="9">
        <f>IF('Platzierungen alle Olympiaden'!$K18=0,"",(M$2-'Platzierungen alle Olympiaden'!$K18)/(M$2-1))</f>
        <v>0</v>
      </c>
      <c r="N18" s="9"/>
    </row>
    <row r="19">
      <c r="B19" s="7">
        <v>16.0</v>
      </c>
      <c r="C19" s="7">
        <f>IF(ISNUMBER(Durchschnitt!$F19)=TRUE,_xlfn.RANK.EQ(Durchschnitt!$F19,Durchschnitt!$F$4:$F$36,0),"")</f>
        <v>13</v>
      </c>
      <c r="D19" s="7" t="s">
        <v>21</v>
      </c>
      <c r="E19" s="7">
        <f t="shared" si="1"/>
        <v>3</v>
      </c>
      <c r="F19" s="7">
        <f>IF(Durchschnitt!$E19&gt;=3,AVERAGE(G19:M19),"")</f>
        <v>0.3333333333</v>
      </c>
      <c r="G19" s="9" t="str">
        <f>IF('Platzierungen alle Olympiaden'!$E19=0,"",(G$2-'Platzierungen alle Olympiaden'!$E19)/(G$2-1))</f>
        <v/>
      </c>
      <c r="H19" s="9">
        <f>IF('Platzierungen alle Olympiaden'!$F19=0,"",(H$2-'Platzierungen alle Olympiaden'!$F19)/(H$2-1))</f>
        <v>0</v>
      </c>
      <c r="I19" s="9" t="str">
        <f>IF('Platzierungen alle Olympiaden'!$G19=0,"",(I$2-'Platzierungen alle Olympiaden'!$G19)/(I$2-1))</f>
        <v/>
      </c>
      <c r="J19" s="9">
        <f>IF('Platzierungen alle Olympiaden'!$H19=0,"",(J$2-'Platzierungen alle Olympiaden'!$H19)/(J$2-1))</f>
        <v>0.75</v>
      </c>
      <c r="K19" s="9" t="str">
        <f>IF('Platzierungen alle Olympiaden'!$I19=0,"",(K$2-'Platzierungen alle Olympiaden'!$I19)/(K$2-1))</f>
        <v/>
      </c>
      <c r="L19" s="9">
        <f>IF('Platzierungen alle Olympiaden'!$J19=0,"",(L$2-'Platzierungen alle Olympiaden'!$J19)/(L$2-1))</f>
        <v>0.25</v>
      </c>
      <c r="M19" s="9" t="str">
        <f>IF('Platzierungen alle Olympiaden'!$K19=0,"",(M$2-'Platzierungen alle Olympiaden'!$K19)/(M$2-1))</f>
        <v/>
      </c>
      <c r="N19" s="9"/>
    </row>
    <row r="20">
      <c r="B20" s="7">
        <v>17.0</v>
      </c>
      <c r="C20" s="7">
        <f>IF(ISNUMBER(Durchschnitt!$F20)=TRUE,_xlfn.RANK.EQ(Durchschnitt!$F20,Durchschnitt!$F$4:$F$36,0),"")</f>
        <v>9</v>
      </c>
      <c r="D20" s="7" t="s">
        <v>22</v>
      </c>
      <c r="E20" s="7">
        <f t="shared" si="1"/>
        <v>3</v>
      </c>
      <c r="F20" s="7">
        <f>IF(Durchschnitt!$E20&gt;=3,AVERAGE(G20:M20),"")</f>
        <v>0.4027777778</v>
      </c>
      <c r="G20" s="9">
        <f>IF('Platzierungen alle Olympiaden'!$E20=0,"",(G$2-'Platzierungen alle Olympiaden'!$E20)/(G$2-1))</f>
        <v>0.3333333333</v>
      </c>
      <c r="H20" s="9" t="str">
        <f>IF('Platzierungen alle Olympiaden'!$F20=0,"",(H$2-'Platzierungen alle Olympiaden'!$F20)/(H$2-1))</f>
        <v/>
      </c>
      <c r="I20" s="9">
        <f>IF('Platzierungen alle Olympiaden'!$G20=0,"",(I$2-'Platzierungen alle Olympiaden'!$G20)/(I$2-1))</f>
        <v>0.75</v>
      </c>
      <c r="J20" s="9" t="str">
        <f>IF('Platzierungen alle Olympiaden'!$H20=0,"",(J$2-'Platzierungen alle Olympiaden'!$H20)/(J$2-1))</f>
        <v/>
      </c>
      <c r="K20" s="9" t="str">
        <f>IF('Platzierungen alle Olympiaden'!$I20=0,"",(K$2-'Platzierungen alle Olympiaden'!$I20)/(K$2-1))</f>
        <v/>
      </c>
      <c r="L20" s="9">
        <f>IF('Platzierungen alle Olympiaden'!$J20=0,"",(L$2-'Platzierungen alle Olympiaden'!$J20)/(L$2-1))</f>
        <v>0.125</v>
      </c>
      <c r="M20" s="9" t="str">
        <f>IF('Platzierungen alle Olympiaden'!$K20=0,"",(M$2-'Platzierungen alle Olympiaden'!$K20)/(M$2-1))</f>
        <v/>
      </c>
      <c r="N20" s="9"/>
    </row>
    <row r="21" ht="15.75" customHeight="1">
      <c r="B21" s="7">
        <v>18.0</v>
      </c>
      <c r="C21" s="7" t="str">
        <f>IF(ISNUMBER(Durchschnitt!$F21)=TRUE,_xlfn.RANK.EQ(Durchschnitt!$F21,Durchschnitt!$F$4:$F$36,0),"")</f>
        <v/>
      </c>
      <c r="D21" s="7" t="s">
        <v>23</v>
      </c>
      <c r="E21" s="7">
        <f t="shared" si="1"/>
        <v>2</v>
      </c>
      <c r="F21" s="7" t="str">
        <f>IF(Durchschnitt!$E21&gt;=3,AVERAGE(G21:M21),"")</f>
        <v/>
      </c>
      <c r="G21" s="9" t="str">
        <f>IF('Platzierungen alle Olympiaden'!$E21=0,"",(G$2-'Platzierungen alle Olympiaden'!$E21)/(G$2-1))</f>
        <v/>
      </c>
      <c r="H21" s="9">
        <f>IF('Platzierungen alle Olympiaden'!$F21=0,"",(H$2-'Platzierungen alle Olympiaden'!$F21)/(H$2-1))</f>
        <v>0.75</v>
      </c>
      <c r="I21" s="9" t="str">
        <f>IF('Platzierungen alle Olympiaden'!$G21=0,"",(I$2-'Platzierungen alle Olympiaden'!$G21)/(I$2-1))</f>
        <v/>
      </c>
      <c r="J21" s="9">
        <f>IF('Platzierungen alle Olympiaden'!$H21=0,"",(J$2-'Platzierungen alle Olympiaden'!$H21)/(J$2-1))</f>
        <v>0.75</v>
      </c>
      <c r="K21" s="9" t="str">
        <f>IF('Platzierungen alle Olympiaden'!$I21=0,"",(K$2-'Platzierungen alle Olympiaden'!$I21)/(K$2-1))</f>
        <v/>
      </c>
      <c r="L21" s="9" t="str">
        <f>IF('Platzierungen alle Olympiaden'!$J21=0,"",(L$2-'Platzierungen alle Olympiaden'!$J21)/(L$2-1))</f>
        <v/>
      </c>
      <c r="M21" s="9" t="str">
        <f>IF('Platzierungen alle Olympiaden'!$K21=0,"",(M$2-'Platzierungen alle Olympiaden'!$K21)/(M$2-1))</f>
        <v/>
      </c>
      <c r="N21" s="9"/>
    </row>
    <row r="22" ht="15.75" customHeight="1">
      <c r="B22" s="7">
        <v>19.0</v>
      </c>
      <c r="C22" s="7" t="str">
        <f>IF(ISNUMBER(Durchschnitt!$F22)=TRUE,_xlfn.RANK.EQ(Durchschnitt!$F22,Durchschnitt!$F$4:$F$36,0),"")</f>
        <v/>
      </c>
      <c r="D22" s="7" t="s">
        <v>24</v>
      </c>
      <c r="E22" s="7">
        <f t="shared" si="1"/>
        <v>1</v>
      </c>
      <c r="F22" s="7" t="str">
        <f>IF(Durchschnitt!$E22&gt;=3,AVERAGE(G22:M22),"")</f>
        <v/>
      </c>
      <c r="G22" s="9" t="str">
        <f>IF('Platzierungen alle Olympiaden'!$E22=0,"",(G$2-'Platzierungen alle Olympiaden'!$E22)/(G$2-1))</f>
        <v/>
      </c>
      <c r="H22" s="9" t="str">
        <f>IF('Platzierungen alle Olympiaden'!$F22=0,"",(H$2-'Platzierungen alle Olympiaden'!$F22)/(H$2-1))</f>
        <v/>
      </c>
      <c r="I22" s="9" t="str">
        <f>IF('Platzierungen alle Olympiaden'!$G22=0,"",(I$2-'Platzierungen alle Olympiaden'!$G22)/(I$2-1))</f>
        <v/>
      </c>
      <c r="J22" s="9" t="str">
        <f>IF('Platzierungen alle Olympiaden'!$H22=0,"",(J$2-'Platzierungen alle Olympiaden'!$H22)/(J$2-1))</f>
        <v/>
      </c>
      <c r="K22" s="9" t="str">
        <f>IF('Platzierungen alle Olympiaden'!$I22=0,"",(K$2-'Platzierungen alle Olympiaden'!$I22)/(K$2-1))</f>
        <v/>
      </c>
      <c r="L22" s="9" t="str">
        <f>IF('Platzierungen alle Olympiaden'!$J22=0,"",(L$2-'Platzierungen alle Olympiaden'!$J22)/(L$2-1))</f>
        <v/>
      </c>
      <c r="M22" s="9">
        <f>IF('Platzierungen alle Olympiaden'!$K22=0,"",(M$2-'Platzierungen alle Olympiaden'!$K22)/(M$2-1))</f>
        <v>1</v>
      </c>
      <c r="N22" s="9"/>
    </row>
    <row r="23" ht="15.75" customHeight="1">
      <c r="B23" s="7">
        <v>20.0</v>
      </c>
      <c r="C23" s="7">
        <f>IF(ISNUMBER(Durchschnitt!$F23)=TRUE,_xlfn.RANK.EQ(Durchschnitt!$F23,Durchschnitt!$F$4:$F$36,0),"")</f>
        <v>11</v>
      </c>
      <c r="D23" s="7" t="s">
        <v>25</v>
      </c>
      <c r="E23" s="7">
        <f t="shared" si="1"/>
        <v>3</v>
      </c>
      <c r="F23" s="7">
        <f>IF(Durchschnitt!$E23&gt;=3,AVERAGE(G23:M23),"")</f>
        <v>0.380952381</v>
      </c>
      <c r="G23" s="9">
        <f>IF('Platzierungen alle Olympiaden'!$E23=0,"",(G$2-'Platzierungen alle Olympiaden'!$E23)/(G$2-1))</f>
        <v>1</v>
      </c>
      <c r="H23" s="9" t="str">
        <f>IF('Platzierungen alle Olympiaden'!$F23=0,"",(H$2-'Platzierungen alle Olympiaden'!$F23)/(H$2-1))</f>
        <v/>
      </c>
      <c r="I23" s="9">
        <f>IF('Platzierungen alle Olympiaden'!$G23=0,"",(I$2-'Platzierungen alle Olympiaden'!$G23)/(I$2-1))</f>
        <v>0</v>
      </c>
      <c r="J23" s="9" t="str">
        <f>IF('Platzierungen alle Olympiaden'!$H23=0,"",(J$2-'Platzierungen alle Olympiaden'!$H23)/(J$2-1))</f>
        <v/>
      </c>
      <c r="K23" s="9" t="str">
        <f>IF('Platzierungen alle Olympiaden'!$I23=0,"",(K$2-'Platzierungen alle Olympiaden'!$I23)/(K$2-1))</f>
        <v/>
      </c>
      <c r="L23" s="9" t="str">
        <f>IF('Platzierungen alle Olympiaden'!$J23=0,"",(L$2-'Platzierungen alle Olympiaden'!$J23)/(L$2-1))</f>
        <v/>
      </c>
      <c r="M23" s="9">
        <f>IF('Platzierungen alle Olympiaden'!$K23=0,"",(M$2-'Platzierungen alle Olympiaden'!$K23)/(M$2-1))</f>
        <v>0.1428571429</v>
      </c>
      <c r="N23" s="9"/>
    </row>
    <row r="24" ht="15.75" customHeight="1">
      <c r="B24" s="7">
        <v>21.0</v>
      </c>
      <c r="C24" s="7" t="str">
        <f>IF(ISNUMBER(Durchschnitt!$F24)=TRUE,_xlfn.RANK.EQ(Durchschnitt!$F24,Durchschnitt!$F$4:$F$36,0),"")</f>
        <v/>
      </c>
      <c r="D24" s="7" t="s">
        <v>26</v>
      </c>
      <c r="E24" s="7">
        <f t="shared" si="1"/>
        <v>1</v>
      </c>
      <c r="F24" s="7" t="str">
        <f>IF(Durchschnitt!$E24&gt;=3,AVERAGE(G24:M24),"")</f>
        <v/>
      </c>
      <c r="G24" s="9" t="str">
        <f>IF('Platzierungen alle Olympiaden'!$E24=0,"",(G$2-'Platzierungen alle Olympiaden'!$E24)/(G$2-1))</f>
        <v/>
      </c>
      <c r="H24" s="9" t="str">
        <f>IF('Platzierungen alle Olympiaden'!$F24=0,"",(H$2-'Platzierungen alle Olympiaden'!$F24)/(H$2-1))</f>
        <v/>
      </c>
      <c r="I24" s="9" t="str">
        <f>IF('Platzierungen alle Olympiaden'!$G24=0,"",(I$2-'Platzierungen alle Olympiaden'!$G24)/(I$2-1))</f>
        <v/>
      </c>
      <c r="J24" s="9" t="str">
        <f>IF('Platzierungen alle Olympiaden'!$H24=0,"",(J$2-'Platzierungen alle Olympiaden'!$H24)/(J$2-1))</f>
        <v/>
      </c>
      <c r="K24" s="9">
        <f>IF('Platzierungen alle Olympiaden'!$I24=0,"",(K$2-'Platzierungen alle Olympiaden'!$I24)/(K$2-1))</f>
        <v>0.8571428571</v>
      </c>
      <c r="L24" s="9" t="str">
        <f>IF('Platzierungen alle Olympiaden'!$J24=0,"",(L$2-'Platzierungen alle Olympiaden'!$J24)/(L$2-1))</f>
        <v/>
      </c>
      <c r="M24" s="9" t="str">
        <f>IF('Platzierungen alle Olympiaden'!$K24=0,"",(M$2-'Platzierungen alle Olympiaden'!$K24)/(M$2-1))</f>
        <v/>
      </c>
      <c r="N24" s="9"/>
    </row>
    <row r="25" ht="15.75" customHeight="1">
      <c r="B25" s="7">
        <v>22.0</v>
      </c>
      <c r="C25" s="7" t="str">
        <f>IF(ISNUMBER(Durchschnitt!$F25)=TRUE,_xlfn.RANK.EQ(Durchschnitt!$F25,Durchschnitt!$F$4:$F$36,0),"")</f>
        <v/>
      </c>
      <c r="D25" s="7" t="s">
        <v>27</v>
      </c>
      <c r="E25" s="7">
        <f t="shared" si="1"/>
        <v>1</v>
      </c>
      <c r="F25" s="7" t="str">
        <f>IF(Durchschnitt!$E25&gt;=3,AVERAGE(G25:M25),"")</f>
        <v/>
      </c>
      <c r="G25" s="9" t="str">
        <f>IF('Platzierungen alle Olympiaden'!$E25=0,"",(G$2-'Platzierungen alle Olympiaden'!$E25)/(G$2-1))</f>
        <v/>
      </c>
      <c r="H25" s="9" t="str">
        <f>IF('Platzierungen alle Olympiaden'!$F25=0,"",(H$2-'Platzierungen alle Olympiaden'!$F25)/(H$2-1))</f>
        <v/>
      </c>
      <c r="I25" s="9" t="str">
        <f>IF('Platzierungen alle Olympiaden'!$G25=0,"",(I$2-'Platzierungen alle Olympiaden'!$G25)/(I$2-1))</f>
        <v/>
      </c>
      <c r="J25" s="9" t="str">
        <f>IF('Platzierungen alle Olympiaden'!$H25=0,"",(J$2-'Platzierungen alle Olympiaden'!$H25)/(J$2-1))</f>
        <v/>
      </c>
      <c r="K25" s="9" t="str">
        <f>IF('Platzierungen alle Olympiaden'!$I25=0,"",(K$2-'Platzierungen alle Olympiaden'!$I25)/(K$2-1))</f>
        <v/>
      </c>
      <c r="L25" s="9">
        <f>IF('Platzierungen alle Olympiaden'!$J25=0,"",(L$2-'Platzierungen alle Olympiaden'!$J25)/(L$2-1))</f>
        <v>0.75</v>
      </c>
      <c r="M25" s="9" t="str">
        <f>IF('Platzierungen alle Olympiaden'!$K25=0,"",(M$2-'Platzierungen alle Olympiaden'!$K25)/(M$2-1))</f>
        <v/>
      </c>
      <c r="N25" s="9"/>
    </row>
    <row r="26" ht="15.75" customHeight="1">
      <c r="B26" s="7">
        <v>23.0</v>
      </c>
      <c r="C26" s="7" t="str">
        <f>IF(ISNUMBER(Durchschnitt!$F26)=TRUE,_xlfn.RANK.EQ(Durchschnitt!$F26,Durchschnitt!$F$4:$F$36,0),"")</f>
        <v/>
      </c>
      <c r="D26" s="7" t="s">
        <v>28</v>
      </c>
      <c r="E26" s="7">
        <f t="shared" si="1"/>
        <v>1</v>
      </c>
      <c r="F26" s="7" t="str">
        <f>IF(Durchschnitt!$E26&gt;=3,AVERAGE(G26:M26),"")</f>
        <v/>
      </c>
      <c r="G26" s="9" t="str">
        <f>IF('Platzierungen alle Olympiaden'!$E26=0,"",(G$2-'Platzierungen alle Olympiaden'!$E26)/(G$2-1))</f>
        <v/>
      </c>
      <c r="H26" s="9" t="str">
        <f>IF('Platzierungen alle Olympiaden'!$F26=0,"",(H$2-'Platzierungen alle Olympiaden'!$F26)/(H$2-1))</f>
        <v/>
      </c>
      <c r="I26" s="9" t="str">
        <f>IF('Platzierungen alle Olympiaden'!$G26=0,"",(I$2-'Platzierungen alle Olympiaden'!$G26)/(I$2-1))</f>
        <v/>
      </c>
      <c r="J26" s="9" t="str">
        <f>IF('Platzierungen alle Olympiaden'!$H26=0,"",(J$2-'Platzierungen alle Olympiaden'!$H26)/(J$2-1))</f>
        <v/>
      </c>
      <c r="K26" s="9" t="str">
        <f>IF('Platzierungen alle Olympiaden'!$I26=0,"",(K$2-'Platzierungen alle Olympiaden'!$I26)/(K$2-1))</f>
        <v/>
      </c>
      <c r="L26" s="9" t="str">
        <f>IF('Platzierungen alle Olympiaden'!$J26=0,"",(L$2-'Platzierungen alle Olympiaden'!$J26)/(L$2-1))</f>
        <v/>
      </c>
      <c r="M26" s="9">
        <f>IF('Platzierungen alle Olympiaden'!$K26=0,"",(M$2-'Platzierungen alle Olympiaden'!$K26)/(M$2-1))</f>
        <v>0.8571428571</v>
      </c>
      <c r="N26" s="9"/>
    </row>
    <row r="27" ht="15.75" customHeight="1">
      <c r="B27" s="7">
        <v>24.0</v>
      </c>
      <c r="C27" s="7" t="str">
        <f>IF(ISNUMBER(Durchschnitt!$F27)=TRUE,_xlfn.RANK.EQ(Durchschnitt!$F27,Durchschnitt!$F$4:$F$36,0),"")</f>
        <v/>
      </c>
      <c r="D27" s="7" t="s">
        <v>29</v>
      </c>
      <c r="E27" s="7">
        <f t="shared" si="1"/>
        <v>2</v>
      </c>
      <c r="F27" s="7" t="str">
        <f>IF(Durchschnitt!$E27&gt;=3,AVERAGE(G27:M27),"")</f>
        <v/>
      </c>
      <c r="G27" s="9" t="str">
        <f>IF('Platzierungen alle Olympiaden'!$E27=0,"",(G$2-'Platzierungen alle Olympiaden'!$E27)/(G$2-1))</f>
        <v/>
      </c>
      <c r="H27" s="9">
        <f>IF('Platzierungen alle Olympiaden'!$F27=0,"",(H$2-'Platzierungen alle Olympiaden'!$F27)/(H$2-1))</f>
        <v>0.5</v>
      </c>
      <c r="I27" s="9" t="str">
        <f>IF('Platzierungen alle Olympiaden'!$G27=0,"",(I$2-'Platzierungen alle Olympiaden'!$G27)/(I$2-1))</f>
        <v/>
      </c>
      <c r="J27" s="9">
        <f>IF('Platzierungen alle Olympiaden'!$H27=0,"",(J$2-'Platzierungen alle Olympiaden'!$H27)/(J$2-1))</f>
        <v>0.25</v>
      </c>
      <c r="K27" s="9" t="str">
        <f>IF('Platzierungen alle Olympiaden'!$I27=0,"",(K$2-'Platzierungen alle Olympiaden'!$I27)/(K$2-1))</f>
        <v/>
      </c>
      <c r="L27" s="9" t="str">
        <f>IF('Platzierungen alle Olympiaden'!$J27=0,"",(L$2-'Platzierungen alle Olympiaden'!$J27)/(L$2-1))</f>
        <v/>
      </c>
      <c r="M27" s="9" t="str">
        <f>IF('Platzierungen alle Olympiaden'!$K27=0,"",(M$2-'Platzierungen alle Olympiaden'!$K27)/(M$2-1))</f>
        <v/>
      </c>
      <c r="N27" s="9"/>
    </row>
    <row r="28" ht="15.75" customHeight="1">
      <c r="B28" s="7">
        <v>25.0</v>
      </c>
      <c r="C28" s="7" t="str">
        <f>IF(ISNUMBER(Durchschnitt!$F28)=TRUE,_xlfn.RANK.EQ(Durchschnitt!$F28,Durchschnitt!$F$4:$F$36,0),"")</f>
        <v/>
      </c>
      <c r="D28" s="7" t="s">
        <v>30</v>
      </c>
      <c r="E28" s="7">
        <f t="shared" si="1"/>
        <v>1</v>
      </c>
      <c r="F28" s="7" t="str">
        <f>IF(Durchschnitt!$E28&gt;=3,AVERAGE(G28:M28),"")</f>
        <v/>
      </c>
      <c r="G28" s="9" t="str">
        <f>IF('Platzierungen alle Olympiaden'!$E28=0,"",(G$2-'Platzierungen alle Olympiaden'!$E28)/(G$2-1))</f>
        <v/>
      </c>
      <c r="H28" s="9" t="str">
        <f>IF('Platzierungen alle Olympiaden'!$F28=0,"",(H$2-'Platzierungen alle Olympiaden'!$F28)/(H$2-1))</f>
        <v/>
      </c>
      <c r="I28" s="9" t="str">
        <f>IF('Platzierungen alle Olympiaden'!$G28=0,"",(I$2-'Platzierungen alle Olympiaden'!$G28)/(I$2-1))</f>
        <v/>
      </c>
      <c r="J28" s="9" t="str">
        <f>IF('Platzierungen alle Olympiaden'!$H28=0,"",(J$2-'Platzierungen alle Olympiaden'!$H28)/(J$2-1))</f>
        <v/>
      </c>
      <c r="K28" s="9">
        <f>IF('Platzierungen alle Olympiaden'!$I28=0,"",(K$2-'Platzierungen alle Olympiaden'!$I28)/(K$2-1))</f>
        <v>0.5714285714</v>
      </c>
      <c r="L28" s="9" t="str">
        <f>IF('Platzierungen alle Olympiaden'!$J28=0,"",(L$2-'Platzierungen alle Olympiaden'!$J28)/(L$2-1))</f>
        <v/>
      </c>
      <c r="M28" s="9" t="str">
        <f>IF('Platzierungen alle Olympiaden'!$K28=0,"",(M$2-'Platzierungen alle Olympiaden'!$K28)/(M$2-1))</f>
        <v/>
      </c>
      <c r="N28" s="9"/>
    </row>
    <row r="29" ht="15.75" customHeight="1">
      <c r="B29" s="7">
        <v>26.0</v>
      </c>
      <c r="C29" s="7" t="str">
        <f>IF(ISNUMBER(Durchschnitt!$F29)=TRUE,_xlfn.RANK.EQ(Durchschnitt!$F29,Durchschnitt!$F$4:$F$36,0),"")</f>
        <v/>
      </c>
      <c r="D29" s="7" t="s">
        <v>31</v>
      </c>
      <c r="E29" s="7">
        <f t="shared" si="1"/>
        <v>1</v>
      </c>
      <c r="F29" s="7" t="str">
        <f>IF(Durchschnitt!$E29&gt;=3,AVERAGE(G29:M29),"")</f>
        <v/>
      </c>
      <c r="G29" s="9" t="str">
        <f>IF('Platzierungen alle Olympiaden'!$E29=0,"",(G$2-'Platzierungen alle Olympiaden'!$E29)/(G$2-1))</f>
        <v/>
      </c>
      <c r="H29" s="9" t="str">
        <f>IF('Platzierungen alle Olympiaden'!$F29=0,"",(H$2-'Platzierungen alle Olympiaden'!$F29)/(H$2-1))</f>
        <v/>
      </c>
      <c r="I29" s="9" t="str">
        <f>IF('Platzierungen alle Olympiaden'!$G29=0,"",(I$2-'Platzierungen alle Olympiaden'!$G29)/(I$2-1))</f>
        <v/>
      </c>
      <c r="J29" s="9" t="str">
        <f>IF('Platzierungen alle Olympiaden'!$H29=0,"",(J$2-'Platzierungen alle Olympiaden'!$H29)/(J$2-1))</f>
        <v/>
      </c>
      <c r="K29" s="9">
        <f>IF('Platzierungen alle Olympiaden'!$I29=0,"",(K$2-'Platzierungen alle Olympiaden'!$I29)/(K$2-1))</f>
        <v>0.5714285714</v>
      </c>
      <c r="L29" s="9" t="str">
        <f>IF('Platzierungen alle Olympiaden'!$J29=0,"",(L$2-'Platzierungen alle Olympiaden'!$J29)/(L$2-1))</f>
        <v/>
      </c>
      <c r="M29" s="9" t="str">
        <f>IF('Platzierungen alle Olympiaden'!$K29=0,"",(M$2-'Platzierungen alle Olympiaden'!$K29)/(M$2-1))</f>
        <v/>
      </c>
      <c r="N29" s="9"/>
    </row>
    <row r="30" ht="15.75" customHeight="1">
      <c r="B30" s="7">
        <v>27.0</v>
      </c>
      <c r="C30" s="7" t="str">
        <f>IF(ISNUMBER(Durchschnitt!$F30)=TRUE,_xlfn.RANK.EQ(Durchschnitt!$F30,Durchschnitt!$F$4:$F$36,0),"")</f>
        <v/>
      </c>
      <c r="D30" s="7" t="s">
        <v>32</v>
      </c>
      <c r="E30" s="7">
        <f t="shared" si="1"/>
        <v>2</v>
      </c>
      <c r="F30" s="7" t="str">
        <f>IF(Durchschnitt!$E30&gt;=3,AVERAGE(G30:M30),"")</f>
        <v/>
      </c>
      <c r="G30" s="9" t="str">
        <f>IF('Platzierungen alle Olympiaden'!$E30=0,"",(G$2-'Platzierungen alle Olympiaden'!$E30)/(G$2-1))</f>
        <v/>
      </c>
      <c r="H30" s="9" t="str">
        <f>IF('Platzierungen alle Olympiaden'!$F30=0,"",(H$2-'Platzierungen alle Olympiaden'!$F30)/(H$2-1))</f>
        <v/>
      </c>
      <c r="I30" s="9" t="str">
        <f>IF('Platzierungen alle Olympiaden'!$G30=0,"",(I$2-'Platzierungen alle Olympiaden'!$G30)/(I$2-1))</f>
        <v/>
      </c>
      <c r="J30" s="9">
        <f>IF('Platzierungen alle Olympiaden'!$H30=0,"",(J$2-'Platzierungen alle Olympiaden'!$H30)/(J$2-1))</f>
        <v>0</v>
      </c>
      <c r="K30" s="9" t="str">
        <f>IF('Platzierungen alle Olympiaden'!$I30=0,"",(K$2-'Platzierungen alle Olympiaden'!$I30)/(K$2-1))</f>
        <v/>
      </c>
      <c r="L30" s="9" t="str">
        <f>IF('Platzierungen alle Olympiaden'!$J30=0,"",(L$2-'Platzierungen alle Olympiaden'!$J30)/(L$2-1))</f>
        <v/>
      </c>
      <c r="M30" s="9">
        <f>IF('Platzierungen alle Olympiaden'!$K30=0,"",(M$2-'Platzierungen alle Olympiaden'!$K30)/(M$2-1))</f>
        <v>0.4285714286</v>
      </c>
      <c r="N30" s="9"/>
    </row>
    <row r="31" ht="15.75" customHeight="1">
      <c r="B31" s="7">
        <v>28.0</v>
      </c>
      <c r="C31" s="7" t="str">
        <f>IF(ISNUMBER(Durchschnitt!$F31)=TRUE,_xlfn.RANK.EQ(Durchschnitt!$F31,Durchschnitt!$F$4:$F$36,0),"")</f>
        <v/>
      </c>
      <c r="D31" s="7" t="s">
        <v>33</v>
      </c>
      <c r="E31" s="7">
        <f t="shared" si="1"/>
        <v>1</v>
      </c>
      <c r="F31" s="7" t="str">
        <f>IF(Durchschnitt!$E31&gt;=3,AVERAGE(G31:M31),"")</f>
        <v/>
      </c>
      <c r="G31" s="9" t="str">
        <f>IF('Platzierungen alle Olympiaden'!$E31=0,"",(G$2-'Platzierungen alle Olympiaden'!$E31)/(G$2-1))</f>
        <v/>
      </c>
      <c r="H31" s="9" t="str">
        <f>IF('Platzierungen alle Olympiaden'!$F31=0,"",(H$2-'Platzierungen alle Olympiaden'!$F31)/(H$2-1))</f>
        <v/>
      </c>
      <c r="I31" s="9" t="str">
        <f>IF('Platzierungen alle Olympiaden'!$G31=0,"",(I$2-'Platzierungen alle Olympiaden'!$G31)/(I$2-1))</f>
        <v/>
      </c>
      <c r="J31" s="9" t="str">
        <f>IF('Platzierungen alle Olympiaden'!$H31=0,"",(J$2-'Platzierungen alle Olympiaden'!$H31)/(J$2-1))</f>
        <v/>
      </c>
      <c r="K31" s="9" t="str">
        <f>IF('Platzierungen alle Olympiaden'!$I31=0,"",(K$2-'Platzierungen alle Olympiaden'!$I31)/(K$2-1))</f>
        <v/>
      </c>
      <c r="L31" s="9">
        <f>IF('Platzierungen alle Olympiaden'!$J31=0,"",(L$2-'Platzierungen alle Olympiaden'!$J31)/(L$2-1))</f>
        <v>0.125</v>
      </c>
      <c r="M31" s="9" t="str">
        <f>IF('Platzierungen alle Olympiaden'!$K31=0,"",(M$2-'Platzierungen alle Olympiaden'!$K31)/(M$2-1))</f>
        <v/>
      </c>
      <c r="N31" s="9"/>
    </row>
    <row r="32" ht="15.75" customHeight="1">
      <c r="B32" s="7">
        <v>29.0</v>
      </c>
      <c r="C32" s="7" t="str">
        <f>IF(ISNUMBER(Durchschnitt!$F32)=TRUE,_xlfn.RANK.EQ(Durchschnitt!$F32,Durchschnitt!$F$4:$F$36,0),"")</f>
        <v/>
      </c>
      <c r="D32" s="7" t="s">
        <v>34</v>
      </c>
      <c r="E32" s="7">
        <f t="shared" si="1"/>
        <v>1</v>
      </c>
      <c r="F32" s="7" t="str">
        <f>IF(Durchschnitt!$E32&gt;=3,AVERAGE(G32:M32),"")</f>
        <v/>
      </c>
      <c r="G32" s="9" t="str">
        <f>IF('Platzierungen alle Olympiaden'!$E32=0,"",(G$2-'Platzierungen alle Olympiaden'!$E32)/(G$2-1))</f>
        <v/>
      </c>
      <c r="H32" s="9" t="str">
        <f>IF('Platzierungen alle Olympiaden'!$F32=0,"",(H$2-'Platzierungen alle Olympiaden'!$F32)/(H$2-1))</f>
        <v/>
      </c>
      <c r="I32" s="9" t="str">
        <f>IF('Platzierungen alle Olympiaden'!$G32=0,"",(I$2-'Platzierungen alle Olympiaden'!$G32)/(I$2-1))</f>
        <v/>
      </c>
      <c r="J32" s="9" t="str">
        <f>IF('Platzierungen alle Olympiaden'!$H32=0,"",(J$2-'Platzierungen alle Olympiaden'!$H32)/(J$2-1))</f>
        <v/>
      </c>
      <c r="K32" s="9" t="str">
        <f>IF('Platzierungen alle Olympiaden'!$I32=0,"",(K$2-'Platzierungen alle Olympiaden'!$I32)/(K$2-1))</f>
        <v/>
      </c>
      <c r="L32" s="9" t="str">
        <f>IF('Platzierungen alle Olympiaden'!$J32=0,"",(L$2-'Platzierungen alle Olympiaden'!$J32)/(L$2-1))</f>
        <v/>
      </c>
      <c r="M32" s="9">
        <f>IF('Platzierungen alle Olympiaden'!$K32=0,"",(M$2-'Platzierungen alle Olympiaden'!$K32)/(M$2-1))</f>
        <v>0.1428571429</v>
      </c>
      <c r="N32" s="9"/>
    </row>
    <row r="33" ht="15.75" customHeight="1">
      <c r="B33" s="7">
        <v>30.0</v>
      </c>
      <c r="C33" s="7" t="str">
        <f>IF(ISNUMBER(Durchschnitt!$F33)=TRUE,_xlfn.RANK.EQ(Durchschnitt!$F33,Durchschnitt!$F$4:$F$36,0),"")</f>
        <v/>
      </c>
      <c r="D33" s="7" t="s">
        <v>55</v>
      </c>
      <c r="E33" s="7">
        <f t="shared" si="1"/>
        <v>1</v>
      </c>
      <c r="F33" s="7" t="str">
        <f>IF(Durchschnitt!$E33&gt;=3,AVERAGE(G33:M33),"")</f>
        <v/>
      </c>
      <c r="G33" s="9" t="str">
        <f>IF('Platzierungen alle Olympiaden'!$E33=0,"",(G$2-'Platzierungen alle Olympiaden'!$E33)/(G$2-1))</f>
        <v/>
      </c>
      <c r="H33" s="9" t="str">
        <f>IF('Platzierungen alle Olympiaden'!$F33=0,"",(H$2-'Platzierungen alle Olympiaden'!$F33)/(H$2-1))</f>
        <v/>
      </c>
      <c r="I33" s="9" t="str">
        <f>IF('Platzierungen alle Olympiaden'!$G33=0,"",(I$2-'Platzierungen alle Olympiaden'!$G33)/(I$2-1))</f>
        <v/>
      </c>
      <c r="J33" s="9" t="str">
        <f>IF('Platzierungen alle Olympiaden'!$H33=0,"",(J$2-'Platzierungen alle Olympiaden'!$H33)/(J$2-1))</f>
        <v/>
      </c>
      <c r="K33" s="9" t="str">
        <f>IF('Platzierungen alle Olympiaden'!$I33=0,"",(K$2-'Platzierungen alle Olympiaden'!$I33)/(K$2-1))</f>
        <v/>
      </c>
      <c r="L33" s="9">
        <f>IF('Platzierungen alle Olympiaden'!$J33=0,"",(L$2-'Platzierungen alle Olympiaden'!$J33)/(L$2-1))</f>
        <v>0</v>
      </c>
      <c r="M33" s="9" t="str">
        <f>IF('Platzierungen alle Olympiaden'!$K33=0,"",(M$2-'Platzierungen alle Olympiaden'!$K33)/(M$2-1))</f>
        <v/>
      </c>
      <c r="N33" s="9"/>
    </row>
    <row r="34" ht="15.75" customHeight="1">
      <c r="B34" s="7">
        <v>31.0</v>
      </c>
      <c r="C34" s="7" t="str">
        <f>IF(ISNUMBER(Durchschnitt!$F34)=TRUE,_xlfn.RANK.EQ(Durchschnitt!$F34,Durchschnitt!$F$4:$F$36,0),"")</f>
        <v/>
      </c>
      <c r="D34" s="7" t="s">
        <v>37</v>
      </c>
      <c r="E34" s="7">
        <f t="shared" si="1"/>
        <v>1</v>
      </c>
      <c r="F34" s="7" t="str">
        <f>IF(Durchschnitt!$E34&gt;=3,AVERAGE(G34:M34),"")</f>
        <v/>
      </c>
      <c r="G34" s="9" t="str">
        <f>IF('Platzierungen alle Olympiaden'!$E34=0,"",(G$2-'Platzierungen alle Olympiaden'!$E34)/(G$2-1))</f>
        <v/>
      </c>
      <c r="H34" s="9" t="str">
        <f>IF('Platzierungen alle Olympiaden'!$F34=0,"",(H$2-'Platzierungen alle Olympiaden'!$F34)/(H$2-1))</f>
        <v/>
      </c>
      <c r="I34" s="9" t="str">
        <f>IF('Platzierungen alle Olympiaden'!$G34=0,"",(I$2-'Platzierungen alle Olympiaden'!$G34)/(I$2-1))</f>
        <v/>
      </c>
      <c r="J34" s="9" t="str">
        <f>IF('Platzierungen alle Olympiaden'!$H34=0,"",(J$2-'Platzierungen alle Olympiaden'!$H34)/(J$2-1))</f>
        <v/>
      </c>
      <c r="K34" s="9" t="str">
        <f>IF('Platzierungen alle Olympiaden'!$I34=0,"",(K$2-'Platzierungen alle Olympiaden'!$I34)/(K$2-1))</f>
        <v/>
      </c>
      <c r="L34" s="9">
        <f>IF('Platzierungen alle Olympiaden'!$J34=0,"",(L$2-'Platzierungen alle Olympiaden'!$J34)/(L$2-1))</f>
        <v>0</v>
      </c>
      <c r="M34" s="9" t="str">
        <f>IF('Platzierungen alle Olympiaden'!$K34=0,"",(M$2-'Platzierungen alle Olympiaden'!$K34)/(M$2-1))</f>
        <v/>
      </c>
      <c r="N34" s="9"/>
    </row>
    <row r="35" ht="15.75" customHeight="1">
      <c r="B35" s="7">
        <v>32.0</v>
      </c>
      <c r="C35" s="7" t="str">
        <f>IF(ISNUMBER(Durchschnitt!$F35)=TRUE,_xlfn.RANK.EQ(Durchschnitt!$F35,Durchschnitt!$F$4:$F$36,0),"")</f>
        <v/>
      </c>
      <c r="D35" s="7" t="s">
        <v>38</v>
      </c>
      <c r="E35" s="7">
        <f t="shared" si="1"/>
        <v>1</v>
      </c>
      <c r="F35" s="7" t="str">
        <f>IF(Durchschnitt!$E35&gt;=3,AVERAGE(G35:M35),"")</f>
        <v/>
      </c>
      <c r="G35" s="9">
        <f>IF('Platzierungen alle Olympiaden'!$E35=0,"",(G$2-'Platzierungen alle Olympiaden'!$E35)/(G$2-1))</f>
        <v>0</v>
      </c>
      <c r="H35" s="9" t="str">
        <f>IF('Platzierungen alle Olympiaden'!$F35=0,"",(H$2-'Platzierungen alle Olympiaden'!$F35)/(H$2-1))</f>
        <v/>
      </c>
      <c r="I35" s="9" t="str">
        <f>IF('Platzierungen alle Olympiaden'!$G35=0,"",(I$2-'Platzierungen alle Olympiaden'!$G35)/(I$2-1))</f>
        <v/>
      </c>
      <c r="J35" s="9" t="str">
        <f>IF('Platzierungen alle Olympiaden'!$H35=0,"",(J$2-'Platzierungen alle Olympiaden'!$H35)/(J$2-1))</f>
        <v/>
      </c>
      <c r="K35" s="9" t="str">
        <f>IF('Platzierungen alle Olympiaden'!$I35=0,"",(K$2-'Platzierungen alle Olympiaden'!$I35)/(K$2-1))</f>
        <v/>
      </c>
      <c r="L35" s="9" t="str">
        <f>IF('Platzierungen alle Olympiaden'!$J35=0,"",(L$2-'Platzierungen alle Olympiaden'!$J35)/(L$2-1))</f>
        <v/>
      </c>
      <c r="M35" s="9" t="str">
        <f>IF('Platzierungen alle Olympiaden'!$K35=0,"",(M$2-'Platzierungen alle Olympiaden'!$K35)/(M$2-1))</f>
        <v/>
      </c>
      <c r="N35" s="9"/>
    </row>
    <row r="36" ht="15.75" customHeight="1">
      <c r="B36" s="7">
        <v>33.0</v>
      </c>
      <c r="C36" s="7" t="str">
        <f>IF(ISNUMBER(Durchschnitt!$F36)=TRUE,_xlfn.RANK.EQ(Durchschnitt!$F36,Durchschnitt!$F$4:$F$36,0),"")</f>
        <v/>
      </c>
      <c r="D36" s="7" t="s">
        <v>36</v>
      </c>
      <c r="E36" s="7">
        <f t="shared" si="1"/>
        <v>1</v>
      </c>
      <c r="F36" s="7" t="str">
        <f>IF(Durchschnitt!$E36&gt;=3,AVERAGE(G36:M36),"")</f>
        <v/>
      </c>
      <c r="G36" s="9" t="str">
        <f>IF('Platzierungen alle Olympiaden'!$E36=0,"",(G$2-'Platzierungen alle Olympiaden'!$E36)/(G$2-1))</f>
        <v/>
      </c>
      <c r="H36" s="9" t="str">
        <f>IF('Platzierungen alle Olympiaden'!$F36=0,"",(H$2-'Platzierungen alle Olympiaden'!$F36)/(H$2-1))</f>
        <v/>
      </c>
      <c r="I36" s="9" t="str">
        <f>IF('Platzierungen alle Olympiaden'!$G36=0,"",(I$2-'Platzierungen alle Olympiaden'!$G36)/(I$2-1))</f>
        <v/>
      </c>
      <c r="J36" s="9" t="str">
        <f>IF('Platzierungen alle Olympiaden'!$H36=0,"",(J$2-'Platzierungen alle Olympiaden'!$H36)/(J$2-1))</f>
        <v/>
      </c>
      <c r="K36" s="9">
        <f>IF('Platzierungen alle Olympiaden'!$I36=0,"",(K$2-'Platzierungen alle Olympiaden'!$I36)/(K$2-1))</f>
        <v>0</v>
      </c>
      <c r="L36" s="9" t="str">
        <f>IF('Platzierungen alle Olympiaden'!$J36=0,"",(L$2-'Platzierungen alle Olympiaden'!$J36)/(L$2-1))</f>
        <v/>
      </c>
      <c r="M36" s="9" t="str">
        <f>IF('Platzierungen alle Olympiaden'!$K36=0,"",(M$2-'Platzierungen alle Olympiaden'!$K36)/(M$2-1))</f>
        <v/>
      </c>
      <c r="N36" s="9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13"/>
    <col customWidth="1" min="3" max="5" width="15.63"/>
    <col customWidth="1" min="6" max="6" width="17.63"/>
    <col customWidth="1" min="7" max="9" width="15.63"/>
    <col customWidth="1" min="10" max="10" width="17.13"/>
    <col customWidth="1" min="11" max="21" width="15.63"/>
    <col customWidth="1" min="22" max="22" width="15.75"/>
    <col customWidth="1" min="23" max="23" width="14.38"/>
    <col customWidth="1" min="24" max="24" width="26.25"/>
    <col customWidth="1" min="25" max="26" width="7.75"/>
  </cols>
  <sheetData>
    <row r="1">
      <c r="A1" s="10" t="s">
        <v>0</v>
      </c>
      <c r="B1" s="10" t="s">
        <v>1</v>
      </c>
      <c r="C1" s="11" t="s">
        <v>56</v>
      </c>
      <c r="D1" s="11" t="s">
        <v>57</v>
      </c>
      <c r="E1" s="11" t="s">
        <v>58</v>
      </c>
      <c r="F1" s="11" t="s">
        <v>59</v>
      </c>
      <c r="G1" s="11" t="s">
        <v>60</v>
      </c>
      <c r="H1" s="11" t="s">
        <v>61</v>
      </c>
      <c r="I1" s="11" t="s">
        <v>62</v>
      </c>
      <c r="J1" s="11" t="s">
        <v>63</v>
      </c>
      <c r="K1" s="11" t="s">
        <v>64</v>
      </c>
      <c r="L1" s="11" t="s">
        <v>65</v>
      </c>
      <c r="M1" s="1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74</v>
      </c>
      <c r="V1" s="11" t="s">
        <v>75</v>
      </c>
      <c r="W1" s="11" t="s">
        <v>5</v>
      </c>
      <c r="X1" s="11" t="s">
        <v>76</v>
      </c>
    </row>
    <row r="2">
      <c r="A2" s="4">
        <v>1.0</v>
      </c>
      <c r="B2" s="4" t="s">
        <v>6</v>
      </c>
      <c r="C2" s="4">
        <f>COUNTIFS(Olympiade_1!$B:$B,$B2,Olympiade_1!$F:$F,1)+COUNTIFS(Olympiade_2!$B:$B,$B2,Olympiade_2!$F:$F,1)+COUNTIFS(Olympiade_3!$B:$B,$B2,Olympiade_3!$F:$F,1)+COUNTIFS(Olympiade_4!$B:$B,$B2,Olympiade_4!$F:$F,1)+COUNTIFS(Olympiade_5!$B:$B,$B2,Olympiade_5!$F:$F,1)+COUNTIFS(Olympiade_6!$B:$B,$B2,Olympiade_6!$F:$F,1)+COUNTIFS(Olympiade_7!$B:$B,$B2,Olympiade_7!$F:$F,1)</f>
        <v>3</v>
      </c>
      <c r="D2" s="4">
        <f>COUNTIFS(Olympiade_1!$B:$B, $B2, Olympiade_1!$F:$F,2)+COUNTIFS(Olympiade_2!$B:$B, $B2, Olympiade_2!$F:$F,2)+COUNTIFS(Olympiade_3!$B:$B, $B2, Olympiade_3!$F:$F,2)+COUNTIFS(Olympiade_4!$B:$B, $B2, Olympiade_4!$F:$F,2)+COUNTIFS(Olympiade_5!$B:$B, $B2, Olympiade_5!$F:$F,2)+COUNTIFS(Olympiade_6!$B:$B, $B2, Olympiade_6!$F:$F,2)+COUNTIFS(Olympiade_7!$B:$B, $B2, Olympiade_7!$F:$F,2)</f>
        <v>1</v>
      </c>
      <c r="E2" s="4">
        <f>COUNTIFS(Olympiade_1!$B:$B, $B2, Olympiade_1!$F:$F,3)+COUNTIFS(Olympiade_2!$B:$B, $B2, Olympiade_2!$F:$F,3)+COUNTIFS(Olympiade_3!$B:$B, $B2, Olympiade_3!$F:$F,3)+COUNTIFS(Olympiade_4!$B:$B, $B2, Olympiade_4!$F:$F,3)+COUNTIFS(Olympiade_5!$B:$B, $B2, Olympiade_5!$F:$F,3)+COUNTIFS(Olympiade_6!$B:$B, $B2, Olympiade_6!$F:$F,3)+COUNTIFS(Olympiade_7!$B:$B, $B2, Olympiade_7!$F:$F,3)</f>
        <v>0</v>
      </c>
      <c r="F2" s="4">
        <f t="shared" ref="F2:F34" si="2">SUM(C2,D2,E2)</f>
        <v>4</v>
      </c>
      <c r="G2" s="4">
        <f>COUNTIFS(Olympiade_1!$B:$B, $B2, Olympiade_1!$G:$G,1)+COUNTIFS(Olympiade_2!$B:$B, $B2, Olympiade_2!$G:$G,1)+COUNTIFS(Olympiade_3!$B:$B, $B2, Olympiade_3!$G:$G,1)+COUNTIFS(Olympiade_4!$B:$B, $B2, Olympiade_4!$G:$G,1)+COUNTIFS(Olympiade_5!$B:$B, $B2, Olympiade_5!$G:$G,1)+COUNTIFS(Olympiade_6!$B:$B, $B2, Olympiade_6!$G:$G,1)+COUNTIFS(Olympiade_7!$B:$B, $B2, Olympiade_7!$G:$G,1)</f>
        <v>2</v>
      </c>
      <c r="H2" s="4">
        <f>COUNTIFS(Olympiade_1!$B:$B, $B2, Olympiade_1!$G:$G,2)+COUNTIFS(Olympiade_2!$B:$B, $B2, Olympiade_2!$G:$G,2)+COUNTIFS(Olympiade_3!$B:$B, $B2, Olympiade_3!$G:$G,2)+COUNTIFS(Olympiade_4!$B:$B, $B2, Olympiade_4!$G:$G,2)+COUNTIFS(Olympiade_5!$B:$B, $B2, Olympiade_5!$G:$G,2)+COUNTIFS(Olympiade_6!$B:$B, $B2, Olympiade_6!$G:$G,2)+COUNTIFS(Olympiade_7!$B:$B, $B2, Olympiade_7!$G:$G,2)</f>
        <v>2</v>
      </c>
      <c r="I2" s="4">
        <f>COUNTIFS(Olympiade_1!$B:$B, $B2, Olympiade_1!$G:$G,3)+COUNTIFS(Olympiade_2!$B:$B, $B2, Olympiade_2!$G:$G,3)+COUNTIFS(Olympiade_3!$B:$B, $B2, Olympiade_3!$G:$G,3)+COUNTIFS(Olympiade_4!$B:$B, $B2, Olympiade_4!$G:$G,3)+COUNTIFS(Olympiade_5!$B:$B, $B2, Olympiade_5!$G:$G,3)+COUNTIFS(Olympiade_6!$B:$B, $B2, Olympiade_6!$G:$G,3)+COUNTIFS(Olympiade_7!$B:$B, $B2, Olympiade_7!$G:$G,3)</f>
        <v>2</v>
      </c>
      <c r="J2" s="4">
        <f t="shared" ref="J2:J34" si="3">SUM(G2,H2,I2)</f>
        <v>6</v>
      </c>
      <c r="K2" s="4">
        <f>COUNTIFS(Olympiade_1!$B:$B, $B2, Olympiade_1!$H:$H,1)+COUNTIFS(Olympiade_2!$B:$B, $B2, Olympiade_2!$H:$H,1)+COUNTIFS(Olympiade_3!$B:$B, $B2, Olympiade_3!$H:$H,1)+COUNTIFS(Olympiade_4!$B:$B, $B2, Olympiade_4!$H:$H,1)+COUNTIFS(Olympiade_5!$B:$B, $B2, Olympiade_5!$H:$H,1)+COUNTIFS(Olympiade_6!$B:$B, $B2, Olympiade_6!$H:$H,1)+COUNTIFS(Olympiade_7!$B:$B, $B2, Olympiade_7!$H:$H,1)</f>
        <v>2</v>
      </c>
      <c r="L2" s="4">
        <f>COUNTIFS(Olympiade_1!$B:$B, $B2, Olympiade_1!$H:$H,2)+COUNTIFS(Olympiade_2!$B:$B, $B2, Olympiade_2!$H:$H,2)+COUNTIFS(Olympiade_3!$B:$B, $B2, Olympiade_3!$H:$H,2)+COUNTIFS(Olympiade_4!$B:$B, $B2, Olympiade_4!$H:$H,2)+COUNTIFS(Olympiade_5!$B:$B, $B2, Olympiade_5!$H:$H,2)+COUNTIFS(Olympiade_6!$B:$B, $B2, Olympiade_6!$H:$H,2)+COUNTIFS(Olympiade_7!$B:$B, $B2, Olympiade_7!$H:$H,2)</f>
        <v>1</v>
      </c>
      <c r="M2" s="4">
        <f>COUNTIFS(Olympiade_1!$B:$B, $B2, Olympiade_1!$H:$H,3)+COUNTIFS(Olympiade_2!$B:$B, $B2, Olympiade_2!$H:$H,3)+COUNTIFS(Olympiade_3!$B:$B, $B2, Olympiade_3!$H:$H,3)+COUNTIFS(Olympiade_4!$B:$B, $B2, Olympiade_4!$H:$H,3)+COUNTIFS(Olympiade_5!$B:$B, $B2, Olympiade_5!$H:$H,3)+COUNTIFS(Olympiade_6!$B:$B, $B2, Olympiade_6!$H:$H,3)+COUNTIFS(Olympiade_7!$B:$B, $B2, Olympiade_7!$H:$H,3)</f>
        <v>1</v>
      </c>
      <c r="N2" s="4">
        <f t="shared" ref="N2:N34" si="4">SUM(K2,L2,M2)</f>
        <v>4</v>
      </c>
      <c r="O2" s="4">
        <f>COUNTIFS(Olympiade_1!$B:$B, $B2, Olympiade_1!$A:$A,1)+COUNTIFS(Olympiade_2!$B:$B, $B2, Olympiade_2!$A:$A,1)+COUNTIFS(Olympiade_3!$B:$B, $B2, Olympiade_3!$A:$A,1)+COUNTIFS(Olympiade_4!$B:$B, $B2, Olympiade_4!$A:$A,1)+COUNTIFS(Olympiade_5!$B:$B, $B2, Olympiade_5!$A:$A,1)+COUNTIFS(Olympiade_6!$B:$B, $B2, Olympiade_6!$A:$A,1)+COUNTIFS(Olympiade_7!$B:$B, $B2, Olympiade_7!$A:$A,1)</f>
        <v>4</v>
      </c>
      <c r="P2" s="4">
        <f>COUNTIFS(Olympiade_1!$B:$B, $B2, Olympiade_1!$A:$A,2)+COUNTIFS(Olympiade_2!$B:$B, $B2, Olympiade_2!$A:$A,2)+COUNTIFS(Olympiade_3!$B:$B, $B2, Olympiade_3!$A:$A,2)+COUNTIFS(Olympiade_4!$B:$B, $B2, Olympiade_4!$A:$A,2)+COUNTIFS(Olympiade_5!$B:$B, $B2, Olympiade_5!$A:$A,2)+COUNTIFS(Olympiade_6!$B:$B, $B2, Olympiade_6!$A:$A,2)+COUNTIFS(Olympiade_7!$B:$B, $B2, Olympiade_7!$A:$A,2)</f>
        <v>1</v>
      </c>
      <c r="Q2" s="4">
        <f>COUNTIFS(Olympiade_1!$B:$B, $B2, Olympiade_1!$A:$A,3)+COUNTIFS(Olympiade_2!$B:$B, $B2, Olympiade_2!$A:$A,3)+COUNTIFS(Olympiade_3!$B:$B, $B2, Olympiade_3!$A:$A,3)+COUNTIFS(Olympiade_4!$B:$B, $B2, Olympiade_4!$A:$A,3)+COUNTIFS(Olympiade_5!$B:$B, $B2, Olympiade_5!$A:$A,3)+COUNTIFS(Olympiade_6!$B:$B, $B2, Olympiade_6!$A:$A,3)+COUNTIFS(Olympiade_7!$B:$B, $B2, Olympiade_7!$A:$A,3)</f>
        <v>0</v>
      </c>
      <c r="R2" s="4">
        <f t="shared" ref="R2:R34" si="5">SUM(O2,P2,Q2)</f>
        <v>5</v>
      </c>
      <c r="S2" s="4">
        <f t="shared" ref="S2:U2" si="1">SUM(C2,G2,K2,O2)</f>
        <v>11</v>
      </c>
      <c r="T2" s="4">
        <f t="shared" si="1"/>
        <v>5</v>
      </c>
      <c r="U2" s="4">
        <f t="shared" si="1"/>
        <v>3</v>
      </c>
      <c r="V2" s="4">
        <f t="shared" ref="V2:V34" si="7">SUM(S2,T2,U2)</f>
        <v>19</v>
      </c>
      <c r="W2" s="4">
        <f>SUMIFS(Database!B:B,Database!A:A,B2) + SUMIFS(Database!F:F,Database!A:A,B2)</f>
        <v>320</v>
      </c>
      <c r="X2" s="4">
        <f t="array" ref="X2">AVERAGE(XLOOKUP(B2, Database!K:K, Database!L:N,NA()))</f>
        <v>197.7777778</v>
      </c>
    </row>
    <row r="3">
      <c r="A3" s="4">
        <v>4.0</v>
      </c>
      <c r="B3" s="4" t="s">
        <v>9</v>
      </c>
      <c r="C3" s="4">
        <f>COUNTIFS(Olympiade_1!$B:$B,$B3,Olympiade_1!$F:$F,1)+COUNTIFS(Olympiade_2!$B:$B,$B3,Olympiade_2!$F:$F,1)+COUNTIFS(Olympiade_3!$B:$B,$B3,Olympiade_3!$F:$F,1)+COUNTIFS(Olympiade_4!$B:$B,$B3,Olympiade_4!$F:$F,1)+COUNTIFS(Olympiade_5!$B:$B,$B3,Olympiade_5!$F:$F,1)+COUNTIFS(Olympiade_6!$B:$B,$B3,Olympiade_6!$F:$F,1)+COUNTIFS(Olympiade_7!$B:$B,$B3,Olympiade_7!$F:$F,1)</f>
        <v>3</v>
      </c>
      <c r="D3" s="4">
        <f>COUNTIFS(Olympiade_1!$B:$B, $B3, Olympiade_1!$F:$F,2)+COUNTIFS(Olympiade_2!$B:$B, $B3, Olympiade_2!$F:$F,2)+COUNTIFS(Olympiade_3!$B:$B, $B3, Olympiade_3!$F:$F,2)+COUNTIFS(Olympiade_4!$B:$B, $B3, Olympiade_4!$F:$F,2)+COUNTIFS(Olympiade_5!$B:$B, $B3, Olympiade_5!$F:$F,2)+COUNTIFS(Olympiade_6!$B:$B, $B3, Olympiade_6!$F:$F,2)+COUNTIFS(Olympiade_7!$B:$B, $B3, Olympiade_7!$F:$F,2)</f>
        <v>0</v>
      </c>
      <c r="E3" s="4">
        <f>COUNTIFS(Olympiade_1!$B:$B, $B3, Olympiade_1!$F:$F,3)+COUNTIFS(Olympiade_2!$B:$B, $B3, Olympiade_2!$F:$F,3)+COUNTIFS(Olympiade_3!$B:$B, $B3, Olympiade_3!$F:$F,3)+COUNTIFS(Olympiade_4!$B:$B, $B3, Olympiade_4!$F:$F,3)+COUNTIFS(Olympiade_5!$B:$B, $B3, Olympiade_5!$F:$F,3)+COUNTIFS(Olympiade_6!$B:$B, $B3, Olympiade_6!$F:$F,3)+COUNTIFS(Olympiade_7!$B:$B, $B3, Olympiade_7!$F:$F,3)</f>
        <v>0</v>
      </c>
      <c r="F3" s="4">
        <f t="shared" si="2"/>
        <v>3</v>
      </c>
      <c r="G3" s="4">
        <f>COUNTIFS(Olympiade_1!$B:$B, $B3, Olympiade_1!$G:$G,1)+COUNTIFS(Olympiade_2!$B:$B, $B3, Olympiade_2!$G:$G,1)+COUNTIFS(Olympiade_3!$B:$B, $B3, Olympiade_3!$G:$G,1)+COUNTIFS(Olympiade_4!$B:$B, $B3, Olympiade_4!$G:$G,1)+COUNTIFS(Olympiade_5!$B:$B, $B3, Olympiade_5!$G:$G,1)+COUNTIFS(Olympiade_6!$B:$B, $B3, Olympiade_6!$G:$G,1)+COUNTIFS(Olympiade_7!$B:$B, $B3, Olympiade_7!$G:$G,1)</f>
        <v>1</v>
      </c>
      <c r="H3" s="4">
        <f>COUNTIFS(Olympiade_1!$B:$B, $B3, Olympiade_1!$G:$G,2)+COUNTIFS(Olympiade_2!$B:$B, $B3, Olympiade_2!$G:$G,2)+COUNTIFS(Olympiade_3!$B:$B, $B3, Olympiade_3!$G:$G,2)+COUNTIFS(Olympiade_4!$B:$B, $B3, Olympiade_4!$G:$G,2)+COUNTIFS(Olympiade_5!$B:$B, $B3, Olympiade_5!$G:$G,2)+COUNTIFS(Olympiade_6!$B:$B, $B3, Olympiade_6!$G:$G,2)+COUNTIFS(Olympiade_7!$B:$B, $B3, Olympiade_7!$G:$G,2)</f>
        <v>2</v>
      </c>
      <c r="I3" s="4">
        <f>COUNTIFS(Olympiade_1!$B:$B, $B3, Olympiade_1!$G:$G,3)+COUNTIFS(Olympiade_2!$B:$B, $B3, Olympiade_2!$G:$G,3)+COUNTIFS(Olympiade_3!$B:$B, $B3, Olympiade_3!$G:$G,3)+COUNTIFS(Olympiade_4!$B:$B, $B3, Olympiade_4!$G:$G,3)+COUNTIFS(Olympiade_5!$B:$B, $B3, Olympiade_5!$G:$G,3)+COUNTIFS(Olympiade_6!$B:$B, $B3, Olympiade_6!$G:$G,3)+COUNTIFS(Olympiade_7!$B:$B, $B3, Olympiade_7!$G:$G,3)</f>
        <v>1</v>
      </c>
      <c r="J3" s="4">
        <f t="shared" si="3"/>
        <v>4</v>
      </c>
      <c r="K3" s="4">
        <f>COUNTIFS(Olympiade_1!$B:$B, $B3, Olympiade_1!$H:$H,1)+COUNTIFS(Olympiade_2!$B:$B, $B3, Olympiade_2!$H:$H,1)+COUNTIFS(Olympiade_3!$B:$B, $B3, Olympiade_3!$H:$H,1)+COUNTIFS(Olympiade_4!$B:$B, $B3, Olympiade_4!$H:$H,1)+COUNTIFS(Olympiade_5!$B:$B, $B3, Olympiade_5!$H:$H,1)+COUNTIFS(Olympiade_6!$B:$B, $B3, Olympiade_6!$H:$H,1)+COUNTIFS(Olympiade_7!$B:$B, $B3, Olympiade_7!$H:$H,1)</f>
        <v>1</v>
      </c>
      <c r="L3" s="4">
        <f>COUNTIFS(Olympiade_1!$B:$B, $B3, Olympiade_1!$H:$H,2)+COUNTIFS(Olympiade_2!$B:$B, $B3, Olympiade_2!$H:$H,2)+COUNTIFS(Olympiade_3!$B:$B, $B3, Olympiade_3!$H:$H,2)+COUNTIFS(Olympiade_4!$B:$B, $B3, Olympiade_4!$H:$H,2)+COUNTIFS(Olympiade_5!$B:$B, $B3, Olympiade_5!$H:$H,2)+COUNTIFS(Olympiade_6!$B:$B, $B3, Olympiade_6!$H:$H,2)+COUNTIFS(Olympiade_7!$B:$B, $B3, Olympiade_7!$H:$H,2)</f>
        <v>3</v>
      </c>
      <c r="M3" s="4">
        <f>COUNTIFS(Olympiade_1!$B:$B, $B3, Olympiade_1!$H:$H,3)+COUNTIFS(Olympiade_2!$B:$B, $B3, Olympiade_2!$H:$H,3)+COUNTIFS(Olympiade_3!$B:$B, $B3, Olympiade_3!$H:$H,3)+COUNTIFS(Olympiade_4!$B:$B, $B3, Olympiade_4!$H:$H,3)+COUNTIFS(Olympiade_5!$B:$B, $B3, Olympiade_5!$H:$H,3)+COUNTIFS(Olympiade_6!$B:$B, $B3, Olympiade_6!$H:$H,3)+COUNTIFS(Olympiade_7!$B:$B, $B3, Olympiade_7!$H:$H,3)</f>
        <v>0</v>
      </c>
      <c r="N3" s="4">
        <f t="shared" si="4"/>
        <v>4</v>
      </c>
      <c r="O3" s="4">
        <f>COUNTIFS(Olympiade_1!$B:$B, $B3, Olympiade_1!$A:$A,1)+COUNTIFS(Olympiade_2!$B:$B, $B3, Olympiade_2!$A:$A,1)+COUNTIFS(Olympiade_3!$B:$B, $B3, Olympiade_3!$A:$A,1)+COUNTIFS(Olympiade_4!$B:$B, $B3, Olympiade_4!$A:$A,1)+COUNTIFS(Olympiade_5!$B:$B, $B3, Olympiade_5!$A:$A,1)+COUNTIFS(Olympiade_6!$B:$B, $B3, Olympiade_6!$A:$A,1)+COUNTIFS(Olympiade_7!$B:$B, $B3, Olympiade_7!$A:$A,1)</f>
        <v>2</v>
      </c>
      <c r="P3" s="4">
        <f>COUNTIFS(Olympiade_1!$B:$B, $B3, Olympiade_1!$A:$A,2)+COUNTIFS(Olympiade_2!$B:$B, $B3, Olympiade_2!$A:$A,2)+COUNTIFS(Olympiade_3!$B:$B, $B3, Olympiade_3!$A:$A,2)+COUNTIFS(Olympiade_4!$B:$B, $B3, Olympiade_4!$A:$A,2)+COUNTIFS(Olympiade_5!$B:$B, $B3, Olympiade_5!$A:$A,2)+COUNTIFS(Olympiade_6!$B:$B, $B3, Olympiade_6!$A:$A,2)+COUNTIFS(Olympiade_7!$B:$B, $B3, Olympiade_7!$A:$A,2)</f>
        <v>1</v>
      </c>
      <c r="Q3" s="4">
        <f>COUNTIFS(Olympiade_1!$B:$B, $B3, Olympiade_1!$A:$A,3)+COUNTIFS(Olympiade_2!$B:$B, $B3, Olympiade_2!$A:$A,3)+COUNTIFS(Olympiade_3!$B:$B, $B3, Olympiade_3!$A:$A,3)+COUNTIFS(Olympiade_4!$B:$B, $B3, Olympiade_4!$A:$A,3)+COUNTIFS(Olympiade_5!$B:$B, $B3, Olympiade_5!$A:$A,3)+COUNTIFS(Olympiade_6!$B:$B, $B3, Olympiade_6!$A:$A,3)+COUNTIFS(Olympiade_7!$B:$B, $B3, Olympiade_7!$A:$A,3)</f>
        <v>1</v>
      </c>
      <c r="R3" s="4">
        <f t="shared" si="5"/>
        <v>4</v>
      </c>
      <c r="S3" s="4">
        <f t="shared" ref="S3:U3" si="6">SUM(C3,G3,K3,O3)</f>
        <v>7</v>
      </c>
      <c r="T3" s="4">
        <f t="shared" si="6"/>
        <v>6</v>
      </c>
      <c r="U3" s="4">
        <f t="shared" si="6"/>
        <v>2</v>
      </c>
      <c r="V3" s="4">
        <f t="shared" si="7"/>
        <v>15</v>
      </c>
      <c r="W3" s="4">
        <f>SUMIFS(Database!B:B,Database!A:A,B3) + SUMIFS(Database!F:F,Database!A:A,B3)</f>
        <v>240</v>
      </c>
      <c r="X3" s="4" t="str">
        <f t="array" ref="X3">AVERAGE(XLOOKUP(B3, Database!K:K, Database!L:N,NA()))</f>
        <v>#VALUE!</v>
      </c>
    </row>
    <row r="4">
      <c r="A4" s="4">
        <v>3.0</v>
      </c>
      <c r="B4" s="4" t="s">
        <v>8</v>
      </c>
      <c r="C4" s="4">
        <f>COUNTIFS(Olympiade_1!$B:$B,$B4,Olympiade_1!$F:$F,1)+COUNTIFS(Olympiade_2!$B:$B,$B4,Olympiade_2!$F:$F,1)+COUNTIFS(Olympiade_3!$B:$B,$B4,Olympiade_3!$F:$F,1)+COUNTIFS(Olympiade_4!$B:$B,$B4,Olympiade_4!$F:$F,1)+COUNTIFS(Olympiade_5!$B:$B,$B4,Olympiade_5!$F:$F,1)+COUNTIFS(Olympiade_6!$B:$B,$B4,Olympiade_6!$F:$F,1)+COUNTIFS(Olympiade_7!$B:$B,$B4,Olympiade_7!$F:$F,1)</f>
        <v>2</v>
      </c>
      <c r="D4" s="4">
        <f>COUNTIFS(Olympiade_1!$B:$B, $B4, Olympiade_1!$F:$F,2)+COUNTIFS(Olympiade_2!$B:$B, $B4, Olympiade_2!$F:$F,2)+COUNTIFS(Olympiade_3!$B:$B, $B4, Olympiade_3!$F:$F,2)+COUNTIFS(Olympiade_4!$B:$B, $B4, Olympiade_4!$F:$F,2)+COUNTIFS(Olympiade_5!$B:$B, $B4, Olympiade_5!$F:$F,2)+COUNTIFS(Olympiade_6!$B:$B, $B4, Olympiade_6!$F:$F,2)+COUNTIFS(Olympiade_7!$B:$B, $B4, Olympiade_7!$F:$F,2)</f>
        <v>1</v>
      </c>
      <c r="E4" s="4">
        <f>COUNTIFS(Olympiade_1!$B:$B, $B4, Olympiade_1!$F:$F,3)+COUNTIFS(Olympiade_2!$B:$B, $B4, Olympiade_2!$F:$F,3)+COUNTIFS(Olympiade_3!$B:$B, $B4, Olympiade_3!$F:$F,3)+COUNTIFS(Olympiade_4!$B:$B, $B4, Olympiade_4!$F:$F,3)+COUNTIFS(Olympiade_5!$B:$B, $B4, Olympiade_5!$F:$F,3)+COUNTIFS(Olympiade_6!$B:$B, $B4, Olympiade_6!$F:$F,3)+COUNTIFS(Olympiade_7!$B:$B, $B4, Olympiade_7!$F:$F,3)</f>
        <v>0</v>
      </c>
      <c r="F4" s="4">
        <f t="shared" si="2"/>
        <v>3</v>
      </c>
      <c r="G4" s="4">
        <f>COUNTIFS(Olympiade_1!$B:$B, $B4, Olympiade_1!$G:$G,1)+COUNTIFS(Olympiade_2!$B:$B, $B4, Olympiade_2!$G:$G,1)+COUNTIFS(Olympiade_3!$B:$B, $B4, Olympiade_3!$G:$G,1)+COUNTIFS(Olympiade_4!$B:$B, $B4, Olympiade_4!$G:$G,1)+COUNTIFS(Olympiade_5!$B:$B, $B4, Olympiade_5!$G:$G,1)+COUNTIFS(Olympiade_6!$B:$B, $B4, Olympiade_6!$G:$G,1)+COUNTIFS(Olympiade_7!$B:$B, $B4, Olympiade_7!$G:$G,1)</f>
        <v>0</v>
      </c>
      <c r="H4" s="4">
        <f>COUNTIFS(Olympiade_1!$B:$B, $B4, Olympiade_1!$G:$G,2)+COUNTIFS(Olympiade_2!$B:$B, $B4, Olympiade_2!$G:$G,2)+COUNTIFS(Olympiade_3!$B:$B, $B4, Olympiade_3!$G:$G,2)+COUNTIFS(Olympiade_4!$B:$B, $B4, Olympiade_4!$G:$G,2)+COUNTIFS(Olympiade_5!$B:$B, $B4, Olympiade_5!$G:$G,2)+COUNTIFS(Olympiade_6!$B:$B, $B4, Olympiade_6!$G:$G,2)+COUNTIFS(Olympiade_7!$B:$B, $B4, Olympiade_7!$G:$G,2)</f>
        <v>1</v>
      </c>
      <c r="I4" s="4">
        <f>COUNTIFS(Olympiade_1!$B:$B, $B4, Olympiade_1!$G:$G,3)+COUNTIFS(Olympiade_2!$B:$B, $B4, Olympiade_2!$G:$G,3)+COUNTIFS(Olympiade_3!$B:$B, $B4, Olympiade_3!$G:$G,3)+COUNTIFS(Olympiade_4!$B:$B, $B4, Olympiade_4!$G:$G,3)+COUNTIFS(Olympiade_5!$B:$B, $B4, Olympiade_5!$G:$G,3)+COUNTIFS(Olympiade_6!$B:$B, $B4, Olympiade_6!$G:$G,3)+COUNTIFS(Olympiade_7!$B:$B, $B4, Olympiade_7!$G:$G,3)</f>
        <v>0</v>
      </c>
      <c r="J4" s="4">
        <f t="shared" si="3"/>
        <v>1</v>
      </c>
      <c r="K4" s="4">
        <f>COUNTIFS(Olympiade_1!$B:$B, $B4, Olympiade_1!$H:$H,1)+COUNTIFS(Olympiade_2!$B:$B, $B4, Olympiade_2!$H:$H,1)+COUNTIFS(Olympiade_3!$B:$B, $B4, Olympiade_3!$H:$H,1)+COUNTIFS(Olympiade_4!$B:$B, $B4, Olympiade_4!$H:$H,1)+COUNTIFS(Olympiade_5!$B:$B, $B4, Olympiade_5!$H:$H,1)+COUNTIFS(Olympiade_6!$B:$B, $B4, Olympiade_6!$H:$H,1)+COUNTIFS(Olympiade_7!$B:$B, $B4, Olympiade_7!$H:$H,1)</f>
        <v>1</v>
      </c>
      <c r="L4" s="4">
        <f>COUNTIFS(Olympiade_1!$B:$B, $B4, Olympiade_1!$H:$H,2)+COUNTIFS(Olympiade_2!$B:$B, $B4, Olympiade_2!$H:$H,2)+COUNTIFS(Olympiade_3!$B:$B, $B4, Olympiade_3!$H:$H,2)+COUNTIFS(Olympiade_4!$B:$B, $B4, Olympiade_4!$H:$H,2)+COUNTIFS(Olympiade_5!$B:$B, $B4, Olympiade_5!$H:$H,2)+COUNTIFS(Olympiade_6!$B:$B, $B4, Olympiade_6!$H:$H,2)+COUNTIFS(Olympiade_7!$B:$B, $B4, Olympiade_7!$H:$H,2)</f>
        <v>1</v>
      </c>
      <c r="M4" s="4">
        <f>COUNTIFS(Olympiade_1!$B:$B, $B4, Olympiade_1!$H:$H,3)+COUNTIFS(Olympiade_2!$B:$B, $B4, Olympiade_2!$H:$H,3)+COUNTIFS(Olympiade_3!$B:$B, $B4, Olympiade_3!$H:$H,3)+COUNTIFS(Olympiade_4!$B:$B, $B4, Olympiade_4!$H:$H,3)+COUNTIFS(Olympiade_5!$B:$B, $B4, Olympiade_5!$H:$H,3)+COUNTIFS(Olympiade_6!$B:$B, $B4, Olympiade_6!$H:$H,3)+COUNTIFS(Olympiade_7!$B:$B, $B4, Olympiade_7!$H:$H,3)</f>
        <v>1</v>
      </c>
      <c r="N4" s="4">
        <f t="shared" si="4"/>
        <v>3</v>
      </c>
      <c r="O4" s="4">
        <f>COUNTIFS(Olympiade_1!$B:$B, $B4, Olympiade_1!$A:$A,1)+COUNTIFS(Olympiade_2!$B:$B, $B4, Olympiade_2!$A:$A,1)+COUNTIFS(Olympiade_3!$B:$B, $B4, Olympiade_3!$A:$A,1)+COUNTIFS(Olympiade_4!$B:$B, $B4, Olympiade_4!$A:$A,1)+COUNTIFS(Olympiade_5!$B:$B, $B4, Olympiade_5!$A:$A,1)+COUNTIFS(Olympiade_6!$B:$B, $B4, Olympiade_6!$A:$A,1)+COUNTIFS(Olympiade_7!$B:$B, $B4, Olympiade_7!$A:$A,1)</f>
        <v>2</v>
      </c>
      <c r="P4" s="4">
        <f>COUNTIFS(Olympiade_1!$B:$B, $B4, Olympiade_1!$A:$A,2)+COUNTIFS(Olympiade_2!$B:$B, $B4, Olympiade_2!$A:$A,2)+COUNTIFS(Olympiade_3!$B:$B, $B4, Olympiade_3!$A:$A,2)+COUNTIFS(Olympiade_4!$B:$B, $B4, Olympiade_4!$A:$A,2)+COUNTIFS(Olympiade_5!$B:$B, $B4, Olympiade_5!$A:$A,2)+COUNTIFS(Olympiade_6!$B:$B, $B4, Olympiade_6!$A:$A,2)+COUNTIFS(Olympiade_7!$B:$B, $B4, Olympiade_7!$A:$A,2)</f>
        <v>1</v>
      </c>
      <c r="Q4" s="4">
        <f>COUNTIFS(Olympiade_1!$B:$B, $B4, Olympiade_1!$A:$A,3)+COUNTIFS(Olympiade_2!$B:$B, $B4, Olympiade_2!$A:$A,3)+COUNTIFS(Olympiade_3!$B:$B, $B4, Olympiade_3!$A:$A,3)+COUNTIFS(Olympiade_4!$B:$B, $B4, Olympiade_4!$A:$A,3)+COUNTIFS(Olympiade_5!$B:$B, $B4, Olympiade_5!$A:$A,3)+COUNTIFS(Olympiade_6!$B:$B, $B4, Olympiade_6!$A:$A,3)+COUNTIFS(Olympiade_7!$B:$B, $B4, Olympiade_7!$A:$A,3)</f>
        <v>0</v>
      </c>
      <c r="R4" s="4">
        <f t="shared" si="5"/>
        <v>3</v>
      </c>
      <c r="S4" s="4">
        <f t="shared" ref="S4:U4" si="8">SUM(C4,G4,K4,O4)</f>
        <v>5</v>
      </c>
      <c r="T4" s="4">
        <f t="shared" si="8"/>
        <v>4</v>
      </c>
      <c r="U4" s="4">
        <f t="shared" si="8"/>
        <v>1</v>
      </c>
      <c r="V4" s="4">
        <f t="shared" si="7"/>
        <v>10</v>
      </c>
      <c r="W4" s="4">
        <f>SUMIFS(Database!B:B,Database!A:A,B4) + SUMIFS(Database!F:F,Database!A:A,B4)</f>
        <v>260</v>
      </c>
      <c r="X4" s="4">
        <f t="array" ref="X4">AVERAGE(XLOOKUP(B4, Database!K:K, Database!L:N,NA()))</f>
        <v>216.6666667</v>
      </c>
    </row>
    <row r="5">
      <c r="A5" s="4">
        <v>5.0</v>
      </c>
      <c r="B5" s="4" t="s">
        <v>10</v>
      </c>
      <c r="C5" s="4">
        <f>COUNTIFS(Olympiade_1!$B:$B,$B5,Olympiade_1!$F:$F,1)+COUNTIFS(Olympiade_2!$B:$B,$B5,Olympiade_2!$F:$F,1)+COUNTIFS(Olympiade_3!$B:$B,$B5,Olympiade_3!$F:$F,1)+COUNTIFS(Olympiade_4!$B:$B,$B5,Olympiade_4!$F:$F,1)+COUNTIFS(Olympiade_5!$B:$B,$B5,Olympiade_5!$F:$F,1)+COUNTIFS(Olympiade_6!$B:$B,$B5,Olympiade_6!$F:$F,1)+COUNTIFS(Olympiade_7!$B:$B,$B5,Olympiade_7!$F:$F,1)</f>
        <v>0</v>
      </c>
      <c r="D5" s="4">
        <f>COUNTIFS(Olympiade_1!$B:$B, $B5, Olympiade_1!$F:$F,2)+COUNTIFS(Olympiade_2!$B:$B, $B5, Olympiade_2!$F:$F,2)+COUNTIFS(Olympiade_3!$B:$B, $B5, Olympiade_3!$F:$F,2)+COUNTIFS(Olympiade_4!$B:$B, $B5, Olympiade_4!$F:$F,2)+COUNTIFS(Olympiade_5!$B:$B, $B5, Olympiade_5!$F:$F,2)+COUNTIFS(Olympiade_6!$B:$B, $B5, Olympiade_6!$F:$F,2)+COUNTIFS(Olympiade_7!$B:$B, $B5, Olympiade_7!$F:$F,2)</f>
        <v>0</v>
      </c>
      <c r="E5" s="4">
        <f>COUNTIFS(Olympiade_1!$B:$B, $B5, Olympiade_1!$F:$F,3)+COUNTIFS(Olympiade_2!$B:$B, $B5, Olympiade_2!$F:$F,3)+COUNTIFS(Olympiade_3!$B:$B, $B5, Olympiade_3!$F:$F,3)+COUNTIFS(Olympiade_4!$B:$B, $B5, Olympiade_4!$F:$F,3)+COUNTIFS(Olympiade_5!$B:$B, $B5, Olympiade_5!$F:$F,3)+COUNTIFS(Olympiade_6!$B:$B, $B5, Olympiade_6!$F:$F,3)+COUNTIFS(Olympiade_7!$B:$B, $B5, Olympiade_7!$F:$F,3)</f>
        <v>2</v>
      </c>
      <c r="F5" s="4">
        <f t="shared" si="2"/>
        <v>2</v>
      </c>
      <c r="G5" s="4">
        <f>COUNTIFS(Olympiade_1!$B:$B, $B5, Olympiade_1!$G:$G,1)+COUNTIFS(Olympiade_2!$B:$B, $B5, Olympiade_2!$G:$G,1)+COUNTIFS(Olympiade_3!$B:$B, $B5, Olympiade_3!$G:$G,1)+COUNTIFS(Olympiade_4!$B:$B, $B5, Olympiade_4!$G:$G,1)+COUNTIFS(Olympiade_5!$B:$B, $B5, Olympiade_5!$G:$G,1)+COUNTIFS(Olympiade_6!$B:$B, $B5, Olympiade_6!$G:$G,1)+COUNTIFS(Olympiade_7!$B:$B, $B5, Olympiade_7!$G:$G,1)</f>
        <v>0</v>
      </c>
      <c r="H5" s="4">
        <f>COUNTIFS(Olympiade_1!$B:$B, $B5, Olympiade_1!$G:$G,2)+COUNTIFS(Olympiade_2!$B:$B, $B5, Olympiade_2!$G:$G,2)+COUNTIFS(Olympiade_3!$B:$B, $B5, Olympiade_3!$G:$G,2)+COUNTIFS(Olympiade_4!$B:$B, $B5, Olympiade_4!$G:$G,2)+COUNTIFS(Olympiade_5!$B:$B, $B5, Olympiade_5!$G:$G,2)+COUNTIFS(Olympiade_6!$B:$B, $B5, Olympiade_6!$G:$G,2)+COUNTIFS(Olympiade_7!$B:$B, $B5, Olympiade_7!$G:$G,2)</f>
        <v>1</v>
      </c>
      <c r="I5" s="4">
        <f>COUNTIFS(Olympiade_1!$B:$B, $B5, Olympiade_1!$G:$G,3)+COUNTIFS(Olympiade_2!$B:$B, $B5, Olympiade_2!$G:$G,3)+COUNTIFS(Olympiade_3!$B:$B, $B5, Olympiade_3!$G:$G,3)+COUNTIFS(Olympiade_4!$B:$B, $B5, Olympiade_4!$G:$G,3)+COUNTIFS(Olympiade_5!$B:$B, $B5, Olympiade_5!$G:$G,3)+COUNTIFS(Olympiade_6!$B:$B, $B5, Olympiade_6!$G:$G,3)+COUNTIFS(Olympiade_7!$B:$B, $B5, Olympiade_7!$G:$G,3)</f>
        <v>1</v>
      </c>
      <c r="J5" s="4">
        <f t="shared" si="3"/>
        <v>2</v>
      </c>
      <c r="K5" s="4">
        <f>COUNTIFS(Olympiade_1!$B:$B, $B5, Olympiade_1!$H:$H,1)+COUNTIFS(Olympiade_2!$B:$B, $B5, Olympiade_2!$H:$H,1)+COUNTIFS(Olympiade_3!$B:$B, $B5, Olympiade_3!$H:$H,1)+COUNTIFS(Olympiade_4!$B:$B, $B5, Olympiade_4!$H:$H,1)+COUNTIFS(Olympiade_5!$B:$B, $B5, Olympiade_5!$H:$H,1)+COUNTIFS(Olympiade_6!$B:$B, $B5, Olympiade_6!$H:$H,1)+COUNTIFS(Olympiade_7!$B:$B, $B5, Olympiade_7!$H:$H,1)</f>
        <v>3</v>
      </c>
      <c r="L5" s="4">
        <f>COUNTIFS(Olympiade_1!$B:$B, $B5, Olympiade_1!$H:$H,2)+COUNTIFS(Olympiade_2!$B:$B, $B5, Olympiade_2!$H:$H,2)+COUNTIFS(Olympiade_3!$B:$B, $B5, Olympiade_3!$H:$H,2)+COUNTIFS(Olympiade_4!$B:$B, $B5, Olympiade_4!$H:$H,2)+COUNTIFS(Olympiade_5!$B:$B, $B5, Olympiade_5!$H:$H,2)+COUNTIFS(Olympiade_6!$B:$B, $B5, Olympiade_6!$H:$H,2)+COUNTIFS(Olympiade_7!$B:$B, $B5, Olympiade_7!$H:$H,2)</f>
        <v>1</v>
      </c>
      <c r="M5" s="4">
        <f>COUNTIFS(Olympiade_1!$B:$B, $B5, Olympiade_1!$H:$H,3)+COUNTIFS(Olympiade_2!$B:$B, $B5, Olympiade_2!$H:$H,3)+COUNTIFS(Olympiade_3!$B:$B, $B5, Olympiade_3!$H:$H,3)+COUNTIFS(Olympiade_4!$B:$B, $B5, Olympiade_4!$H:$H,3)+COUNTIFS(Olympiade_5!$B:$B, $B5, Olympiade_5!$H:$H,3)+COUNTIFS(Olympiade_6!$B:$B, $B5, Olympiade_6!$H:$H,3)+COUNTIFS(Olympiade_7!$B:$B, $B5, Olympiade_7!$H:$H,3)</f>
        <v>1</v>
      </c>
      <c r="N5" s="4">
        <f t="shared" si="4"/>
        <v>5</v>
      </c>
      <c r="O5" s="4">
        <f>COUNTIFS(Olympiade_1!$B:$B, $B5, Olympiade_1!$A:$A,1)+COUNTIFS(Olympiade_2!$B:$B, $B5, Olympiade_2!$A:$A,1)+COUNTIFS(Olympiade_3!$B:$B, $B5, Olympiade_3!$A:$A,1)+COUNTIFS(Olympiade_4!$B:$B, $B5, Olympiade_4!$A:$A,1)+COUNTIFS(Olympiade_5!$B:$B, $B5, Olympiade_5!$A:$A,1)+COUNTIFS(Olympiade_6!$B:$B, $B5, Olympiade_6!$A:$A,1)+COUNTIFS(Olympiade_7!$B:$B, $B5, Olympiade_7!$A:$A,1)</f>
        <v>2</v>
      </c>
      <c r="P5" s="4">
        <f>COUNTIFS(Olympiade_1!$B:$B, $B5, Olympiade_1!$A:$A,2)+COUNTIFS(Olympiade_2!$B:$B, $B5, Olympiade_2!$A:$A,2)+COUNTIFS(Olympiade_3!$B:$B, $B5, Olympiade_3!$A:$A,2)+COUNTIFS(Olympiade_4!$B:$B, $B5, Olympiade_4!$A:$A,2)+COUNTIFS(Olympiade_5!$B:$B, $B5, Olympiade_5!$A:$A,2)+COUNTIFS(Olympiade_6!$B:$B, $B5, Olympiade_6!$A:$A,2)+COUNTIFS(Olympiade_7!$B:$B, $B5, Olympiade_7!$A:$A,2)</f>
        <v>0</v>
      </c>
      <c r="Q5" s="4">
        <f>COUNTIFS(Olympiade_1!$B:$B, $B5, Olympiade_1!$A:$A,3)+COUNTIFS(Olympiade_2!$B:$B, $B5, Olympiade_2!$A:$A,3)+COUNTIFS(Olympiade_3!$B:$B, $B5, Olympiade_3!$A:$A,3)+COUNTIFS(Olympiade_4!$B:$B, $B5, Olympiade_4!$A:$A,3)+COUNTIFS(Olympiade_5!$B:$B, $B5, Olympiade_5!$A:$A,3)+COUNTIFS(Olympiade_6!$B:$B, $B5, Olympiade_6!$A:$A,3)+COUNTIFS(Olympiade_7!$B:$B, $B5, Olympiade_7!$A:$A,3)</f>
        <v>1</v>
      </c>
      <c r="R5" s="4">
        <f t="shared" si="5"/>
        <v>3</v>
      </c>
      <c r="S5" s="4">
        <f t="shared" ref="S5:U5" si="9">SUM(C5,G5,K5,O5)</f>
        <v>5</v>
      </c>
      <c r="T5" s="4">
        <f t="shared" si="9"/>
        <v>2</v>
      </c>
      <c r="U5" s="4">
        <f t="shared" si="9"/>
        <v>5</v>
      </c>
      <c r="V5" s="4">
        <f t="shared" si="7"/>
        <v>12</v>
      </c>
      <c r="W5" s="4">
        <f>SUMIFS(Database!B:B,Database!A:A,B5) + SUMIFS(Database!F:F,Database!A:A,B5)</f>
        <v>240</v>
      </c>
      <c r="X5" s="4" t="str">
        <f t="array" ref="X5">AVERAGE(XLOOKUP(B5, Database!K:K, Database!L:N,NA()))</f>
        <v>#VALUE!</v>
      </c>
    </row>
    <row r="6">
      <c r="A6" s="4">
        <v>6.0</v>
      </c>
      <c r="B6" s="4" t="s">
        <v>11</v>
      </c>
      <c r="C6" s="4">
        <f>COUNTIFS(Olympiade_1!$B:$B,$B6,Olympiade_1!$F:$F,1)+COUNTIFS(Olympiade_2!$B:$B,$B6,Olympiade_2!$F:$F,1)+COUNTIFS(Olympiade_3!$B:$B,$B6,Olympiade_3!$F:$F,1)+COUNTIFS(Olympiade_4!$B:$B,$B6,Olympiade_4!$F:$F,1)+COUNTIFS(Olympiade_5!$B:$B,$B6,Olympiade_5!$F:$F,1)+COUNTIFS(Olympiade_6!$B:$B,$B6,Olympiade_6!$F:$F,1)+COUNTIFS(Olympiade_7!$B:$B,$B6,Olympiade_7!$F:$F,1)</f>
        <v>1</v>
      </c>
      <c r="D6" s="4">
        <f>COUNTIFS(Olympiade_1!$B:$B, $B6, Olympiade_1!$F:$F,2)+COUNTIFS(Olympiade_2!$B:$B, $B6, Olympiade_2!$F:$F,2)+COUNTIFS(Olympiade_3!$B:$B, $B6, Olympiade_3!$F:$F,2)+COUNTIFS(Olympiade_4!$B:$B, $B6, Olympiade_4!$F:$F,2)+COUNTIFS(Olympiade_5!$B:$B, $B6, Olympiade_5!$F:$F,2)+COUNTIFS(Olympiade_6!$B:$B, $B6, Olympiade_6!$F:$F,2)+COUNTIFS(Olympiade_7!$B:$B, $B6, Olympiade_7!$F:$F,2)</f>
        <v>1</v>
      </c>
      <c r="E6" s="4">
        <f>COUNTIFS(Olympiade_1!$B:$B, $B6, Olympiade_1!$F:$F,3)+COUNTIFS(Olympiade_2!$B:$B, $B6, Olympiade_2!$F:$F,3)+COUNTIFS(Olympiade_3!$B:$B, $B6, Olympiade_3!$F:$F,3)+COUNTIFS(Olympiade_4!$B:$B, $B6, Olympiade_4!$F:$F,3)+COUNTIFS(Olympiade_5!$B:$B, $B6, Olympiade_5!$F:$F,3)+COUNTIFS(Olympiade_6!$B:$B, $B6, Olympiade_6!$F:$F,3)+COUNTIFS(Olympiade_7!$B:$B, $B6, Olympiade_7!$F:$F,3)</f>
        <v>0</v>
      </c>
      <c r="F6" s="4">
        <f t="shared" si="2"/>
        <v>2</v>
      </c>
      <c r="G6" s="4">
        <f>COUNTIFS(Olympiade_1!$B:$B, $B6, Olympiade_1!$G:$G,1)+COUNTIFS(Olympiade_2!$B:$B, $B6, Olympiade_2!$G:$G,1)+COUNTIFS(Olympiade_3!$B:$B, $B6, Olympiade_3!$G:$G,1)+COUNTIFS(Olympiade_4!$B:$B, $B6, Olympiade_4!$G:$G,1)+COUNTIFS(Olympiade_5!$B:$B, $B6, Olympiade_5!$G:$G,1)+COUNTIFS(Olympiade_6!$B:$B, $B6, Olympiade_6!$G:$G,1)+COUNTIFS(Olympiade_7!$B:$B, $B6, Olympiade_7!$G:$G,1)</f>
        <v>3</v>
      </c>
      <c r="H6" s="4">
        <f>COUNTIFS(Olympiade_1!$B:$B, $B6, Olympiade_1!$G:$G,2)+COUNTIFS(Olympiade_2!$B:$B, $B6, Olympiade_2!$G:$G,2)+COUNTIFS(Olympiade_3!$B:$B, $B6, Olympiade_3!$G:$G,2)+COUNTIFS(Olympiade_4!$B:$B, $B6, Olympiade_4!$G:$G,2)+COUNTIFS(Olympiade_5!$B:$B, $B6, Olympiade_5!$G:$G,2)+COUNTIFS(Olympiade_6!$B:$B, $B6, Olympiade_6!$G:$G,2)+COUNTIFS(Olympiade_7!$B:$B, $B6, Olympiade_7!$G:$G,2)</f>
        <v>0</v>
      </c>
      <c r="I6" s="4">
        <f>COUNTIFS(Olympiade_1!$B:$B, $B6, Olympiade_1!$G:$G,3)+COUNTIFS(Olympiade_2!$B:$B, $B6, Olympiade_2!$G:$G,3)+COUNTIFS(Olympiade_3!$B:$B, $B6, Olympiade_3!$G:$G,3)+COUNTIFS(Olympiade_4!$B:$B, $B6, Olympiade_4!$G:$G,3)+COUNTIFS(Olympiade_5!$B:$B, $B6, Olympiade_5!$G:$G,3)+COUNTIFS(Olympiade_6!$B:$B, $B6, Olympiade_6!$G:$G,3)+COUNTIFS(Olympiade_7!$B:$B, $B6, Olympiade_7!$G:$G,3)</f>
        <v>0</v>
      </c>
      <c r="J6" s="4">
        <f t="shared" si="3"/>
        <v>3</v>
      </c>
      <c r="K6" s="4">
        <f>COUNTIFS(Olympiade_1!$B:$B, $B6, Olympiade_1!$H:$H,1)+COUNTIFS(Olympiade_2!$B:$B, $B6, Olympiade_2!$H:$H,1)+COUNTIFS(Olympiade_3!$B:$B, $B6, Olympiade_3!$H:$H,1)+COUNTIFS(Olympiade_4!$B:$B, $B6, Olympiade_4!$H:$H,1)+COUNTIFS(Olympiade_5!$B:$B, $B6, Olympiade_5!$H:$H,1)+COUNTIFS(Olympiade_6!$B:$B, $B6, Olympiade_6!$H:$H,1)+COUNTIFS(Olympiade_7!$B:$B, $B6, Olympiade_7!$H:$H,1)</f>
        <v>0</v>
      </c>
      <c r="L6" s="4">
        <f>COUNTIFS(Olympiade_1!$B:$B, $B6, Olympiade_1!$H:$H,2)+COUNTIFS(Olympiade_2!$B:$B, $B6, Olympiade_2!$H:$H,2)+COUNTIFS(Olympiade_3!$B:$B, $B6, Olympiade_3!$H:$H,2)+COUNTIFS(Olympiade_4!$B:$B, $B6, Olympiade_4!$H:$H,2)+COUNTIFS(Olympiade_5!$B:$B, $B6, Olympiade_5!$H:$H,2)+COUNTIFS(Olympiade_6!$B:$B, $B6, Olympiade_6!$H:$H,2)+COUNTIFS(Olympiade_7!$B:$B, $B6, Olympiade_7!$H:$H,2)</f>
        <v>1</v>
      </c>
      <c r="M6" s="4">
        <f>COUNTIFS(Olympiade_1!$B:$B, $B6, Olympiade_1!$H:$H,3)+COUNTIFS(Olympiade_2!$B:$B, $B6, Olympiade_2!$H:$H,3)+COUNTIFS(Olympiade_3!$B:$B, $B6, Olympiade_3!$H:$H,3)+COUNTIFS(Olympiade_4!$B:$B, $B6, Olympiade_4!$H:$H,3)+COUNTIFS(Olympiade_5!$B:$B, $B6, Olympiade_5!$H:$H,3)+COUNTIFS(Olympiade_6!$B:$B, $B6, Olympiade_6!$H:$H,3)+COUNTIFS(Olympiade_7!$B:$B, $B6, Olympiade_7!$H:$H,3)</f>
        <v>0</v>
      </c>
      <c r="N6" s="4">
        <f t="shared" si="4"/>
        <v>1</v>
      </c>
      <c r="O6" s="4">
        <f>COUNTIFS(Olympiade_1!$B:$B, $B6, Olympiade_1!$A:$A,1)+COUNTIFS(Olympiade_2!$B:$B, $B6, Olympiade_2!$A:$A,1)+COUNTIFS(Olympiade_3!$B:$B, $B6, Olympiade_3!$A:$A,1)+COUNTIFS(Olympiade_4!$B:$B, $B6, Olympiade_4!$A:$A,1)+COUNTIFS(Olympiade_5!$B:$B, $B6, Olympiade_5!$A:$A,1)+COUNTIFS(Olympiade_6!$B:$B, $B6, Olympiade_6!$A:$A,1)+COUNTIFS(Olympiade_7!$B:$B, $B6, Olympiade_7!$A:$A,1)</f>
        <v>1</v>
      </c>
      <c r="P6" s="4">
        <f>COUNTIFS(Olympiade_1!$B:$B, $B6, Olympiade_1!$A:$A,2)+COUNTIFS(Olympiade_2!$B:$B, $B6, Olympiade_2!$A:$A,2)+COUNTIFS(Olympiade_3!$B:$B, $B6, Olympiade_3!$A:$A,2)+COUNTIFS(Olympiade_4!$B:$B, $B6, Olympiade_4!$A:$A,2)+COUNTIFS(Olympiade_5!$B:$B, $B6, Olympiade_5!$A:$A,2)+COUNTIFS(Olympiade_6!$B:$B, $B6, Olympiade_6!$A:$A,2)+COUNTIFS(Olympiade_7!$B:$B, $B6, Olympiade_7!$A:$A,2)</f>
        <v>2</v>
      </c>
      <c r="Q6" s="4">
        <f>COUNTIFS(Olympiade_1!$B:$B, $B6, Olympiade_1!$A:$A,3)+COUNTIFS(Olympiade_2!$B:$B, $B6, Olympiade_2!$A:$A,3)+COUNTIFS(Olympiade_3!$B:$B, $B6, Olympiade_3!$A:$A,3)+COUNTIFS(Olympiade_4!$B:$B, $B6, Olympiade_4!$A:$A,3)+COUNTIFS(Olympiade_5!$B:$B, $B6, Olympiade_5!$A:$A,3)+COUNTIFS(Olympiade_6!$B:$B, $B6, Olympiade_6!$A:$A,3)+COUNTIFS(Olympiade_7!$B:$B, $B6, Olympiade_7!$A:$A,3)</f>
        <v>0</v>
      </c>
      <c r="R6" s="4">
        <f t="shared" si="5"/>
        <v>3</v>
      </c>
      <c r="S6" s="4">
        <f t="shared" ref="S6:U6" si="10">SUM(C6,G6,K6,O6)</f>
        <v>5</v>
      </c>
      <c r="T6" s="4">
        <f t="shared" si="10"/>
        <v>4</v>
      </c>
      <c r="U6" s="4">
        <f t="shared" si="10"/>
        <v>0</v>
      </c>
      <c r="V6" s="4">
        <f t="shared" si="7"/>
        <v>9</v>
      </c>
      <c r="W6" s="4">
        <f>SUMIFS(Database!B:B,Database!A:A,B6) + SUMIFS(Database!F:F,Database!A:A,B6)</f>
        <v>230</v>
      </c>
      <c r="X6" s="4">
        <f t="array" ref="X6">AVERAGE(XLOOKUP(B6, Database!K:K, Database!L:N,NA()))</f>
        <v>200</v>
      </c>
    </row>
    <row r="7">
      <c r="A7" s="4">
        <v>7.0</v>
      </c>
      <c r="B7" s="4" t="s">
        <v>12</v>
      </c>
      <c r="C7" s="4">
        <f>COUNTIFS(Olympiade_1!$B:$B,$B7,Olympiade_1!$F:$F,1)+COUNTIFS(Olympiade_2!$B:$B,$B7,Olympiade_2!$F:$F,1)+COUNTIFS(Olympiade_3!$B:$B,$B7,Olympiade_3!$F:$F,1)+COUNTIFS(Olympiade_4!$B:$B,$B7,Olympiade_4!$F:$F,1)+COUNTIFS(Olympiade_5!$B:$B,$B7,Olympiade_5!$F:$F,1)+COUNTIFS(Olympiade_6!$B:$B,$B7,Olympiade_6!$F:$F,1)+COUNTIFS(Olympiade_7!$B:$B,$B7,Olympiade_7!$F:$F,1)</f>
        <v>2</v>
      </c>
      <c r="D7" s="4">
        <f>COUNTIFS(Olympiade_1!$B:$B, $B7, Olympiade_1!$F:$F,2)+COUNTIFS(Olympiade_2!$B:$B, $B7, Olympiade_2!$F:$F,2)+COUNTIFS(Olympiade_3!$B:$B, $B7, Olympiade_3!$F:$F,2)+COUNTIFS(Olympiade_4!$B:$B, $B7, Olympiade_4!$F:$F,2)+COUNTIFS(Olympiade_5!$B:$B, $B7, Olympiade_5!$F:$F,2)+COUNTIFS(Olympiade_6!$B:$B, $B7, Olympiade_6!$F:$F,2)+COUNTIFS(Olympiade_7!$B:$B, $B7, Olympiade_7!$F:$F,2)</f>
        <v>0</v>
      </c>
      <c r="E7" s="4">
        <f>COUNTIFS(Olympiade_1!$B:$B, $B7, Olympiade_1!$F:$F,3)+COUNTIFS(Olympiade_2!$B:$B, $B7, Olympiade_2!$F:$F,3)+COUNTIFS(Olympiade_3!$B:$B, $B7, Olympiade_3!$F:$F,3)+COUNTIFS(Olympiade_4!$B:$B, $B7, Olympiade_4!$F:$F,3)+COUNTIFS(Olympiade_5!$B:$B, $B7, Olympiade_5!$F:$F,3)+COUNTIFS(Olympiade_6!$B:$B, $B7, Olympiade_6!$F:$F,3)+COUNTIFS(Olympiade_7!$B:$B, $B7, Olympiade_7!$F:$F,3)</f>
        <v>0</v>
      </c>
      <c r="F7" s="4">
        <f t="shared" si="2"/>
        <v>2</v>
      </c>
      <c r="G7" s="4">
        <f>COUNTIFS(Olympiade_1!$B:$B, $B7, Olympiade_1!$G:$G,1)+COUNTIFS(Olympiade_2!$B:$B, $B7, Olympiade_2!$G:$G,1)+COUNTIFS(Olympiade_3!$B:$B, $B7, Olympiade_3!$G:$G,1)+COUNTIFS(Olympiade_4!$B:$B, $B7, Olympiade_4!$G:$G,1)+COUNTIFS(Olympiade_5!$B:$B, $B7, Olympiade_5!$G:$G,1)+COUNTIFS(Olympiade_6!$B:$B, $B7, Olympiade_6!$G:$G,1)+COUNTIFS(Olympiade_7!$B:$B, $B7, Olympiade_7!$G:$G,1)</f>
        <v>0</v>
      </c>
      <c r="H7" s="4">
        <f>COUNTIFS(Olympiade_1!$B:$B, $B7, Olympiade_1!$G:$G,2)+COUNTIFS(Olympiade_2!$B:$B, $B7, Olympiade_2!$G:$G,2)+COUNTIFS(Olympiade_3!$B:$B, $B7, Olympiade_3!$G:$G,2)+COUNTIFS(Olympiade_4!$B:$B, $B7, Olympiade_4!$G:$G,2)+COUNTIFS(Olympiade_5!$B:$B, $B7, Olympiade_5!$G:$G,2)+COUNTIFS(Olympiade_6!$B:$B, $B7, Olympiade_6!$G:$G,2)+COUNTIFS(Olympiade_7!$B:$B, $B7, Olympiade_7!$G:$G,2)</f>
        <v>0</v>
      </c>
      <c r="I7" s="4">
        <f>COUNTIFS(Olympiade_1!$B:$B, $B7, Olympiade_1!$G:$G,3)+COUNTIFS(Olympiade_2!$B:$B, $B7, Olympiade_2!$G:$G,3)+COUNTIFS(Olympiade_3!$B:$B, $B7, Olympiade_3!$G:$G,3)+COUNTIFS(Olympiade_4!$B:$B, $B7, Olympiade_4!$G:$G,3)+COUNTIFS(Olympiade_5!$B:$B, $B7, Olympiade_5!$G:$G,3)+COUNTIFS(Olympiade_6!$B:$B, $B7, Olympiade_6!$G:$G,3)+COUNTIFS(Olympiade_7!$B:$B, $B7, Olympiade_7!$G:$G,3)</f>
        <v>1</v>
      </c>
      <c r="J7" s="4">
        <f t="shared" si="3"/>
        <v>1</v>
      </c>
      <c r="K7" s="4">
        <f>COUNTIFS(Olympiade_1!$B:$B, $B7, Olympiade_1!$H:$H,1)+COUNTIFS(Olympiade_2!$B:$B, $B7, Olympiade_2!$H:$H,1)+COUNTIFS(Olympiade_3!$B:$B, $B7, Olympiade_3!$H:$H,1)+COUNTIFS(Olympiade_4!$B:$B, $B7, Olympiade_4!$H:$H,1)+COUNTIFS(Olympiade_5!$B:$B, $B7, Olympiade_5!$H:$H,1)+COUNTIFS(Olympiade_6!$B:$B, $B7, Olympiade_6!$H:$H,1)+COUNTIFS(Olympiade_7!$B:$B, $B7, Olympiade_7!$H:$H,1)</f>
        <v>0</v>
      </c>
      <c r="L7" s="4">
        <f>COUNTIFS(Olympiade_1!$B:$B, $B7, Olympiade_1!$H:$H,2)+COUNTIFS(Olympiade_2!$B:$B, $B7, Olympiade_2!$H:$H,2)+COUNTIFS(Olympiade_3!$B:$B, $B7, Olympiade_3!$H:$H,2)+COUNTIFS(Olympiade_4!$B:$B, $B7, Olympiade_4!$H:$H,2)+COUNTIFS(Olympiade_5!$B:$B, $B7, Olympiade_5!$H:$H,2)+COUNTIFS(Olympiade_6!$B:$B, $B7, Olympiade_6!$H:$H,2)+COUNTIFS(Olympiade_7!$B:$B, $B7, Olympiade_7!$H:$H,2)</f>
        <v>3</v>
      </c>
      <c r="M7" s="4">
        <f>COUNTIFS(Olympiade_1!$B:$B, $B7, Olympiade_1!$H:$H,3)+COUNTIFS(Olympiade_2!$B:$B, $B7, Olympiade_2!$H:$H,3)+COUNTIFS(Olympiade_3!$B:$B, $B7, Olympiade_3!$H:$H,3)+COUNTIFS(Olympiade_4!$B:$B, $B7, Olympiade_4!$H:$H,3)+COUNTIFS(Olympiade_5!$B:$B, $B7, Olympiade_5!$H:$H,3)+COUNTIFS(Olympiade_6!$B:$B, $B7, Olympiade_6!$H:$H,3)+COUNTIFS(Olympiade_7!$B:$B, $B7, Olympiade_7!$H:$H,3)</f>
        <v>0</v>
      </c>
      <c r="N7" s="4">
        <f t="shared" si="4"/>
        <v>3</v>
      </c>
      <c r="O7" s="4">
        <f>COUNTIFS(Olympiade_1!$B:$B, $B7, Olympiade_1!$A:$A,1)+COUNTIFS(Olympiade_2!$B:$B, $B7, Olympiade_2!$A:$A,1)+COUNTIFS(Olympiade_3!$B:$B, $B7, Olympiade_3!$A:$A,1)+COUNTIFS(Olympiade_4!$B:$B, $B7, Olympiade_4!$A:$A,1)+COUNTIFS(Olympiade_5!$B:$B, $B7, Olympiade_5!$A:$A,1)+COUNTIFS(Olympiade_6!$B:$B, $B7, Olympiade_6!$A:$A,1)+COUNTIFS(Olympiade_7!$B:$B, $B7, Olympiade_7!$A:$A,1)</f>
        <v>1</v>
      </c>
      <c r="P7" s="4">
        <f>COUNTIFS(Olympiade_1!$B:$B, $B7, Olympiade_1!$A:$A,2)+COUNTIFS(Olympiade_2!$B:$B, $B7, Olympiade_2!$A:$A,2)+COUNTIFS(Olympiade_3!$B:$B, $B7, Olympiade_3!$A:$A,2)+COUNTIFS(Olympiade_4!$B:$B, $B7, Olympiade_4!$A:$A,2)+COUNTIFS(Olympiade_5!$B:$B, $B7, Olympiade_5!$A:$A,2)+COUNTIFS(Olympiade_6!$B:$B, $B7, Olympiade_6!$A:$A,2)+COUNTIFS(Olympiade_7!$B:$B, $B7, Olympiade_7!$A:$A,2)</f>
        <v>1</v>
      </c>
      <c r="Q7" s="4">
        <f>COUNTIFS(Olympiade_1!$B:$B, $B7, Olympiade_1!$A:$A,3)+COUNTIFS(Olympiade_2!$B:$B, $B7, Olympiade_2!$A:$A,3)+COUNTIFS(Olympiade_3!$B:$B, $B7, Olympiade_3!$A:$A,3)+COUNTIFS(Olympiade_4!$B:$B, $B7, Olympiade_4!$A:$A,3)+COUNTIFS(Olympiade_5!$B:$B, $B7, Olympiade_5!$A:$A,3)+COUNTIFS(Olympiade_6!$B:$B, $B7, Olympiade_6!$A:$A,3)+COUNTIFS(Olympiade_7!$B:$B, $B7, Olympiade_7!$A:$A,3)</f>
        <v>0</v>
      </c>
      <c r="R7" s="4">
        <f t="shared" si="5"/>
        <v>2</v>
      </c>
      <c r="S7" s="4">
        <f t="shared" ref="S7:U7" si="11">SUM(C7,G7,K7,O7)</f>
        <v>3</v>
      </c>
      <c r="T7" s="4">
        <f t="shared" si="11"/>
        <v>4</v>
      </c>
      <c r="U7" s="4">
        <f t="shared" si="11"/>
        <v>1</v>
      </c>
      <c r="V7" s="4">
        <f t="shared" si="7"/>
        <v>8</v>
      </c>
      <c r="W7" s="4">
        <f>SUMIFS(Database!B:B,Database!A:A,B7) + SUMIFS(Database!F:F,Database!A:A,B7)</f>
        <v>160</v>
      </c>
      <c r="X7" s="4">
        <f t="array" ref="X7">AVERAGE(XLOOKUP(B7, Database!K:K, Database!L:N,NA()))</f>
        <v>146.6666667</v>
      </c>
    </row>
    <row r="8">
      <c r="A8" s="4">
        <v>19.0</v>
      </c>
      <c r="B8" s="4" t="s">
        <v>24</v>
      </c>
      <c r="C8" s="4">
        <f>COUNTIFS(Olympiade_1!$B:$B,$B8,Olympiade_1!$F:$F,1)+COUNTIFS(Olympiade_2!$B:$B,$B8,Olympiade_2!$F:$F,1)+COUNTIFS(Olympiade_3!$B:$B,$B8,Olympiade_3!$F:$F,1)+COUNTIFS(Olympiade_4!$B:$B,$B8,Olympiade_4!$F:$F,1)+COUNTIFS(Olympiade_5!$B:$B,$B8,Olympiade_5!$F:$F,1)+COUNTIFS(Olympiade_6!$B:$B,$B8,Olympiade_6!$F:$F,1)+COUNTIFS(Olympiade_7!$B:$B,$B8,Olympiade_7!$F:$F,1)</f>
        <v>1</v>
      </c>
      <c r="D8" s="4">
        <f>COUNTIFS(Olympiade_1!$B:$B, $B8, Olympiade_1!$F:$F,2)+COUNTIFS(Olympiade_2!$B:$B, $B8, Olympiade_2!$F:$F,2)+COUNTIFS(Olympiade_3!$B:$B, $B8, Olympiade_3!$F:$F,2)+COUNTIFS(Olympiade_4!$B:$B, $B8, Olympiade_4!$F:$F,2)+COUNTIFS(Olympiade_5!$B:$B, $B8, Olympiade_5!$F:$F,2)+COUNTIFS(Olympiade_6!$B:$B, $B8, Olympiade_6!$F:$F,2)+COUNTIFS(Olympiade_7!$B:$B, $B8, Olympiade_7!$F:$F,2)</f>
        <v>0</v>
      </c>
      <c r="E8" s="4">
        <f>COUNTIFS(Olympiade_1!$B:$B, $B8, Olympiade_1!$F:$F,3)+COUNTIFS(Olympiade_2!$B:$B, $B8, Olympiade_2!$F:$F,3)+COUNTIFS(Olympiade_3!$B:$B, $B8, Olympiade_3!$F:$F,3)+COUNTIFS(Olympiade_4!$B:$B, $B8, Olympiade_4!$F:$F,3)+COUNTIFS(Olympiade_5!$B:$B, $B8, Olympiade_5!$F:$F,3)+COUNTIFS(Olympiade_6!$B:$B, $B8, Olympiade_6!$F:$F,3)+COUNTIFS(Olympiade_7!$B:$B, $B8, Olympiade_7!$F:$F,3)</f>
        <v>0</v>
      </c>
      <c r="F8" s="4">
        <f t="shared" si="2"/>
        <v>1</v>
      </c>
      <c r="G8" s="4">
        <f>COUNTIFS(Olympiade_1!$B:$B, $B8, Olympiade_1!$G:$G,1)+COUNTIFS(Olympiade_2!$B:$B, $B8, Olympiade_2!$G:$G,1)+COUNTIFS(Olympiade_3!$B:$B, $B8, Olympiade_3!$G:$G,1)+COUNTIFS(Olympiade_4!$B:$B, $B8, Olympiade_4!$G:$G,1)+COUNTIFS(Olympiade_5!$B:$B, $B8, Olympiade_5!$G:$G,1)+COUNTIFS(Olympiade_6!$B:$B, $B8, Olympiade_6!$G:$G,1)+COUNTIFS(Olympiade_7!$B:$B, $B8, Olympiade_7!$G:$G,1)</f>
        <v>1</v>
      </c>
      <c r="H8" s="4">
        <f>COUNTIFS(Olympiade_1!$B:$B, $B8, Olympiade_1!$G:$G,2)+COUNTIFS(Olympiade_2!$B:$B, $B8, Olympiade_2!$G:$G,2)+COUNTIFS(Olympiade_3!$B:$B, $B8, Olympiade_3!$G:$G,2)+COUNTIFS(Olympiade_4!$B:$B, $B8, Olympiade_4!$G:$G,2)+COUNTIFS(Olympiade_5!$B:$B, $B8, Olympiade_5!$G:$G,2)+COUNTIFS(Olympiade_6!$B:$B, $B8, Olympiade_6!$G:$G,2)+COUNTIFS(Olympiade_7!$B:$B, $B8, Olympiade_7!$G:$G,2)</f>
        <v>0</v>
      </c>
      <c r="I8" s="4">
        <f>COUNTIFS(Olympiade_1!$B:$B, $B8, Olympiade_1!$G:$G,3)+COUNTIFS(Olympiade_2!$B:$B, $B8, Olympiade_2!$G:$G,3)+COUNTIFS(Olympiade_3!$B:$B, $B8, Olympiade_3!$G:$G,3)+COUNTIFS(Olympiade_4!$B:$B, $B8, Olympiade_4!$G:$G,3)+COUNTIFS(Olympiade_5!$B:$B, $B8, Olympiade_5!$G:$G,3)+COUNTIFS(Olympiade_6!$B:$B, $B8, Olympiade_6!$G:$G,3)+COUNTIFS(Olympiade_7!$B:$B, $B8, Olympiade_7!$G:$G,3)</f>
        <v>0</v>
      </c>
      <c r="J8" s="4">
        <f t="shared" si="3"/>
        <v>1</v>
      </c>
      <c r="K8" s="4">
        <f>COUNTIFS(Olympiade_1!$B:$B, $B8, Olympiade_1!$H:$H,1)+COUNTIFS(Olympiade_2!$B:$B, $B8, Olympiade_2!$H:$H,1)+COUNTIFS(Olympiade_3!$B:$B, $B8, Olympiade_3!$H:$H,1)+COUNTIFS(Olympiade_4!$B:$B, $B8, Olympiade_4!$H:$H,1)+COUNTIFS(Olympiade_5!$B:$B, $B8, Olympiade_5!$H:$H,1)+COUNTIFS(Olympiade_6!$B:$B, $B8, Olympiade_6!$H:$H,1)+COUNTIFS(Olympiade_7!$B:$B, $B8, Olympiade_7!$H:$H,1)</f>
        <v>0</v>
      </c>
      <c r="L8" s="4">
        <f>COUNTIFS(Olympiade_1!$B:$B, $B8, Olympiade_1!$H:$H,2)+COUNTIFS(Olympiade_2!$B:$B, $B8, Olympiade_2!$H:$H,2)+COUNTIFS(Olympiade_3!$B:$B, $B8, Olympiade_3!$H:$H,2)+COUNTIFS(Olympiade_4!$B:$B, $B8, Olympiade_4!$H:$H,2)+COUNTIFS(Olympiade_5!$B:$B, $B8, Olympiade_5!$H:$H,2)+COUNTIFS(Olympiade_6!$B:$B, $B8, Olympiade_6!$H:$H,2)+COUNTIFS(Olympiade_7!$B:$B, $B8, Olympiade_7!$H:$H,2)</f>
        <v>0</v>
      </c>
      <c r="M8" s="4">
        <f>COUNTIFS(Olympiade_1!$B:$B, $B8, Olympiade_1!$H:$H,3)+COUNTIFS(Olympiade_2!$B:$B, $B8, Olympiade_2!$H:$H,3)+COUNTIFS(Olympiade_3!$B:$B, $B8, Olympiade_3!$H:$H,3)+COUNTIFS(Olympiade_4!$B:$B, $B8, Olympiade_4!$H:$H,3)+COUNTIFS(Olympiade_5!$B:$B, $B8, Olympiade_5!$H:$H,3)+COUNTIFS(Olympiade_6!$B:$B, $B8, Olympiade_6!$H:$H,3)+COUNTIFS(Olympiade_7!$B:$B, $B8, Olympiade_7!$H:$H,3)</f>
        <v>1</v>
      </c>
      <c r="N8" s="4">
        <f t="shared" si="4"/>
        <v>1</v>
      </c>
      <c r="O8" s="4">
        <f>COUNTIFS(Olympiade_1!$B:$B, $B8, Olympiade_1!$A:$A,1)+COUNTIFS(Olympiade_2!$B:$B, $B8, Olympiade_2!$A:$A,1)+COUNTIFS(Olympiade_3!$B:$B, $B8, Olympiade_3!$A:$A,1)+COUNTIFS(Olympiade_4!$B:$B, $B8, Olympiade_4!$A:$A,1)+COUNTIFS(Olympiade_5!$B:$B, $B8, Olympiade_5!$A:$A,1)+COUNTIFS(Olympiade_6!$B:$B, $B8, Olympiade_6!$A:$A,1)+COUNTIFS(Olympiade_7!$B:$B, $B8, Olympiade_7!$A:$A,1)</f>
        <v>1</v>
      </c>
      <c r="P8" s="4">
        <f>COUNTIFS(Olympiade_1!$B:$B, $B8, Olympiade_1!$A:$A,2)+COUNTIFS(Olympiade_2!$B:$B, $B8, Olympiade_2!$A:$A,2)+COUNTIFS(Olympiade_3!$B:$B, $B8, Olympiade_3!$A:$A,2)+COUNTIFS(Olympiade_4!$B:$B, $B8, Olympiade_4!$A:$A,2)+COUNTIFS(Olympiade_5!$B:$B, $B8, Olympiade_5!$A:$A,2)+COUNTIFS(Olympiade_6!$B:$B, $B8, Olympiade_6!$A:$A,2)+COUNTIFS(Olympiade_7!$B:$B, $B8, Olympiade_7!$A:$A,2)</f>
        <v>0</v>
      </c>
      <c r="Q8" s="4">
        <f>COUNTIFS(Olympiade_1!$B:$B, $B8, Olympiade_1!$A:$A,3)+COUNTIFS(Olympiade_2!$B:$B, $B8, Olympiade_2!$A:$A,3)+COUNTIFS(Olympiade_3!$B:$B, $B8, Olympiade_3!$A:$A,3)+COUNTIFS(Olympiade_4!$B:$B, $B8, Olympiade_4!$A:$A,3)+COUNTIFS(Olympiade_5!$B:$B, $B8, Olympiade_5!$A:$A,3)+COUNTIFS(Olympiade_6!$B:$B, $B8, Olympiade_6!$A:$A,3)+COUNTIFS(Olympiade_7!$B:$B, $B8, Olympiade_7!$A:$A,3)</f>
        <v>0</v>
      </c>
      <c r="R8" s="4">
        <f t="shared" si="5"/>
        <v>1</v>
      </c>
      <c r="S8" s="4">
        <f t="shared" ref="S8:U8" si="12">SUM(C8,G8,K8,O8)</f>
        <v>3</v>
      </c>
      <c r="T8" s="4">
        <f t="shared" si="12"/>
        <v>0</v>
      </c>
      <c r="U8" s="4">
        <f t="shared" si="12"/>
        <v>1</v>
      </c>
      <c r="V8" s="4">
        <f t="shared" si="7"/>
        <v>4</v>
      </c>
      <c r="W8" s="4">
        <f>SUMIFS(Database!B:B,Database!A:A,B8) + SUMIFS(Database!F:F,Database!A:A,B8)</f>
        <v>80</v>
      </c>
      <c r="X8" s="4">
        <f t="array" ref="X8">AVERAGE(XLOOKUP(B8, Database!K:K, Database!L:N,NA()))</f>
        <v>73.33333333</v>
      </c>
    </row>
    <row r="9">
      <c r="A9" s="4">
        <v>20.0</v>
      </c>
      <c r="B9" s="4" t="s">
        <v>25</v>
      </c>
      <c r="C9" s="4">
        <f>COUNTIFS(Olympiade_1!$B:$B,$B9,Olympiade_1!$F:$F,1)+COUNTIFS(Olympiade_2!$B:$B,$B9,Olympiade_2!$F:$F,1)+COUNTIFS(Olympiade_3!$B:$B,$B9,Olympiade_3!$F:$F,1)+COUNTIFS(Olympiade_4!$B:$B,$B9,Olympiade_4!$F:$F,1)+COUNTIFS(Olympiade_5!$B:$B,$B9,Olympiade_5!$F:$F,1)+COUNTIFS(Olympiade_6!$B:$B,$B9,Olympiade_6!$F:$F,1)+COUNTIFS(Olympiade_7!$B:$B,$B9,Olympiade_7!$F:$F,1)</f>
        <v>0</v>
      </c>
      <c r="D9" s="4">
        <f>COUNTIFS(Olympiade_1!$B:$B, $B9, Olympiade_1!$F:$F,2)+COUNTIFS(Olympiade_2!$B:$B, $B9, Olympiade_2!$F:$F,2)+COUNTIFS(Olympiade_3!$B:$B, $B9, Olympiade_3!$F:$F,2)+COUNTIFS(Olympiade_4!$B:$B, $B9, Olympiade_4!$F:$F,2)+COUNTIFS(Olympiade_5!$B:$B, $B9, Olympiade_5!$F:$F,2)+COUNTIFS(Olympiade_6!$B:$B, $B9, Olympiade_6!$F:$F,2)+COUNTIFS(Olympiade_7!$B:$B, $B9, Olympiade_7!$F:$F,2)</f>
        <v>1</v>
      </c>
      <c r="E9" s="4">
        <f>COUNTIFS(Olympiade_1!$B:$B, $B9, Olympiade_1!$F:$F,3)+COUNTIFS(Olympiade_2!$B:$B, $B9, Olympiade_2!$F:$F,3)+COUNTIFS(Olympiade_3!$B:$B, $B9, Olympiade_3!$F:$F,3)+COUNTIFS(Olympiade_4!$B:$B, $B9, Olympiade_4!$F:$F,3)+COUNTIFS(Olympiade_5!$B:$B, $B9, Olympiade_5!$F:$F,3)+COUNTIFS(Olympiade_6!$B:$B, $B9, Olympiade_6!$F:$F,3)+COUNTIFS(Olympiade_7!$B:$B, $B9, Olympiade_7!$F:$F,3)</f>
        <v>0</v>
      </c>
      <c r="F9" s="4">
        <f t="shared" si="2"/>
        <v>1</v>
      </c>
      <c r="G9" s="4">
        <f>COUNTIFS(Olympiade_1!$B:$B, $B9, Olympiade_1!$G:$G,1)+COUNTIFS(Olympiade_2!$B:$B, $B9, Olympiade_2!$G:$G,1)+COUNTIFS(Olympiade_3!$B:$B, $B9, Olympiade_3!$G:$G,1)+COUNTIFS(Olympiade_4!$B:$B, $B9, Olympiade_4!$G:$G,1)+COUNTIFS(Olympiade_5!$B:$B, $B9, Olympiade_5!$G:$G,1)+COUNTIFS(Olympiade_6!$B:$B, $B9, Olympiade_6!$G:$G,1)+COUNTIFS(Olympiade_7!$B:$B, $B9, Olympiade_7!$G:$G,1)</f>
        <v>0</v>
      </c>
      <c r="H9" s="4">
        <f>COUNTIFS(Olympiade_1!$B:$B, $B9, Olympiade_1!$G:$G,2)+COUNTIFS(Olympiade_2!$B:$B, $B9, Olympiade_2!$G:$G,2)+COUNTIFS(Olympiade_3!$B:$B, $B9, Olympiade_3!$G:$G,2)+COUNTIFS(Olympiade_4!$B:$B, $B9, Olympiade_4!$G:$G,2)+COUNTIFS(Olympiade_5!$B:$B, $B9, Olympiade_5!$G:$G,2)+COUNTIFS(Olympiade_6!$B:$B, $B9, Olympiade_6!$G:$G,2)+COUNTIFS(Olympiade_7!$B:$B, $B9, Olympiade_7!$G:$G,2)</f>
        <v>2</v>
      </c>
      <c r="I9" s="4">
        <f>COUNTIFS(Olympiade_1!$B:$B, $B9, Olympiade_1!$G:$G,3)+COUNTIFS(Olympiade_2!$B:$B, $B9, Olympiade_2!$G:$G,3)+COUNTIFS(Olympiade_3!$B:$B, $B9, Olympiade_3!$G:$G,3)+COUNTIFS(Olympiade_4!$B:$B, $B9, Olympiade_4!$G:$G,3)+COUNTIFS(Olympiade_5!$B:$B, $B9, Olympiade_5!$G:$G,3)+COUNTIFS(Olympiade_6!$B:$B, $B9, Olympiade_6!$G:$G,3)+COUNTIFS(Olympiade_7!$B:$B, $B9, Olympiade_7!$G:$G,3)</f>
        <v>0</v>
      </c>
      <c r="J9" s="4">
        <f t="shared" si="3"/>
        <v>2</v>
      </c>
      <c r="K9" s="4">
        <f>COUNTIFS(Olympiade_1!$B:$B, $B9, Olympiade_1!$H:$H,1)+COUNTIFS(Olympiade_2!$B:$B, $B9, Olympiade_2!$H:$H,1)+COUNTIFS(Olympiade_3!$B:$B, $B9, Olympiade_3!$H:$H,1)+COUNTIFS(Olympiade_4!$B:$B, $B9, Olympiade_4!$H:$H,1)+COUNTIFS(Olympiade_5!$B:$B, $B9, Olympiade_5!$H:$H,1)+COUNTIFS(Olympiade_6!$B:$B, $B9, Olympiade_6!$H:$H,1)+COUNTIFS(Olympiade_7!$B:$B, $B9, Olympiade_7!$H:$H,1)</f>
        <v>1</v>
      </c>
      <c r="L9" s="4">
        <f>COUNTIFS(Olympiade_1!$B:$B, $B9, Olympiade_1!$H:$H,2)+COUNTIFS(Olympiade_2!$B:$B, $B9, Olympiade_2!$H:$H,2)+COUNTIFS(Olympiade_3!$B:$B, $B9, Olympiade_3!$H:$H,2)+COUNTIFS(Olympiade_4!$B:$B, $B9, Olympiade_4!$H:$H,2)+COUNTIFS(Olympiade_5!$B:$B, $B9, Olympiade_5!$H:$H,2)+COUNTIFS(Olympiade_6!$B:$B, $B9, Olympiade_6!$H:$H,2)+COUNTIFS(Olympiade_7!$B:$B, $B9, Olympiade_7!$H:$H,2)</f>
        <v>0</v>
      </c>
      <c r="M9" s="4">
        <f>COUNTIFS(Olympiade_1!$B:$B, $B9, Olympiade_1!$H:$H,3)+COUNTIFS(Olympiade_2!$B:$B, $B9, Olympiade_2!$H:$H,3)+COUNTIFS(Olympiade_3!$B:$B, $B9, Olympiade_3!$H:$H,3)+COUNTIFS(Olympiade_4!$B:$B, $B9, Olympiade_4!$H:$H,3)+COUNTIFS(Olympiade_5!$B:$B, $B9, Olympiade_5!$H:$H,3)+COUNTIFS(Olympiade_6!$B:$B, $B9, Olympiade_6!$H:$H,3)+COUNTIFS(Olympiade_7!$B:$B, $B9, Olympiade_7!$H:$H,3)</f>
        <v>1</v>
      </c>
      <c r="N9" s="4">
        <f t="shared" si="4"/>
        <v>2</v>
      </c>
      <c r="O9" s="4">
        <f>COUNTIFS(Olympiade_1!$B:$B, $B9, Olympiade_1!$A:$A,1)+COUNTIFS(Olympiade_2!$B:$B, $B9, Olympiade_2!$A:$A,1)+COUNTIFS(Olympiade_3!$B:$B, $B9, Olympiade_3!$A:$A,1)+COUNTIFS(Olympiade_4!$B:$B, $B9, Olympiade_4!$A:$A,1)+COUNTIFS(Olympiade_5!$B:$B, $B9, Olympiade_5!$A:$A,1)+COUNTIFS(Olympiade_6!$B:$B, $B9, Olympiade_6!$A:$A,1)+COUNTIFS(Olympiade_7!$B:$B, $B9, Olympiade_7!$A:$A,1)</f>
        <v>1</v>
      </c>
      <c r="P9" s="4">
        <f>COUNTIFS(Olympiade_1!$B:$B, $B9, Olympiade_1!$A:$A,2)+COUNTIFS(Olympiade_2!$B:$B, $B9, Olympiade_2!$A:$A,2)+COUNTIFS(Olympiade_3!$B:$B, $B9, Olympiade_3!$A:$A,2)+COUNTIFS(Olympiade_4!$B:$B, $B9, Olympiade_4!$A:$A,2)+COUNTIFS(Olympiade_5!$B:$B, $B9, Olympiade_5!$A:$A,2)+COUNTIFS(Olympiade_6!$B:$B, $B9, Olympiade_6!$A:$A,2)+COUNTIFS(Olympiade_7!$B:$B, $B9, Olympiade_7!$A:$A,2)</f>
        <v>0</v>
      </c>
      <c r="Q9" s="4">
        <f>COUNTIFS(Olympiade_1!$B:$B, $B9, Olympiade_1!$A:$A,3)+COUNTIFS(Olympiade_2!$B:$B, $B9, Olympiade_2!$A:$A,3)+COUNTIFS(Olympiade_3!$B:$B, $B9, Olympiade_3!$A:$A,3)+COUNTIFS(Olympiade_4!$B:$B, $B9, Olympiade_4!$A:$A,3)+COUNTIFS(Olympiade_5!$B:$B, $B9, Olympiade_5!$A:$A,3)+COUNTIFS(Olympiade_6!$B:$B, $B9, Olympiade_6!$A:$A,3)+COUNTIFS(Olympiade_7!$B:$B, $B9, Olympiade_7!$A:$A,3)</f>
        <v>0</v>
      </c>
      <c r="R9" s="4">
        <f t="shared" si="5"/>
        <v>1</v>
      </c>
      <c r="S9" s="4">
        <f t="shared" ref="S9:U9" si="13">SUM(C9,G9,K9,O9)</f>
        <v>2</v>
      </c>
      <c r="T9" s="4">
        <f t="shared" si="13"/>
        <v>3</v>
      </c>
      <c r="U9" s="4">
        <f t="shared" si="13"/>
        <v>1</v>
      </c>
      <c r="V9" s="4">
        <f t="shared" si="7"/>
        <v>6</v>
      </c>
      <c r="W9" s="4">
        <f>SUMIFS(Database!B:B,Database!A:A,B9) + SUMIFS(Database!F:F,Database!A:A,B9)</f>
        <v>70</v>
      </c>
      <c r="X9" s="4">
        <f t="array" ref="X9">AVERAGE(XLOOKUP(B9, Database!K:K, Database!L:N,NA()))</f>
        <v>93.33333333</v>
      </c>
    </row>
    <row r="10">
      <c r="A10" s="4">
        <v>2.0</v>
      </c>
      <c r="B10" s="4" t="s">
        <v>7</v>
      </c>
      <c r="C10" s="4">
        <f>COUNTIFS(Olympiade_1!$B:$B,$B10,Olympiade_1!$F:$F,1)+COUNTIFS(Olympiade_2!$B:$B,$B10,Olympiade_2!$F:$F,1)+COUNTIFS(Olympiade_3!$B:$B,$B10,Olympiade_3!$F:$F,1)+COUNTIFS(Olympiade_4!$B:$B,$B10,Olympiade_4!$F:$F,1)+COUNTIFS(Olympiade_5!$B:$B,$B10,Olympiade_5!$F:$F,1)+COUNTIFS(Olympiade_6!$B:$B,$B10,Olympiade_6!$F:$F,1)+COUNTIFS(Olympiade_7!$B:$B,$B10,Olympiade_7!$F:$F,1)</f>
        <v>1</v>
      </c>
      <c r="D10" s="4">
        <f>COUNTIFS(Olympiade_1!$B:$B, $B10, Olympiade_1!$F:$F,2)+COUNTIFS(Olympiade_2!$B:$B, $B10, Olympiade_2!$F:$F,2)+COUNTIFS(Olympiade_3!$B:$B, $B10, Olympiade_3!$F:$F,2)+COUNTIFS(Olympiade_4!$B:$B, $B10, Olympiade_4!$F:$F,2)+COUNTIFS(Olympiade_5!$B:$B, $B10, Olympiade_5!$F:$F,2)+COUNTIFS(Olympiade_6!$B:$B, $B10, Olympiade_6!$F:$F,2)+COUNTIFS(Olympiade_7!$B:$B, $B10, Olympiade_7!$F:$F,2)</f>
        <v>2</v>
      </c>
      <c r="E10" s="4">
        <f>COUNTIFS(Olympiade_1!$B:$B, $B10, Olympiade_1!$F:$F,3)+COUNTIFS(Olympiade_2!$B:$B, $B10, Olympiade_2!$F:$F,3)+COUNTIFS(Olympiade_3!$B:$B, $B10, Olympiade_3!$F:$F,3)+COUNTIFS(Olympiade_4!$B:$B, $B10, Olympiade_4!$F:$F,3)+COUNTIFS(Olympiade_5!$B:$B, $B10, Olympiade_5!$F:$F,3)+COUNTIFS(Olympiade_6!$B:$B, $B10, Olympiade_6!$F:$F,3)+COUNTIFS(Olympiade_7!$B:$B, $B10, Olympiade_7!$F:$F,3)</f>
        <v>0</v>
      </c>
      <c r="F10" s="4">
        <f t="shared" si="2"/>
        <v>3</v>
      </c>
      <c r="G10" s="4">
        <f>COUNTIFS(Olympiade_1!$B:$B, $B10, Olympiade_1!$G:$G,1)+COUNTIFS(Olympiade_2!$B:$B, $B10, Olympiade_2!$G:$G,1)+COUNTIFS(Olympiade_3!$B:$B, $B10, Olympiade_3!$G:$G,1)+COUNTIFS(Olympiade_4!$B:$B, $B10, Olympiade_4!$G:$G,1)+COUNTIFS(Olympiade_5!$B:$B, $B10, Olympiade_5!$G:$G,1)+COUNTIFS(Olympiade_6!$B:$B, $B10, Olympiade_6!$G:$G,1)+COUNTIFS(Olympiade_7!$B:$B, $B10, Olympiade_7!$G:$G,1)</f>
        <v>2</v>
      </c>
      <c r="H10" s="4">
        <f>COUNTIFS(Olympiade_1!$B:$B, $B10, Olympiade_1!$G:$G,2)+COUNTIFS(Olympiade_2!$B:$B, $B10, Olympiade_2!$G:$G,2)+COUNTIFS(Olympiade_3!$B:$B, $B10, Olympiade_3!$G:$G,2)+COUNTIFS(Olympiade_4!$B:$B, $B10, Olympiade_4!$G:$G,2)+COUNTIFS(Olympiade_5!$B:$B, $B10, Olympiade_5!$G:$G,2)+COUNTIFS(Olympiade_6!$B:$B, $B10, Olympiade_6!$G:$G,2)+COUNTIFS(Olympiade_7!$B:$B, $B10, Olympiade_7!$G:$G,2)</f>
        <v>1</v>
      </c>
      <c r="I10" s="4">
        <f>COUNTIFS(Olympiade_1!$B:$B, $B10, Olympiade_1!$G:$G,3)+COUNTIFS(Olympiade_2!$B:$B, $B10, Olympiade_2!$G:$G,3)+COUNTIFS(Olympiade_3!$B:$B, $B10, Olympiade_3!$G:$G,3)+COUNTIFS(Olympiade_4!$B:$B, $B10, Olympiade_4!$G:$G,3)+COUNTIFS(Olympiade_5!$B:$B, $B10, Olympiade_5!$G:$G,3)+COUNTIFS(Olympiade_6!$B:$B, $B10, Olympiade_6!$G:$G,3)+COUNTIFS(Olympiade_7!$B:$B, $B10, Olympiade_7!$G:$G,3)</f>
        <v>2</v>
      </c>
      <c r="J10" s="4">
        <f t="shared" si="3"/>
        <v>5</v>
      </c>
      <c r="K10" s="4">
        <f>COUNTIFS(Olympiade_1!$B:$B, $B10, Olympiade_1!$H:$H,1)+COUNTIFS(Olympiade_2!$B:$B, $B10, Olympiade_2!$H:$H,1)+COUNTIFS(Olympiade_3!$B:$B, $B10, Olympiade_3!$H:$H,1)+COUNTIFS(Olympiade_4!$B:$B, $B10, Olympiade_4!$H:$H,1)+COUNTIFS(Olympiade_5!$B:$B, $B10, Olympiade_5!$H:$H,1)+COUNTIFS(Olympiade_6!$B:$B, $B10, Olympiade_6!$H:$H,1)+COUNTIFS(Olympiade_7!$B:$B, $B10, Olympiade_7!$H:$H,1)</f>
        <v>1</v>
      </c>
      <c r="L10" s="4">
        <f>COUNTIFS(Olympiade_1!$B:$B, $B10, Olympiade_1!$H:$H,2)+COUNTIFS(Olympiade_2!$B:$B, $B10, Olympiade_2!$H:$H,2)+COUNTIFS(Olympiade_3!$B:$B, $B10, Olympiade_3!$H:$H,2)+COUNTIFS(Olympiade_4!$B:$B, $B10, Olympiade_4!$H:$H,2)+COUNTIFS(Olympiade_5!$B:$B, $B10, Olympiade_5!$H:$H,2)+COUNTIFS(Olympiade_6!$B:$B, $B10, Olympiade_6!$H:$H,2)+COUNTIFS(Olympiade_7!$B:$B, $B10, Olympiade_7!$H:$H,2)</f>
        <v>1</v>
      </c>
      <c r="M10" s="4">
        <f>COUNTIFS(Olympiade_1!$B:$B, $B10, Olympiade_1!$H:$H,3)+COUNTIFS(Olympiade_2!$B:$B, $B10, Olympiade_2!$H:$H,3)+COUNTIFS(Olympiade_3!$B:$B, $B10, Olympiade_3!$H:$H,3)+COUNTIFS(Olympiade_4!$B:$B, $B10, Olympiade_4!$H:$H,3)+COUNTIFS(Olympiade_5!$B:$B, $B10, Olympiade_5!$H:$H,3)+COUNTIFS(Olympiade_6!$B:$B, $B10, Olympiade_6!$H:$H,3)+COUNTIFS(Olympiade_7!$B:$B, $B10, Olympiade_7!$H:$H,3)</f>
        <v>0</v>
      </c>
      <c r="N10" s="4">
        <f t="shared" si="4"/>
        <v>2</v>
      </c>
      <c r="O10" s="4">
        <f>COUNTIFS(Olympiade_1!$B:$B, $B10, Olympiade_1!$A:$A,1)+COUNTIFS(Olympiade_2!$B:$B, $B10, Olympiade_2!$A:$A,1)+COUNTIFS(Olympiade_3!$B:$B, $B10, Olympiade_3!$A:$A,1)+COUNTIFS(Olympiade_4!$B:$B, $B10, Olympiade_4!$A:$A,1)+COUNTIFS(Olympiade_5!$B:$B, $B10, Olympiade_5!$A:$A,1)+COUNTIFS(Olympiade_6!$B:$B, $B10, Olympiade_6!$A:$A,1)+COUNTIFS(Olympiade_7!$B:$B, $B10, Olympiade_7!$A:$A,1)</f>
        <v>0</v>
      </c>
      <c r="P10" s="4">
        <f>COUNTIFS(Olympiade_1!$B:$B, $B10, Olympiade_1!$A:$A,2)+COUNTIFS(Olympiade_2!$B:$B, $B10, Olympiade_2!$A:$A,2)+COUNTIFS(Olympiade_3!$B:$B, $B10, Olympiade_3!$A:$A,2)+COUNTIFS(Olympiade_4!$B:$B, $B10, Olympiade_4!$A:$A,2)+COUNTIFS(Olympiade_5!$B:$B, $B10, Olympiade_5!$A:$A,2)+COUNTIFS(Olympiade_6!$B:$B, $B10, Olympiade_6!$A:$A,2)+COUNTIFS(Olympiade_7!$B:$B, $B10, Olympiade_7!$A:$A,2)</f>
        <v>3</v>
      </c>
      <c r="Q10" s="4">
        <f>COUNTIFS(Olympiade_1!$B:$B, $B10, Olympiade_1!$A:$A,3)+COUNTIFS(Olympiade_2!$B:$B, $B10, Olympiade_2!$A:$A,3)+COUNTIFS(Olympiade_3!$B:$B, $B10, Olympiade_3!$A:$A,3)+COUNTIFS(Olympiade_4!$B:$B, $B10, Olympiade_4!$A:$A,3)+COUNTIFS(Olympiade_5!$B:$B, $B10, Olympiade_5!$A:$A,3)+COUNTIFS(Olympiade_6!$B:$B, $B10, Olympiade_6!$A:$A,3)+COUNTIFS(Olympiade_7!$B:$B, $B10, Olympiade_7!$A:$A,3)</f>
        <v>2</v>
      </c>
      <c r="R10" s="4">
        <f t="shared" si="5"/>
        <v>5</v>
      </c>
      <c r="S10" s="4">
        <f t="shared" ref="S10:U10" si="14">SUM(C10,G10,K10,O10)</f>
        <v>4</v>
      </c>
      <c r="T10" s="4">
        <f t="shared" si="14"/>
        <v>7</v>
      </c>
      <c r="U10" s="4">
        <f t="shared" si="14"/>
        <v>4</v>
      </c>
      <c r="V10" s="4">
        <f t="shared" si="7"/>
        <v>15</v>
      </c>
      <c r="W10" s="4">
        <f>SUMIFS(Database!B:B,Database!A:A,B10) + SUMIFS(Database!F:F,Database!A:A,B10)</f>
        <v>310</v>
      </c>
      <c r="X10" s="4">
        <f t="array" ref="X10">AVERAGE(XLOOKUP(B10, Database!K:K, Database!L:N,NA()))</f>
        <v>187.9444444</v>
      </c>
    </row>
    <row r="11">
      <c r="A11" s="4">
        <v>18.0</v>
      </c>
      <c r="B11" s="4" t="s">
        <v>23</v>
      </c>
      <c r="C11" s="4">
        <f>COUNTIFS(Olympiade_1!$B:$B,$B11,Olympiade_1!$F:$F,1)+COUNTIFS(Olympiade_2!$B:$B,$B11,Olympiade_2!$F:$F,1)+COUNTIFS(Olympiade_3!$B:$B,$B11,Olympiade_3!$F:$F,1)+COUNTIFS(Olympiade_4!$B:$B,$B11,Olympiade_4!$F:$F,1)+COUNTIFS(Olympiade_5!$B:$B,$B11,Olympiade_5!$F:$F,1)+COUNTIFS(Olympiade_6!$B:$B,$B11,Olympiade_6!$F:$F,1)+COUNTIFS(Olympiade_7!$B:$B,$B11,Olympiade_7!$F:$F,1)</f>
        <v>1</v>
      </c>
      <c r="D11" s="4">
        <f>COUNTIFS(Olympiade_1!$B:$B, $B11, Olympiade_1!$F:$F,2)+COUNTIFS(Olympiade_2!$B:$B, $B11, Olympiade_2!$F:$F,2)+COUNTIFS(Olympiade_3!$B:$B, $B11, Olympiade_3!$F:$F,2)+COUNTIFS(Olympiade_4!$B:$B, $B11, Olympiade_4!$F:$F,2)+COUNTIFS(Olympiade_5!$B:$B, $B11, Olympiade_5!$F:$F,2)+COUNTIFS(Olympiade_6!$B:$B, $B11, Olympiade_6!$F:$F,2)+COUNTIFS(Olympiade_7!$B:$B, $B11, Olympiade_7!$F:$F,2)</f>
        <v>1</v>
      </c>
      <c r="E11" s="4">
        <f>COUNTIFS(Olympiade_1!$B:$B, $B11, Olympiade_1!$F:$F,3)+COUNTIFS(Olympiade_2!$B:$B, $B11, Olympiade_2!$F:$F,3)+COUNTIFS(Olympiade_3!$B:$B, $B11, Olympiade_3!$F:$F,3)+COUNTIFS(Olympiade_4!$B:$B, $B11, Olympiade_4!$F:$F,3)+COUNTIFS(Olympiade_5!$B:$B, $B11, Olympiade_5!$F:$F,3)+COUNTIFS(Olympiade_6!$B:$B, $B11, Olympiade_6!$F:$F,3)+COUNTIFS(Olympiade_7!$B:$B, $B11, Olympiade_7!$F:$F,3)</f>
        <v>0</v>
      </c>
      <c r="F11" s="4">
        <f t="shared" si="2"/>
        <v>2</v>
      </c>
      <c r="G11" s="4">
        <f>COUNTIFS(Olympiade_1!$B:$B, $B11, Olympiade_1!$G:$G,1)+COUNTIFS(Olympiade_2!$B:$B, $B11, Olympiade_2!$G:$G,1)+COUNTIFS(Olympiade_3!$B:$B, $B11, Olympiade_3!$G:$G,1)+COUNTIFS(Olympiade_4!$B:$B, $B11, Olympiade_4!$G:$G,1)+COUNTIFS(Olympiade_5!$B:$B, $B11, Olympiade_5!$G:$G,1)+COUNTIFS(Olympiade_6!$B:$B, $B11, Olympiade_6!$G:$G,1)+COUNTIFS(Olympiade_7!$B:$B, $B11, Olympiade_7!$G:$G,1)</f>
        <v>2</v>
      </c>
      <c r="H11" s="4">
        <f>COUNTIFS(Olympiade_1!$B:$B, $B11, Olympiade_1!$G:$G,2)+COUNTIFS(Olympiade_2!$B:$B, $B11, Olympiade_2!$G:$G,2)+COUNTIFS(Olympiade_3!$B:$B, $B11, Olympiade_3!$G:$G,2)+COUNTIFS(Olympiade_4!$B:$B, $B11, Olympiade_4!$G:$G,2)+COUNTIFS(Olympiade_5!$B:$B, $B11, Olympiade_5!$G:$G,2)+COUNTIFS(Olympiade_6!$B:$B, $B11, Olympiade_6!$G:$G,2)+COUNTIFS(Olympiade_7!$B:$B, $B11, Olympiade_7!$G:$G,2)</f>
        <v>0</v>
      </c>
      <c r="I11" s="4">
        <f>COUNTIFS(Olympiade_1!$B:$B, $B11, Olympiade_1!$G:$G,3)+COUNTIFS(Olympiade_2!$B:$B, $B11, Olympiade_2!$G:$G,3)+COUNTIFS(Olympiade_3!$B:$B, $B11, Olympiade_3!$G:$G,3)+COUNTIFS(Olympiade_4!$B:$B, $B11, Olympiade_4!$G:$G,3)+COUNTIFS(Olympiade_5!$B:$B, $B11, Olympiade_5!$G:$G,3)+COUNTIFS(Olympiade_6!$B:$B, $B11, Olympiade_6!$G:$G,3)+COUNTIFS(Olympiade_7!$B:$B, $B11, Olympiade_7!$G:$G,3)</f>
        <v>0</v>
      </c>
      <c r="J11" s="4">
        <f t="shared" si="3"/>
        <v>2</v>
      </c>
      <c r="K11" s="4">
        <f>COUNTIFS(Olympiade_1!$B:$B, $B11, Olympiade_1!$H:$H,1)+COUNTIFS(Olympiade_2!$B:$B, $B11, Olympiade_2!$H:$H,1)+COUNTIFS(Olympiade_3!$B:$B, $B11, Olympiade_3!$H:$H,1)+COUNTIFS(Olympiade_4!$B:$B, $B11, Olympiade_4!$H:$H,1)+COUNTIFS(Olympiade_5!$B:$B, $B11, Olympiade_5!$H:$H,1)+COUNTIFS(Olympiade_6!$B:$B, $B11, Olympiade_6!$H:$H,1)+COUNTIFS(Olympiade_7!$B:$B, $B11, Olympiade_7!$H:$H,1)</f>
        <v>0</v>
      </c>
      <c r="L11" s="4">
        <f>COUNTIFS(Olympiade_1!$B:$B, $B11, Olympiade_1!$H:$H,2)+COUNTIFS(Olympiade_2!$B:$B, $B11, Olympiade_2!$H:$H,2)+COUNTIFS(Olympiade_3!$B:$B, $B11, Olympiade_3!$H:$H,2)+COUNTIFS(Olympiade_4!$B:$B, $B11, Olympiade_4!$H:$H,2)+COUNTIFS(Olympiade_5!$B:$B, $B11, Olympiade_5!$H:$H,2)+COUNTIFS(Olympiade_6!$B:$B, $B11, Olympiade_6!$H:$H,2)+COUNTIFS(Olympiade_7!$B:$B, $B11, Olympiade_7!$H:$H,2)</f>
        <v>1</v>
      </c>
      <c r="M11" s="4">
        <f>COUNTIFS(Olympiade_1!$B:$B, $B11, Olympiade_1!$H:$H,3)+COUNTIFS(Olympiade_2!$B:$B, $B11, Olympiade_2!$H:$H,3)+COUNTIFS(Olympiade_3!$B:$B, $B11, Olympiade_3!$H:$H,3)+COUNTIFS(Olympiade_4!$B:$B, $B11, Olympiade_4!$H:$H,3)+COUNTIFS(Olympiade_5!$B:$B, $B11, Olympiade_5!$H:$H,3)+COUNTIFS(Olympiade_6!$B:$B, $B11, Olympiade_6!$H:$H,3)+COUNTIFS(Olympiade_7!$B:$B, $B11, Olympiade_7!$H:$H,3)</f>
        <v>0</v>
      </c>
      <c r="N11" s="4">
        <f t="shared" si="4"/>
        <v>1</v>
      </c>
      <c r="O11" s="4">
        <f>COUNTIFS(Olympiade_1!$B:$B, $B11, Olympiade_1!$A:$A,1)+COUNTIFS(Olympiade_2!$B:$B, $B11, Olympiade_2!$A:$A,1)+COUNTIFS(Olympiade_3!$B:$B, $B11, Olympiade_3!$A:$A,1)+COUNTIFS(Olympiade_4!$B:$B, $B11, Olympiade_4!$A:$A,1)+COUNTIFS(Olympiade_5!$B:$B, $B11, Olympiade_5!$A:$A,1)+COUNTIFS(Olympiade_6!$B:$B, $B11, Olympiade_6!$A:$A,1)+COUNTIFS(Olympiade_7!$B:$B, $B11, Olympiade_7!$A:$A,1)</f>
        <v>0</v>
      </c>
      <c r="P11" s="4">
        <f>COUNTIFS(Olympiade_1!$B:$B, $B11, Olympiade_1!$A:$A,2)+COUNTIFS(Olympiade_2!$B:$B, $B11, Olympiade_2!$A:$A,2)+COUNTIFS(Olympiade_3!$B:$B, $B11, Olympiade_3!$A:$A,2)+COUNTIFS(Olympiade_4!$B:$B, $B11, Olympiade_4!$A:$A,2)+COUNTIFS(Olympiade_5!$B:$B, $B11, Olympiade_5!$A:$A,2)+COUNTIFS(Olympiade_6!$B:$B, $B11, Olympiade_6!$A:$A,2)+COUNTIFS(Olympiade_7!$B:$B, $B11, Olympiade_7!$A:$A,2)</f>
        <v>2</v>
      </c>
      <c r="Q11" s="4">
        <f>COUNTIFS(Olympiade_1!$B:$B, $B11, Olympiade_1!$A:$A,3)+COUNTIFS(Olympiade_2!$B:$B, $B11, Olympiade_2!$A:$A,3)+COUNTIFS(Olympiade_3!$B:$B, $B11, Olympiade_3!$A:$A,3)+COUNTIFS(Olympiade_4!$B:$B, $B11, Olympiade_4!$A:$A,3)+COUNTIFS(Olympiade_5!$B:$B, $B11, Olympiade_5!$A:$A,3)+COUNTIFS(Olympiade_6!$B:$B, $B11, Olympiade_6!$A:$A,3)+COUNTIFS(Olympiade_7!$B:$B, $B11, Olympiade_7!$A:$A,3)</f>
        <v>0</v>
      </c>
      <c r="R11" s="4">
        <f t="shared" si="5"/>
        <v>2</v>
      </c>
      <c r="S11" s="4">
        <f t="shared" ref="S11:U11" si="15">SUM(C11,G11,K11,O11)</f>
        <v>3</v>
      </c>
      <c r="T11" s="4">
        <f t="shared" si="15"/>
        <v>4</v>
      </c>
      <c r="U11" s="4">
        <f t="shared" si="15"/>
        <v>0</v>
      </c>
      <c r="V11" s="4">
        <f t="shared" si="7"/>
        <v>7</v>
      </c>
      <c r="W11" s="4">
        <f>SUMIFS(Database!B:B,Database!A:A,B11) + SUMIFS(Database!F:F,Database!A:A,B11)</f>
        <v>80</v>
      </c>
      <c r="X11" s="4">
        <f t="array" ref="X11">AVERAGE(XLOOKUP(B11, Database!K:K, Database!L:N,NA()))</f>
        <v>70</v>
      </c>
    </row>
    <row r="12">
      <c r="A12" s="4">
        <v>17.0</v>
      </c>
      <c r="B12" s="4" t="s">
        <v>22</v>
      </c>
      <c r="C12" s="4">
        <f>COUNTIFS(Olympiade_1!$B:$B,$B12,Olympiade_1!$F:$F,1)+COUNTIFS(Olympiade_2!$B:$B,$B12,Olympiade_2!$F:$F,1)+COUNTIFS(Olympiade_3!$B:$B,$B12,Olympiade_3!$F:$F,1)+COUNTIFS(Olympiade_4!$B:$B,$B12,Olympiade_4!$F:$F,1)+COUNTIFS(Olympiade_5!$B:$B,$B12,Olympiade_5!$F:$F,1)+COUNTIFS(Olympiade_6!$B:$B,$B12,Olympiade_6!$F:$F,1)+COUNTIFS(Olympiade_7!$B:$B,$B12,Olympiade_7!$F:$F,1)</f>
        <v>0</v>
      </c>
      <c r="D12" s="4">
        <f>COUNTIFS(Olympiade_1!$B:$B, $B12, Olympiade_1!$F:$F,2)+COUNTIFS(Olympiade_2!$B:$B, $B12, Olympiade_2!$F:$F,2)+COUNTIFS(Olympiade_3!$B:$B, $B12, Olympiade_3!$F:$F,2)+COUNTIFS(Olympiade_4!$B:$B, $B12, Olympiade_4!$F:$F,2)+COUNTIFS(Olympiade_5!$B:$B, $B12, Olympiade_5!$F:$F,2)+COUNTIFS(Olympiade_6!$B:$B, $B12, Olympiade_6!$F:$F,2)+COUNTIFS(Olympiade_7!$B:$B, $B12, Olympiade_7!$F:$F,2)</f>
        <v>0</v>
      </c>
      <c r="E12" s="4">
        <f>COUNTIFS(Olympiade_1!$B:$B, $B12, Olympiade_1!$F:$F,3)+COUNTIFS(Olympiade_2!$B:$B, $B12, Olympiade_2!$F:$F,3)+COUNTIFS(Olympiade_3!$B:$B, $B12, Olympiade_3!$F:$F,3)+COUNTIFS(Olympiade_4!$B:$B, $B12, Olympiade_4!$F:$F,3)+COUNTIFS(Olympiade_5!$B:$B, $B12, Olympiade_5!$F:$F,3)+COUNTIFS(Olympiade_6!$B:$B, $B12, Olympiade_6!$F:$F,3)+COUNTIFS(Olympiade_7!$B:$B, $B12, Olympiade_7!$F:$F,3)</f>
        <v>1</v>
      </c>
      <c r="F12" s="4">
        <f t="shared" si="2"/>
        <v>1</v>
      </c>
      <c r="G12" s="4">
        <f>COUNTIFS(Olympiade_1!$B:$B, $B12, Olympiade_1!$G:$G,1)+COUNTIFS(Olympiade_2!$B:$B, $B12, Olympiade_2!$G:$G,1)+COUNTIFS(Olympiade_3!$B:$B, $B12, Olympiade_3!$G:$G,1)+COUNTIFS(Olympiade_4!$B:$B, $B12, Olympiade_4!$G:$G,1)+COUNTIFS(Olympiade_5!$B:$B, $B12, Olympiade_5!$G:$G,1)+COUNTIFS(Olympiade_6!$B:$B, $B12, Olympiade_6!$G:$G,1)+COUNTIFS(Olympiade_7!$B:$B, $B12, Olympiade_7!$G:$G,1)</f>
        <v>2</v>
      </c>
      <c r="H12" s="4">
        <f>COUNTIFS(Olympiade_1!$B:$B, $B12, Olympiade_1!$G:$G,2)+COUNTIFS(Olympiade_2!$B:$B, $B12, Olympiade_2!$G:$G,2)+COUNTIFS(Olympiade_3!$B:$B, $B12, Olympiade_3!$G:$G,2)+COUNTIFS(Olympiade_4!$B:$B, $B12, Olympiade_4!$G:$G,2)+COUNTIFS(Olympiade_5!$B:$B, $B12, Olympiade_5!$G:$G,2)+COUNTIFS(Olympiade_6!$B:$B, $B12, Olympiade_6!$G:$G,2)+COUNTIFS(Olympiade_7!$B:$B, $B12, Olympiade_7!$G:$G,2)</f>
        <v>0</v>
      </c>
      <c r="I12" s="4">
        <f>COUNTIFS(Olympiade_1!$B:$B, $B12, Olympiade_1!$G:$G,3)+COUNTIFS(Olympiade_2!$B:$B, $B12, Olympiade_2!$G:$G,3)+COUNTIFS(Olympiade_3!$B:$B, $B12, Olympiade_3!$G:$G,3)+COUNTIFS(Olympiade_4!$B:$B, $B12, Olympiade_4!$G:$G,3)+COUNTIFS(Olympiade_5!$B:$B, $B12, Olympiade_5!$G:$G,3)+COUNTIFS(Olympiade_6!$B:$B, $B12, Olympiade_6!$G:$G,3)+COUNTIFS(Olympiade_7!$B:$B, $B12, Olympiade_7!$G:$G,3)</f>
        <v>0</v>
      </c>
      <c r="J12" s="4">
        <f t="shared" si="3"/>
        <v>2</v>
      </c>
      <c r="K12" s="4">
        <f>COUNTIFS(Olympiade_1!$B:$B, $B12, Olympiade_1!$H:$H,1)+COUNTIFS(Olympiade_2!$B:$B, $B12, Olympiade_2!$H:$H,1)+COUNTIFS(Olympiade_3!$B:$B, $B12, Olympiade_3!$H:$H,1)+COUNTIFS(Olympiade_4!$B:$B, $B12, Olympiade_4!$H:$H,1)+COUNTIFS(Olympiade_5!$B:$B, $B12, Olympiade_5!$H:$H,1)+COUNTIFS(Olympiade_6!$B:$B, $B12, Olympiade_6!$H:$H,1)+COUNTIFS(Olympiade_7!$B:$B, $B12, Olympiade_7!$H:$H,1)</f>
        <v>0</v>
      </c>
      <c r="L12" s="4">
        <f>COUNTIFS(Olympiade_1!$B:$B, $B12, Olympiade_1!$H:$H,2)+COUNTIFS(Olympiade_2!$B:$B, $B12, Olympiade_2!$H:$H,2)+COUNTIFS(Olympiade_3!$B:$B, $B12, Olympiade_3!$H:$H,2)+COUNTIFS(Olympiade_4!$B:$B, $B12, Olympiade_4!$H:$H,2)+COUNTIFS(Olympiade_5!$B:$B, $B12, Olympiade_5!$H:$H,2)+COUNTIFS(Olympiade_6!$B:$B, $B12, Olympiade_6!$H:$H,2)+COUNTIFS(Olympiade_7!$B:$B, $B12, Olympiade_7!$H:$H,2)</f>
        <v>0</v>
      </c>
      <c r="M12" s="4">
        <f>COUNTIFS(Olympiade_1!$B:$B, $B12, Olympiade_1!$H:$H,3)+COUNTIFS(Olympiade_2!$B:$B, $B12, Olympiade_2!$H:$H,3)+COUNTIFS(Olympiade_3!$B:$B, $B12, Olympiade_3!$H:$H,3)+COUNTIFS(Olympiade_4!$B:$B, $B12, Olympiade_4!$H:$H,3)+COUNTIFS(Olympiade_5!$B:$B, $B12, Olympiade_5!$H:$H,3)+COUNTIFS(Olympiade_6!$B:$B, $B12, Olympiade_6!$H:$H,3)+COUNTIFS(Olympiade_7!$B:$B, $B12, Olympiade_7!$H:$H,3)</f>
        <v>0</v>
      </c>
      <c r="N12" s="4">
        <f t="shared" si="4"/>
        <v>0</v>
      </c>
      <c r="O12" s="4">
        <f>COUNTIFS(Olympiade_1!$B:$B, $B12, Olympiade_1!$A:$A,1)+COUNTIFS(Olympiade_2!$B:$B, $B12, Olympiade_2!$A:$A,1)+COUNTIFS(Olympiade_3!$B:$B, $B12, Olympiade_3!$A:$A,1)+COUNTIFS(Olympiade_4!$B:$B, $B12, Olympiade_4!$A:$A,1)+COUNTIFS(Olympiade_5!$B:$B, $B12, Olympiade_5!$A:$A,1)+COUNTIFS(Olympiade_6!$B:$B, $B12, Olympiade_6!$A:$A,1)+COUNTIFS(Olympiade_7!$B:$B, $B12, Olympiade_7!$A:$A,1)</f>
        <v>0</v>
      </c>
      <c r="P12" s="4">
        <f>COUNTIFS(Olympiade_1!$B:$B, $B12, Olympiade_1!$A:$A,2)+COUNTIFS(Olympiade_2!$B:$B, $B12, Olympiade_2!$A:$A,2)+COUNTIFS(Olympiade_3!$B:$B, $B12, Olympiade_3!$A:$A,2)+COUNTIFS(Olympiade_4!$B:$B, $B12, Olympiade_4!$A:$A,2)+COUNTIFS(Olympiade_5!$B:$B, $B12, Olympiade_5!$A:$A,2)+COUNTIFS(Olympiade_6!$B:$B, $B12, Olympiade_6!$A:$A,2)+COUNTIFS(Olympiade_7!$B:$B, $B12, Olympiade_7!$A:$A,2)</f>
        <v>1</v>
      </c>
      <c r="Q12" s="4">
        <f>COUNTIFS(Olympiade_1!$B:$B, $B12, Olympiade_1!$A:$A,3)+COUNTIFS(Olympiade_2!$B:$B, $B12, Olympiade_2!$A:$A,3)+COUNTIFS(Olympiade_3!$B:$B, $B12, Olympiade_3!$A:$A,3)+COUNTIFS(Olympiade_4!$B:$B, $B12, Olympiade_4!$A:$A,3)+COUNTIFS(Olympiade_5!$B:$B, $B12, Olympiade_5!$A:$A,3)+COUNTIFS(Olympiade_6!$B:$B, $B12, Olympiade_6!$A:$A,3)+COUNTIFS(Olympiade_7!$B:$B, $B12, Olympiade_7!$A:$A,3)</f>
        <v>1</v>
      </c>
      <c r="R12" s="4">
        <f t="shared" si="5"/>
        <v>2</v>
      </c>
      <c r="S12" s="4">
        <f t="shared" ref="S12:U12" si="16">SUM(C12,G12,K12,O12)</f>
        <v>2</v>
      </c>
      <c r="T12" s="4">
        <f t="shared" si="16"/>
        <v>1</v>
      </c>
      <c r="U12" s="4">
        <f t="shared" si="16"/>
        <v>2</v>
      </c>
      <c r="V12" s="4">
        <f t="shared" si="7"/>
        <v>5</v>
      </c>
      <c r="W12" s="4">
        <f>SUMIFS(Database!B:B,Database!A:A,B12) + SUMIFS(Database!F:F,Database!A:A,B12)</f>
        <v>80</v>
      </c>
      <c r="X12" s="4">
        <f t="array" ref="X12">AVERAGE(XLOOKUP(B12, Database!K:K, Database!L:N,NA()))</f>
        <v>86.66666667</v>
      </c>
    </row>
    <row r="13">
      <c r="A13" s="4">
        <v>8.0</v>
      </c>
      <c r="B13" s="4" t="s">
        <v>13</v>
      </c>
      <c r="C13" s="4">
        <f>COUNTIFS(Olympiade_1!$B:$B,$B13,Olympiade_1!$F:$F,1)+COUNTIFS(Olympiade_2!$B:$B,$B13,Olympiade_2!$F:$F,1)+COUNTIFS(Olympiade_3!$B:$B,$B13,Olympiade_3!$F:$F,1)+COUNTIFS(Olympiade_4!$B:$B,$B13,Olympiade_4!$F:$F,1)+COUNTIFS(Olympiade_5!$B:$B,$B13,Olympiade_5!$F:$F,1)+COUNTIFS(Olympiade_6!$B:$B,$B13,Olympiade_6!$F:$F,1)+COUNTIFS(Olympiade_7!$B:$B,$B13,Olympiade_7!$F:$F,1)</f>
        <v>2</v>
      </c>
      <c r="D13" s="4">
        <f>COUNTIFS(Olympiade_1!$B:$B, $B13, Olympiade_1!$F:$F,2)+COUNTIFS(Olympiade_2!$B:$B, $B13, Olympiade_2!$F:$F,2)+COUNTIFS(Olympiade_3!$B:$B, $B13, Olympiade_3!$F:$F,2)+COUNTIFS(Olympiade_4!$B:$B, $B13, Olympiade_4!$F:$F,2)+COUNTIFS(Olympiade_5!$B:$B, $B13, Olympiade_5!$F:$F,2)+COUNTIFS(Olympiade_6!$B:$B, $B13, Olympiade_6!$F:$F,2)+COUNTIFS(Olympiade_7!$B:$B, $B13, Olympiade_7!$F:$F,2)</f>
        <v>0</v>
      </c>
      <c r="E13" s="4">
        <f>COUNTIFS(Olympiade_1!$B:$B, $B13, Olympiade_1!$F:$F,3)+COUNTIFS(Olympiade_2!$B:$B, $B13, Olympiade_2!$F:$F,3)+COUNTIFS(Olympiade_3!$B:$B, $B13, Olympiade_3!$F:$F,3)+COUNTIFS(Olympiade_4!$B:$B, $B13, Olympiade_4!$F:$F,3)+COUNTIFS(Olympiade_5!$B:$B, $B13, Olympiade_5!$F:$F,3)+COUNTIFS(Olympiade_6!$B:$B, $B13, Olympiade_6!$F:$F,3)+COUNTIFS(Olympiade_7!$B:$B, $B13, Olympiade_7!$F:$F,3)</f>
        <v>2</v>
      </c>
      <c r="F13" s="4">
        <f t="shared" si="2"/>
        <v>4</v>
      </c>
      <c r="G13" s="4">
        <f>COUNTIFS(Olympiade_1!$B:$B, $B13, Olympiade_1!$G:$G,1)+COUNTIFS(Olympiade_2!$B:$B, $B13, Olympiade_2!$G:$G,1)+COUNTIFS(Olympiade_3!$B:$B, $B13, Olympiade_3!$G:$G,1)+COUNTIFS(Olympiade_4!$B:$B, $B13, Olympiade_4!$G:$G,1)+COUNTIFS(Olympiade_5!$B:$B, $B13, Olympiade_5!$G:$G,1)+COUNTIFS(Olympiade_6!$B:$B, $B13, Olympiade_6!$G:$G,1)+COUNTIFS(Olympiade_7!$B:$B, $B13, Olympiade_7!$G:$G,1)</f>
        <v>1</v>
      </c>
      <c r="H13" s="4">
        <f>COUNTIFS(Olympiade_1!$B:$B, $B13, Olympiade_1!$G:$G,2)+COUNTIFS(Olympiade_2!$B:$B, $B13, Olympiade_2!$G:$G,2)+COUNTIFS(Olympiade_3!$B:$B, $B13, Olympiade_3!$G:$G,2)+COUNTIFS(Olympiade_4!$B:$B, $B13, Olympiade_4!$G:$G,2)+COUNTIFS(Olympiade_5!$B:$B, $B13, Olympiade_5!$G:$G,2)+COUNTIFS(Olympiade_6!$B:$B, $B13, Olympiade_6!$G:$G,2)+COUNTIFS(Olympiade_7!$B:$B, $B13, Olympiade_7!$G:$G,2)</f>
        <v>0</v>
      </c>
      <c r="I13" s="4">
        <f>COUNTIFS(Olympiade_1!$B:$B, $B13, Olympiade_1!$G:$G,3)+COUNTIFS(Olympiade_2!$B:$B, $B13, Olympiade_2!$G:$G,3)+COUNTIFS(Olympiade_3!$B:$B, $B13, Olympiade_3!$G:$G,3)+COUNTIFS(Olympiade_4!$B:$B, $B13, Olympiade_4!$G:$G,3)+COUNTIFS(Olympiade_5!$B:$B, $B13, Olympiade_5!$G:$G,3)+COUNTIFS(Olympiade_6!$B:$B, $B13, Olympiade_6!$G:$G,3)+COUNTIFS(Olympiade_7!$B:$B, $B13, Olympiade_7!$G:$G,3)</f>
        <v>0</v>
      </c>
      <c r="J13" s="4">
        <f t="shared" si="3"/>
        <v>1</v>
      </c>
      <c r="K13" s="4">
        <f>COUNTIFS(Olympiade_1!$B:$B, $B13, Olympiade_1!$H:$H,1)+COUNTIFS(Olympiade_2!$B:$B, $B13, Olympiade_2!$H:$H,1)+COUNTIFS(Olympiade_3!$B:$B, $B13, Olympiade_3!$H:$H,1)+COUNTIFS(Olympiade_4!$B:$B, $B13, Olympiade_4!$H:$H,1)+COUNTIFS(Olympiade_5!$B:$B, $B13, Olympiade_5!$H:$H,1)+COUNTIFS(Olympiade_6!$B:$B, $B13, Olympiade_6!$H:$H,1)+COUNTIFS(Olympiade_7!$B:$B, $B13, Olympiade_7!$H:$H,1)</f>
        <v>0</v>
      </c>
      <c r="L13" s="4">
        <f>COUNTIFS(Olympiade_1!$B:$B, $B13, Olympiade_1!$H:$H,2)+COUNTIFS(Olympiade_2!$B:$B, $B13, Olympiade_2!$H:$H,2)+COUNTIFS(Olympiade_3!$B:$B, $B13, Olympiade_3!$H:$H,2)+COUNTIFS(Olympiade_4!$B:$B, $B13, Olympiade_4!$H:$H,2)+COUNTIFS(Olympiade_5!$B:$B, $B13, Olympiade_5!$H:$H,2)+COUNTIFS(Olympiade_6!$B:$B, $B13, Olympiade_6!$H:$H,2)+COUNTIFS(Olympiade_7!$B:$B, $B13, Olympiade_7!$H:$H,2)</f>
        <v>0</v>
      </c>
      <c r="M13" s="4">
        <f>COUNTIFS(Olympiade_1!$B:$B, $B13, Olympiade_1!$H:$H,3)+COUNTIFS(Olympiade_2!$B:$B, $B13, Olympiade_2!$H:$H,3)+COUNTIFS(Olympiade_3!$B:$B, $B13, Olympiade_3!$H:$H,3)+COUNTIFS(Olympiade_4!$B:$B, $B13, Olympiade_4!$H:$H,3)+COUNTIFS(Olympiade_5!$B:$B, $B13, Olympiade_5!$H:$H,3)+COUNTIFS(Olympiade_6!$B:$B, $B13, Olympiade_6!$H:$H,3)+COUNTIFS(Olympiade_7!$B:$B, $B13, Olympiade_7!$H:$H,3)</f>
        <v>1</v>
      </c>
      <c r="N13" s="4">
        <f t="shared" si="4"/>
        <v>1</v>
      </c>
      <c r="O13" s="4">
        <f>COUNTIFS(Olympiade_1!$B:$B, $B13, Olympiade_1!$A:$A,1)+COUNTIFS(Olympiade_2!$B:$B, $B13, Olympiade_2!$A:$A,1)+COUNTIFS(Olympiade_3!$B:$B, $B13, Olympiade_3!$A:$A,1)+COUNTIFS(Olympiade_4!$B:$B, $B13, Olympiade_4!$A:$A,1)+COUNTIFS(Olympiade_5!$B:$B, $B13, Olympiade_5!$A:$A,1)+COUNTIFS(Olympiade_6!$B:$B, $B13, Olympiade_6!$A:$A,1)+COUNTIFS(Olympiade_7!$B:$B, $B13, Olympiade_7!$A:$A,1)</f>
        <v>0</v>
      </c>
      <c r="P13" s="4">
        <f>COUNTIFS(Olympiade_1!$B:$B, $B13, Olympiade_1!$A:$A,2)+COUNTIFS(Olympiade_2!$B:$B, $B13, Olympiade_2!$A:$A,2)+COUNTIFS(Olympiade_3!$B:$B, $B13, Olympiade_3!$A:$A,2)+COUNTIFS(Olympiade_4!$B:$B, $B13, Olympiade_4!$A:$A,2)+COUNTIFS(Olympiade_5!$B:$B, $B13, Olympiade_5!$A:$A,2)+COUNTIFS(Olympiade_6!$B:$B, $B13, Olympiade_6!$A:$A,2)+COUNTIFS(Olympiade_7!$B:$B, $B13, Olympiade_7!$A:$A,2)</f>
        <v>1</v>
      </c>
      <c r="Q13" s="4">
        <f>COUNTIFS(Olympiade_1!$B:$B, $B13, Olympiade_1!$A:$A,3)+COUNTIFS(Olympiade_2!$B:$B, $B13, Olympiade_2!$A:$A,3)+COUNTIFS(Olympiade_3!$B:$B, $B13, Olympiade_3!$A:$A,3)+COUNTIFS(Olympiade_4!$B:$B, $B13, Olympiade_4!$A:$A,3)+COUNTIFS(Olympiade_5!$B:$B, $B13, Olympiade_5!$A:$A,3)+COUNTIFS(Olympiade_6!$B:$B, $B13, Olympiade_6!$A:$A,3)+COUNTIFS(Olympiade_7!$B:$B, $B13, Olympiade_7!$A:$A,3)</f>
        <v>0</v>
      </c>
      <c r="R13" s="4">
        <f t="shared" si="5"/>
        <v>1</v>
      </c>
      <c r="S13" s="4">
        <f t="shared" ref="S13:U13" si="17">SUM(C13,G13,K13,O13)</f>
        <v>3</v>
      </c>
      <c r="T13" s="4">
        <f t="shared" si="17"/>
        <v>1</v>
      </c>
      <c r="U13" s="4">
        <f t="shared" si="17"/>
        <v>3</v>
      </c>
      <c r="V13" s="4">
        <f t="shared" si="7"/>
        <v>7</v>
      </c>
      <c r="W13" s="4">
        <f>SUMIFS(Database!B:B,Database!A:A,B13) + SUMIFS(Database!F:F,Database!A:A,B13)</f>
        <v>140</v>
      </c>
      <c r="X13" s="4" t="str">
        <f t="array" ref="X13">AVERAGE(XLOOKUP(B13, Database!K:K, Database!L:N,NA()))</f>
        <v>#VALUE!</v>
      </c>
    </row>
    <row r="14">
      <c r="A14" s="4">
        <v>10.0</v>
      </c>
      <c r="B14" s="4" t="s">
        <v>15</v>
      </c>
      <c r="C14" s="4">
        <f>COUNTIFS(Olympiade_1!$B:$B,$B14,Olympiade_1!$F:$F,1)+COUNTIFS(Olympiade_2!$B:$B,$B14,Olympiade_2!$F:$F,1)+COUNTIFS(Olympiade_3!$B:$B,$B14,Olympiade_3!$F:$F,1)+COUNTIFS(Olympiade_4!$B:$B,$B14,Olympiade_4!$F:$F,1)+COUNTIFS(Olympiade_5!$B:$B,$B14,Olympiade_5!$F:$F,1)+COUNTIFS(Olympiade_6!$B:$B,$B14,Olympiade_6!$F:$F,1)+COUNTIFS(Olympiade_7!$B:$B,$B14,Olympiade_7!$F:$F,1)</f>
        <v>0</v>
      </c>
      <c r="D14" s="4">
        <f>COUNTIFS(Olympiade_1!$B:$B, $B14, Olympiade_1!$F:$F,2)+COUNTIFS(Olympiade_2!$B:$B, $B14, Olympiade_2!$F:$F,2)+COUNTIFS(Olympiade_3!$B:$B, $B14, Olympiade_3!$F:$F,2)+COUNTIFS(Olympiade_4!$B:$B, $B14, Olympiade_4!$F:$F,2)+COUNTIFS(Olympiade_5!$B:$B, $B14, Olympiade_5!$F:$F,2)+COUNTIFS(Olympiade_6!$B:$B, $B14, Olympiade_6!$F:$F,2)+COUNTIFS(Olympiade_7!$B:$B, $B14, Olympiade_7!$F:$F,2)</f>
        <v>0</v>
      </c>
      <c r="E14" s="4">
        <f>COUNTIFS(Olympiade_1!$B:$B, $B14, Olympiade_1!$F:$F,3)+COUNTIFS(Olympiade_2!$B:$B, $B14, Olympiade_2!$F:$F,3)+COUNTIFS(Olympiade_3!$B:$B, $B14, Olympiade_3!$F:$F,3)+COUNTIFS(Olympiade_4!$B:$B, $B14, Olympiade_4!$F:$F,3)+COUNTIFS(Olympiade_5!$B:$B, $B14, Olympiade_5!$F:$F,3)+COUNTIFS(Olympiade_6!$B:$B, $B14, Olympiade_6!$F:$F,3)+COUNTIFS(Olympiade_7!$B:$B, $B14, Olympiade_7!$F:$F,3)</f>
        <v>1</v>
      </c>
      <c r="F14" s="4">
        <f t="shared" si="2"/>
        <v>1</v>
      </c>
      <c r="G14" s="4">
        <f>COUNTIFS(Olympiade_1!$B:$B, $B14, Olympiade_1!$G:$G,1)+COUNTIFS(Olympiade_2!$B:$B, $B14, Olympiade_2!$G:$G,1)+COUNTIFS(Olympiade_3!$B:$B, $B14, Olympiade_3!$G:$G,1)+COUNTIFS(Olympiade_4!$B:$B, $B14, Olympiade_4!$G:$G,1)+COUNTIFS(Olympiade_5!$B:$B, $B14, Olympiade_5!$G:$G,1)+COUNTIFS(Olympiade_6!$B:$B, $B14, Olympiade_6!$G:$G,1)+COUNTIFS(Olympiade_7!$B:$B, $B14, Olympiade_7!$G:$G,1)</f>
        <v>1</v>
      </c>
      <c r="H14" s="4">
        <f>COUNTIFS(Olympiade_1!$B:$B, $B14, Olympiade_1!$G:$G,2)+COUNTIFS(Olympiade_2!$B:$B, $B14, Olympiade_2!$G:$G,2)+COUNTIFS(Olympiade_3!$B:$B, $B14, Olympiade_3!$G:$G,2)+COUNTIFS(Olympiade_4!$B:$B, $B14, Olympiade_4!$G:$G,2)+COUNTIFS(Olympiade_5!$B:$B, $B14, Olympiade_5!$G:$G,2)+COUNTIFS(Olympiade_6!$B:$B, $B14, Olympiade_6!$G:$G,2)+COUNTIFS(Olympiade_7!$B:$B, $B14, Olympiade_7!$G:$G,2)</f>
        <v>0</v>
      </c>
      <c r="I14" s="4">
        <f>COUNTIFS(Olympiade_1!$B:$B, $B14, Olympiade_1!$G:$G,3)+COUNTIFS(Olympiade_2!$B:$B, $B14, Olympiade_2!$G:$G,3)+COUNTIFS(Olympiade_3!$B:$B, $B14, Olympiade_3!$G:$G,3)+COUNTIFS(Olympiade_4!$B:$B, $B14, Olympiade_4!$G:$G,3)+COUNTIFS(Olympiade_5!$B:$B, $B14, Olympiade_5!$G:$G,3)+COUNTIFS(Olympiade_6!$B:$B, $B14, Olympiade_6!$G:$G,3)+COUNTIFS(Olympiade_7!$B:$B, $B14, Olympiade_7!$G:$G,3)</f>
        <v>0</v>
      </c>
      <c r="J14" s="4">
        <f t="shared" si="3"/>
        <v>1</v>
      </c>
      <c r="K14" s="4">
        <f>COUNTIFS(Olympiade_1!$B:$B, $B14, Olympiade_1!$H:$H,1)+COUNTIFS(Olympiade_2!$B:$B, $B14, Olympiade_2!$H:$H,1)+COUNTIFS(Olympiade_3!$B:$B, $B14, Olympiade_3!$H:$H,1)+COUNTIFS(Olympiade_4!$B:$B, $B14, Olympiade_4!$H:$H,1)+COUNTIFS(Olympiade_5!$B:$B, $B14, Olympiade_5!$H:$H,1)+COUNTIFS(Olympiade_6!$B:$B, $B14, Olympiade_6!$H:$H,1)+COUNTIFS(Olympiade_7!$B:$B, $B14, Olympiade_7!$H:$H,1)</f>
        <v>1</v>
      </c>
      <c r="L14" s="4">
        <f>COUNTIFS(Olympiade_1!$B:$B, $B14, Olympiade_1!$H:$H,2)+COUNTIFS(Olympiade_2!$B:$B, $B14, Olympiade_2!$H:$H,2)+COUNTIFS(Olympiade_3!$B:$B, $B14, Olympiade_3!$H:$H,2)+COUNTIFS(Olympiade_4!$B:$B, $B14, Olympiade_4!$H:$H,2)+COUNTIFS(Olympiade_5!$B:$B, $B14, Olympiade_5!$H:$H,2)+COUNTIFS(Olympiade_6!$B:$B, $B14, Olympiade_6!$H:$H,2)+COUNTIFS(Olympiade_7!$B:$B, $B14, Olympiade_7!$H:$H,2)</f>
        <v>0</v>
      </c>
      <c r="M14" s="4">
        <f>COUNTIFS(Olympiade_1!$B:$B, $B14, Olympiade_1!$H:$H,3)+COUNTIFS(Olympiade_2!$B:$B, $B14, Olympiade_2!$H:$H,3)+COUNTIFS(Olympiade_3!$B:$B, $B14, Olympiade_3!$H:$H,3)+COUNTIFS(Olympiade_4!$B:$B, $B14, Olympiade_4!$H:$H,3)+COUNTIFS(Olympiade_5!$B:$B, $B14, Olympiade_5!$H:$H,3)+COUNTIFS(Olympiade_6!$B:$B, $B14, Olympiade_6!$H:$H,3)+COUNTIFS(Olympiade_7!$B:$B, $B14, Olympiade_7!$H:$H,3)</f>
        <v>0</v>
      </c>
      <c r="N14" s="4">
        <f t="shared" si="4"/>
        <v>1</v>
      </c>
      <c r="O14" s="4">
        <f>COUNTIFS(Olympiade_1!$B:$B, $B14, Olympiade_1!$A:$A,1)+COUNTIFS(Olympiade_2!$B:$B, $B14, Olympiade_2!$A:$A,1)+COUNTIFS(Olympiade_3!$B:$B, $B14, Olympiade_3!$A:$A,1)+COUNTIFS(Olympiade_4!$B:$B, $B14, Olympiade_4!$A:$A,1)+COUNTIFS(Olympiade_5!$B:$B, $B14, Olympiade_5!$A:$A,1)+COUNTIFS(Olympiade_6!$B:$B, $B14, Olympiade_6!$A:$A,1)+COUNTIFS(Olympiade_7!$B:$B, $B14, Olympiade_7!$A:$A,1)</f>
        <v>0</v>
      </c>
      <c r="P14" s="4">
        <f>COUNTIFS(Olympiade_1!$B:$B, $B14, Olympiade_1!$A:$A,2)+COUNTIFS(Olympiade_2!$B:$B, $B14, Olympiade_2!$A:$A,2)+COUNTIFS(Olympiade_3!$B:$B, $B14, Olympiade_3!$A:$A,2)+COUNTIFS(Olympiade_4!$B:$B, $B14, Olympiade_4!$A:$A,2)+COUNTIFS(Olympiade_5!$B:$B, $B14, Olympiade_5!$A:$A,2)+COUNTIFS(Olympiade_6!$B:$B, $B14, Olympiade_6!$A:$A,2)+COUNTIFS(Olympiade_7!$B:$B, $B14, Olympiade_7!$A:$A,2)</f>
        <v>1</v>
      </c>
      <c r="Q14" s="4">
        <f>COUNTIFS(Olympiade_1!$B:$B, $B14, Olympiade_1!$A:$A,3)+COUNTIFS(Olympiade_2!$B:$B, $B14, Olympiade_2!$A:$A,3)+COUNTIFS(Olympiade_3!$B:$B, $B14, Olympiade_3!$A:$A,3)+COUNTIFS(Olympiade_4!$B:$B, $B14, Olympiade_4!$A:$A,3)+COUNTIFS(Olympiade_5!$B:$B, $B14, Olympiade_5!$A:$A,3)+COUNTIFS(Olympiade_6!$B:$B, $B14, Olympiade_6!$A:$A,3)+COUNTIFS(Olympiade_7!$B:$B, $B14, Olympiade_7!$A:$A,3)</f>
        <v>0</v>
      </c>
      <c r="R14" s="4">
        <f t="shared" si="5"/>
        <v>1</v>
      </c>
      <c r="S14" s="4">
        <f t="shared" ref="S14:U14" si="18">SUM(C14,G14,K14,O14)</f>
        <v>2</v>
      </c>
      <c r="T14" s="4">
        <f t="shared" si="18"/>
        <v>1</v>
      </c>
      <c r="U14" s="4">
        <f t="shared" si="18"/>
        <v>1</v>
      </c>
      <c r="V14" s="4">
        <f t="shared" si="7"/>
        <v>4</v>
      </c>
      <c r="W14" s="4">
        <f>SUMIFS(Database!B:B,Database!A:A,B14) + SUMIFS(Database!F:F,Database!A:A,B14)</f>
        <v>120</v>
      </c>
      <c r="X14" s="4">
        <f t="array" ref="X14">AVERAGE(XLOOKUP(B14, Database!K:K, Database!L:N,NA()))</f>
        <v>120</v>
      </c>
    </row>
    <row r="15">
      <c r="A15" s="4">
        <v>16.0</v>
      </c>
      <c r="B15" s="4" t="s">
        <v>21</v>
      </c>
      <c r="C15" s="4">
        <f>COUNTIFS(Olympiade_1!$B:$B,$B15,Olympiade_1!$F:$F,1)+COUNTIFS(Olympiade_2!$B:$B,$B15,Olympiade_2!$F:$F,1)+COUNTIFS(Olympiade_3!$B:$B,$B15,Olympiade_3!$F:$F,1)+COUNTIFS(Olympiade_4!$B:$B,$B15,Olympiade_4!$F:$F,1)+COUNTIFS(Olympiade_5!$B:$B,$B15,Olympiade_5!$F:$F,1)+COUNTIFS(Olympiade_6!$B:$B,$B15,Olympiade_6!$F:$F,1)+COUNTIFS(Olympiade_7!$B:$B,$B15,Olympiade_7!$F:$F,1)</f>
        <v>0</v>
      </c>
      <c r="D15" s="4">
        <f>COUNTIFS(Olympiade_1!$B:$B, $B15, Olympiade_1!$F:$F,2)+COUNTIFS(Olympiade_2!$B:$B, $B15, Olympiade_2!$F:$F,2)+COUNTIFS(Olympiade_3!$B:$B, $B15, Olympiade_3!$F:$F,2)+COUNTIFS(Olympiade_4!$B:$B, $B15, Olympiade_4!$F:$F,2)+COUNTIFS(Olympiade_5!$B:$B, $B15, Olympiade_5!$F:$F,2)+COUNTIFS(Olympiade_6!$B:$B, $B15, Olympiade_6!$F:$F,2)+COUNTIFS(Olympiade_7!$B:$B, $B15, Olympiade_7!$F:$F,2)</f>
        <v>1</v>
      </c>
      <c r="E15" s="4">
        <f>COUNTIFS(Olympiade_1!$B:$B, $B15, Olympiade_1!$F:$F,3)+COUNTIFS(Olympiade_2!$B:$B, $B15, Olympiade_2!$F:$F,3)+COUNTIFS(Olympiade_3!$B:$B, $B15, Olympiade_3!$F:$F,3)+COUNTIFS(Olympiade_4!$B:$B, $B15, Olympiade_4!$F:$F,3)+COUNTIFS(Olympiade_5!$B:$B, $B15, Olympiade_5!$F:$F,3)+COUNTIFS(Olympiade_6!$B:$B, $B15, Olympiade_6!$F:$F,3)+COUNTIFS(Olympiade_7!$B:$B, $B15, Olympiade_7!$F:$F,3)</f>
        <v>0</v>
      </c>
      <c r="F15" s="4">
        <f t="shared" si="2"/>
        <v>1</v>
      </c>
      <c r="G15" s="4">
        <f>COUNTIFS(Olympiade_1!$B:$B, $B15, Olympiade_1!$G:$G,1)+COUNTIFS(Olympiade_2!$B:$B, $B15, Olympiade_2!$G:$G,1)+COUNTIFS(Olympiade_3!$B:$B, $B15, Olympiade_3!$G:$G,1)+COUNTIFS(Olympiade_4!$B:$B, $B15, Olympiade_4!$G:$G,1)+COUNTIFS(Olympiade_5!$B:$B, $B15, Olympiade_5!$G:$G,1)+COUNTIFS(Olympiade_6!$B:$B, $B15, Olympiade_6!$G:$G,1)+COUNTIFS(Olympiade_7!$B:$B, $B15, Olympiade_7!$G:$G,1)</f>
        <v>0</v>
      </c>
      <c r="H15" s="4">
        <f>COUNTIFS(Olympiade_1!$B:$B, $B15, Olympiade_1!$G:$G,2)+COUNTIFS(Olympiade_2!$B:$B, $B15, Olympiade_2!$G:$G,2)+COUNTIFS(Olympiade_3!$B:$B, $B15, Olympiade_3!$G:$G,2)+COUNTIFS(Olympiade_4!$B:$B, $B15, Olympiade_4!$G:$G,2)+COUNTIFS(Olympiade_5!$B:$B, $B15, Olympiade_5!$G:$G,2)+COUNTIFS(Olympiade_6!$B:$B, $B15, Olympiade_6!$G:$G,2)+COUNTIFS(Olympiade_7!$B:$B, $B15, Olympiade_7!$G:$G,2)</f>
        <v>0</v>
      </c>
      <c r="I15" s="4">
        <f>COUNTIFS(Olympiade_1!$B:$B, $B15, Olympiade_1!$G:$G,3)+COUNTIFS(Olympiade_2!$B:$B, $B15, Olympiade_2!$G:$G,3)+COUNTIFS(Olympiade_3!$B:$B, $B15, Olympiade_3!$G:$G,3)+COUNTIFS(Olympiade_4!$B:$B, $B15, Olympiade_4!$G:$G,3)+COUNTIFS(Olympiade_5!$B:$B, $B15, Olympiade_5!$G:$G,3)+COUNTIFS(Olympiade_6!$B:$B, $B15, Olympiade_6!$G:$G,3)+COUNTIFS(Olympiade_7!$B:$B, $B15, Olympiade_7!$G:$G,3)</f>
        <v>1</v>
      </c>
      <c r="J15" s="4">
        <f t="shared" si="3"/>
        <v>1</v>
      </c>
      <c r="K15" s="4">
        <f>COUNTIFS(Olympiade_1!$B:$B, $B15, Olympiade_1!$H:$H,1)+COUNTIFS(Olympiade_2!$B:$B, $B15, Olympiade_2!$H:$H,1)+COUNTIFS(Olympiade_3!$B:$B, $B15, Olympiade_3!$H:$H,1)+COUNTIFS(Olympiade_4!$B:$B, $B15, Olympiade_4!$H:$H,1)+COUNTIFS(Olympiade_5!$B:$B, $B15, Olympiade_5!$H:$H,1)+COUNTIFS(Olympiade_6!$B:$B, $B15, Olympiade_6!$H:$H,1)+COUNTIFS(Olympiade_7!$B:$B, $B15, Olympiade_7!$H:$H,1)</f>
        <v>2</v>
      </c>
      <c r="L15" s="4">
        <f>COUNTIFS(Olympiade_1!$B:$B, $B15, Olympiade_1!$H:$H,2)+COUNTIFS(Olympiade_2!$B:$B, $B15, Olympiade_2!$H:$H,2)+COUNTIFS(Olympiade_3!$B:$B, $B15, Olympiade_3!$H:$H,2)+COUNTIFS(Olympiade_4!$B:$B, $B15, Olympiade_4!$H:$H,2)+COUNTIFS(Olympiade_5!$B:$B, $B15, Olympiade_5!$H:$H,2)+COUNTIFS(Olympiade_6!$B:$B, $B15, Olympiade_6!$H:$H,2)+COUNTIFS(Olympiade_7!$B:$B, $B15, Olympiade_7!$H:$H,2)</f>
        <v>0</v>
      </c>
      <c r="M15" s="4">
        <f>COUNTIFS(Olympiade_1!$B:$B, $B15, Olympiade_1!$H:$H,3)+COUNTIFS(Olympiade_2!$B:$B, $B15, Olympiade_2!$H:$H,3)+COUNTIFS(Olympiade_3!$B:$B, $B15, Olympiade_3!$H:$H,3)+COUNTIFS(Olympiade_4!$B:$B, $B15, Olympiade_4!$H:$H,3)+COUNTIFS(Olympiade_5!$B:$B, $B15, Olympiade_5!$H:$H,3)+COUNTIFS(Olympiade_6!$B:$B, $B15, Olympiade_6!$H:$H,3)+COUNTIFS(Olympiade_7!$B:$B, $B15, Olympiade_7!$H:$H,3)</f>
        <v>0</v>
      </c>
      <c r="N15" s="4">
        <f t="shared" si="4"/>
        <v>2</v>
      </c>
      <c r="O15" s="4">
        <f>COUNTIFS(Olympiade_1!$B:$B, $B15, Olympiade_1!$A:$A,1)+COUNTIFS(Olympiade_2!$B:$B, $B15, Olympiade_2!$A:$A,1)+COUNTIFS(Olympiade_3!$B:$B, $B15, Olympiade_3!$A:$A,1)+COUNTIFS(Olympiade_4!$B:$B, $B15, Olympiade_4!$A:$A,1)+COUNTIFS(Olympiade_5!$B:$B, $B15, Olympiade_5!$A:$A,1)+COUNTIFS(Olympiade_6!$B:$B, $B15, Olympiade_6!$A:$A,1)+COUNTIFS(Olympiade_7!$B:$B, $B15, Olympiade_7!$A:$A,1)</f>
        <v>0</v>
      </c>
      <c r="P15" s="4">
        <f>COUNTIFS(Olympiade_1!$B:$B, $B15, Olympiade_1!$A:$A,2)+COUNTIFS(Olympiade_2!$B:$B, $B15, Olympiade_2!$A:$A,2)+COUNTIFS(Olympiade_3!$B:$B, $B15, Olympiade_3!$A:$A,2)+COUNTIFS(Olympiade_4!$B:$B, $B15, Olympiade_4!$A:$A,2)+COUNTIFS(Olympiade_5!$B:$B, $B15, Olympiade_5!$A:$A,2)+COUNTIFS(Olympiade_6!$B:$B, $B15, Olympiade_6!$A:$A,2)+COUNTIFS(Olympiade_7!$B:$B, $B15, Olympiade_7!$A:$A,2)</f>
        <v>1</v>
      </c>
      <c r="Q15" s="4">
        <f>COUNTIFS(Olympiade_1!$B:$B, $B15, Olympiade_1!$A:$A,3)+COUNTIFS(Olympiade_2!$B:$B, $B15, Olympiade_2!$A:$A,3)+COUNTIFS(Olympiade_3!$B:$B, $B15, Olympiade_3!$A:$A,3)+COUNTIFS(Olympiade_4!$B:$B, $B15, Olympiade_4!$A:$A,3)+COUNTIFS(Olympiade_5!$B:$B, $B15, Olympiade_5!$A:$A,3)+COUNTIFS(Olympiade_6!$B:$B, $B15, Olympiade_6!$A:$A,3)+COUNTIFS(Olympiade_7!$B:$B, $B15, Olympiade_7!$A:$A,3)</f>
        <v>0</v>
      </c>
      <c r="R15" s="4">
        <f t="shared" si="5"/>
        <v>1</v>
      </c>
      <c r="S15" s="4">
        <f t="shared" ref="S15:U15" si="19">SUM(C15,G15,K15,O15)</f>
        <v>2</v>
      </c>
      <c r="T15" s="4">
        <f t="shared" si="19"/>
        <v>2</v>
      </c>
      <c r="U15" s="4">
        <f t="shared" si="19"/>
        <v>1</v>
      </c>
      <c r="V15" s="4">
        <f t="shared" si="7"/>
        <v>5</v>
      </c>
      <c r="W15" s="4">
        <f>SUMIFS(Database!B:B,Database!A:A,B15) + SUMIFS(Database!F:F,Database!A:A,B15)</f>
        <v>80</v>
      </c>
      <c r="X15" s="4" t="str">
        <f t="array" ref="X15">AVERAGE(XLOOKUP(B15, Database!K:K, Database!L:N,NA()))</f>
        <v>#VALUE!</v>
      </c>
    </row>
    <row r="16">
      <c r="A16" s="4">
        <v>12.0</v>
      </c>
      <c r="B16" s="4" t="s">
        <v>16</v>
      </c>
      <c r="C16" s="4">
        <f>COUNTIFS(Olympiade_1!$B:$B,$B16,Olympiade_1!$F:$F,1)+COUNTIFS(Olympiade_2!$B:$B,$B16,Olympiade_2!$F:$F,1)+COUNTIFS(Olympiade_3!$B:$B,$B16,Olympiade_3!$F:$F,1)+COUNTIFS(Olympiade_4!$B:$B,$B16,Olympiade_4!$F:$F,1)+COUNTIFS(Olympiade_5!$B:$B,$B16,Olympiade_5!$F:$F,1)+COUNTIFS(Olympiade_6!$B:$B,$B16,Olympiade_6!$F:$F,1)+COUNTIFS(Olympiade_7!$B:$B,$B16,Olympiade_7!$F:$F,1)</f>
        <v>0</v>
      </c>
      <c r="D16" s="4">
        <f>COUNTIFS(Olympiade_1!$B:$B, $B16, Olympiade_1!$F:$F,2)+COUNTIFS(Olympiade_2!$B:$B, $B16, Olympiade_2!$F:$F,2)+COUNTIFS(Olympiade_3!$B:$B, $B16, Olympiade_3!$F:$F,2)+COUNTIFS(Olympiade_4!$B:$B, $B16, Olympiade_4!$F:$F,2)+COUNTIFS(Olympiade_5!$B:$B, $B16, Olympiade_5!$F:$F,2)+COUNTIFS(Olympiade_6!$B:$B, $B16, Olympiade_6!$F:$F,2)+COUNTIFS(Olympiade_7!$B:$B, $B16, Olympiade_7!$F:$F,2)</f>
        <v>0</v>
      </c>
      <c r="E16" s="4">
        <f>COUNTIFS(Olympiade_1!$B:$B, $B16, Olympiade_1!$F:$F,3)+COUNTIFS(Olympiade_2!$B:$B, $B16, Olympiade_2!$F:$F,3)+COUNTIFS(Olympiade_3!$B:$B, $B16, Olympiade_3!$F:$F,3)+COUNTIFS(Olympiade_4!$B:$B, $B16, Olympiade_4!$F:$F,3)+COUNTIFS(Olympiade_5!$B:$B, $B16, Olympiade_5!$F:$F,3)+COUNTIFS(Olympiade_6!$B:$B, $B16, Olympiade_6!$F:$F,3)+COUNTIFS(Olympiade_7!$B:$B, $B16, Olympiade_7!$F:$F,3)</f>
        <v>0</v>
      </c>
      <c r="F16" s="4">
        <f t="shared" si="2"/>
        <v>0</v>
      </c>
      <c r="G16" s="4">
        <f>COUNTIFS(Olympiade_1!$B:$B, $B16, Olympiade_1!$G:$G,1)+COUNTIFS(Olympiade_2!$B:$B, $B16, Olympiade_2!$G:$G,1)+COUNTIFS(Olympiade_3!$B:$B, $B16, Olympiade_3!$G:$G,1)+COUNTIFS(Olympiade_4!$B:$B, $B16, Olympiade_4!$G:$G,1)+COUNTIFS(Olympiade_5!$B:$B, $B16, Olympiade_5!$G:$G,1)+COUNTIFS(Olympiade_6!$B:$B, $B16, Olympiade_6!$G:$G,1)+COUNTIFS(Olympiade_7!$B:$B, $B16, Olympiade_7!$G:$G,1)</f>
        <v>1</v>
      </c>
      <c r="H16" s="4">
        <f>COUNTIFS(Olympiade_1!$B:$B, $B16, Olympiade_1!$G:$G,2)+COUNTIFS(Olympiade_2!$B:$B, $B16, Olympiade_2!$G:$G,2)+COUNTIFS(Olympiade_3!$B:$B, $B16, Olympiade_3!$G:$G,2)+COUNTIFS(Olympiade_4!$B:$B, $B16, Olympiade_4!$G:$G,2)+COUNTIFS(Olympiade_5!$B:$B, $B16, Olympiade_5!$G:$G,2)+COUNTIFS(Olympiade_6!$B:$B, $B16, Olympiade_6!$G:$G,2)+COUNTIFS(Olympiade_7!$B:$B, $B16, Olympiade_7!$G:$G,2)</f>
        <v>0</v>
      </c>
      <c r="I16" s="4">
        <f>COUNTIFS(Olympiade_1!$B:$B, $B16, Olympiade_1!$G:$G,3)+COUNTIFS(Olympiade_2!$B:$B, $B16, Olympiade_2!$G:$G,3)+COUNTIFS(Olympiade_3!$B:$B, $B16, Olympiade_3!$G:$G,3)+COUNTIFS(Olympiade_4!$B:$B, $B16, Olympiade_4!$G:$G,3)+COUNTIFS(Olympiade_5!$B:$B, $B16, Olympiade_5!$G:$G,3)+COUNTIFS(Olympiade_6!$B:$B, $B16, Olympiade_6!$G:$G,3)+COUNTIFS(Olympiade_7!$B:$B, $B16, Olympiade_7!$G:$G,3)</f>
        <v>0</v>
      </c>
      <c r="J16" s="4">
        <f t="shared" si="3"/>
        <v>1</v>
      </c>
      <c r="K16" s="4">
        <f>COUNTIFS(Olympiade_1!$B:$B, $B16, Olympiade_1!$H:$H,1)+COUNTIFS(Olympiade_2!$B:$B, $B16, Olympiade_2!$H:$H,1)+COUNTIFS(Olympiade_3!$B:$B, $B16, Olympiade_3!$H:$H,1)+COUNTIFS(Olympiade_4!$B:$B, $B16, Olympiade_4!$H:$H,1)+COUNTIFS(Olympiade_5!$B:$B, $B16, Olympiade_5!$H:$H,1)+COUNTIFS(Olympiade_6!$B:$B, $B16, Olympiade_6!$H:$H,1)+COUNTIFS(Olympiade_7!$B:$B, $B16, Olympiade_7!$H:$H,1)</f>
        <v>0</v>
      </c>
      <c r="L16" s="4">
        <f>COUNTIFS(Olympiade_1!$B:$B, $B16, Olympiade_1!$H:$H,2)+COUNTIFS(Olympiade_2!$B:$B, $B16, Olympiade_2!$H:$H,2)+COUNTIFS(Olympiade_3!$B:$B, $B16, Olympiade_3!$H:$H,2)+COUNTIFS(Olympiade_4!$B:$B, $B16, Olympiade_4!$H:$H,2)+COUNTIFS(Olympiade_5!$B:$B, $B16, Olympiade_5!$H:$H,2)+COUNTIFS(Olympiade_6!$B:$B, $B16, Olympiade_6!$H:$H,2)+COUNTIFS(Olympiade_7!$B:$B, $B16, Olympiade_7!$H:$H,2)</f>
        <v>0</v>
      </c>
      <c r="M16" s="4">
        <f>COUNTIFS(Olympiade_1!$B:$B, $B16, Olympiade_1!$H:$H,3)+COUNTIFS(Olympiade_2!$B:$B, $B16, Olympiade_2!$H:$H,3)+COUNTIFS(Olympiade_3!$B:$B, $B16, Olympiade_3!$H:$H,3)+COUNTIFS(Olympiade_4!$B:$B, $B16, Olympiade_4!$H:$H,3)+COUNTIFS(Olympiade_5!$B:$B, $B16, Olympiade_5!$H:$H,3)+COUNTIFS(Olympiade_6!$B:$B, $B16, Olympiade_6!$H:$H,3)+COUNTIFS(Olympiade_7!$B:$B, $B16, Olympiade_7!$H:$H,3)</f>
        <v>0</v>
      </c>
      <c r="N16" s="4">
        <f t="shared" si="4"/>
        <v>0</v>
      </c>
      <c r="O16" s="4">
        <f>COUNTIFS(Olympiade_1!$B:$B, $B16, Olympiade_1!$A:$A,1)+COUNTIFS(Olympiade_2!$B:$B, $B16, Olympiade_2!$A:$A,1)+COUNTIFS(Olympiade_3!$B:$B, $B16, Olympiade_3!$A:$A,1)+COUNTIFS(Olympiade_4!$B:$B, $B16, Olympiade_4!$A:$A,1)+COUNTIFS(Olympiade_5!$B:$B, $B16, Olympiade_5!$A:$A,1)+COUNTIFS(Olympiade_6!$B:$B, $B16, Olympiade_6!$A:$A,1)+COUNTIFS(Olympiade_7!$B:$B, $B16, Olympiade_7!$A:$A,1)</f>
        <v>0</v>
      </c>
      <c r="P16" s="4">
        <f>COUNTIFS(Olympiade_1!$B:$B, $B16, Olympiade_1!$A:$A,2)+COUNTIFS(Olympiade_2!$B:$B, $B16, Olympiade_2!$A:$A,2)+COUNTIFS(Olympiade_3!$B:$B, $B16, Olympiade_3!$A:$A,2)+COUNTIFS(Olympiade_4!$B:$B, $B16, Olympiade_4!$A:$A,2)+COUNTIFS(Olympiade_5!$B:$B, $B16, Olympiade_5!$A:$A,2)+COUNTIFS(Olympiade_6!$B:$B, $B16, Olympiade_6!$A:$A,2)+COUNTIFS(Olympiade_7!$B:$B, $B16, Olympiade_7!$A:$A,2)</f>
        <v>1</v>
      </c>
      <c r="Q16" s="4">
        <f>COUNTIFS(Olympiade_1!$B:$B, $B16, Olympiade_1!$A:$A,3)+COUNTIFS(Olympiade_2!$B:$B, $B16, Olympiade_2!$A:$A,3)+COUNTIFS(Olympiade_3!$B:$B, $B16, Olympiade_3!$A:$A,3)+COUNTIFS(Olympiade_4!$B:$B, $B16, Olympiade_4!$A:$A,3)+COUNTIFS(Olympiade_5!$B:$B, $B16, Olympiade_5!$A:$A,3)+COUNTIFS(Olympiade_6!$B:$B, $B16, Olympiade_6!$A:$A,3)+COUNTIFS(Olympiade_7!$B:$B, $B16, Olympiade_7!$A:$A,3)</f>
        <v>0</v>
      </c>
      <c r="R16" s="4">
        <f t="shared" si="5"/>
        <v>1</v>
      </c>
      <c r="S16" s="4">
        <f t="shared" ref="S16:U16" si="20">SUM(C16,G16,K16,O16)</f>
        <v>1</v>
      </c>
      <c r="T16" s="4">
        <f t="shared" si="20"/>
        <v>1</v>
      </c>
      <c r="U16" s="4">
        <f t="shared" si="20"/>
        <v>0</v>
      </c>
      <c r="V16" s="4">
        <f t="shared" si="7"/>
        <v>2</v>
      </c>
      <c r="W16" s="4">
        <f>SUMIFS(Database!B:B,Database!A:A,B16) + SUMIFS(Database!F:F,Database!A:A,B16)</f>
        <v>110</v>
      </c>
      <c r="X16" s="4" t="str">
        <f t="array" ref="X16">AVERAGE(XLOOKUP(B16, Database!K:K, Database!L:N,NA()))</f>
        <v>#VALUE!</v>
      </c>
    </row>
    <row r="17">
      <c r="A17" s="4">
        <v>21.0</v>
      </c>
      <c r="B17" s="4" t="s">
        <v>26</v>
      </c>
      <c r="C17" s="4">
        <f>COUNTIFS(Olympiade_1!$B:$B,$B17,Olympiade_1!$F:$F,1)+COUNTIFS(Olympiade_2!$B:$B,$B17,Olympiade_2!$F:$F,1)+COUNTIFS(Olympiade_3!$B:$B,$B17,Olympiade_3!$F:$F,1)+COUNTIFS(Olympiade_4!$B:$B,$B17,Olympiade_4!$F:$F,1)+COUNTIFS(Olympiade_5!$B:$B,$B17,Olympiade_5!$F:$F,1)+COUNTIFS(Olympiade_6!$B:$B,$B17,Olympiade_6!$F:$F,1)+COUNTIFS(Olympiade_7!$B:$B,$B17,Olympiade_7!$F:$F,1)</f>
        <v>0</v>
      </c>
      <c r="D17" s="4">
        <f>COUNTIFS(Olympiade_1!$B:$B, $B17, Olympiade_1!$F:$F,2)+COUNTIFS(Olympiade_2!$B:$B, $B17, Olympiade_2!$F:$F,2)+COUNTIFS(Olympiade_3!$B:$B, $B17, Olympiade_3!$F:$F,2)+COUNTIFS(Olympiade_4!$B:$B, $B17, Olympiade_4!$F:$F,2)+COUNTIFS(Olympiade_5!$B:$B, $B17, Olympiade_5!$F:$F,2)+COUNTIFS(Olympiade_6!$B:$B, $B17, Olympiade_6!$F:$F,2)+COUNTIFS(Olympiade_7!$B:$B, $B17, Olympiade_7!$F:$F,2)</f>
        <v>1</v>
      </c>
      <c r="E17" s="4">
        <f>COUNTIFS(Olympiade_1!$B:$B, $B17, Olympiade_1!$F:$F,3)+COUNTIFS(Olympiade_2!$B:$B, $B17, Olympiade_2!$F:$F,3)+COUNTIFS(Olympiade_3!$B:$B, $B17, Olympiade_3!$F:$F,3)+COUNTIFS(Olympiade_4!$B:$B, $B17, Olympiade_4!$F:$F,3)+COUNTIFS(Olympiade_5!$B:$B, $B17, Olympiade_5!$F:$F,3)+COUNTIFS(Olympiade_6!$B:$B, $B17, Olympiade_6!$F:$F,3)+COUNTIFS(Olympiade_7!$B:$B, $B17, Olympiade_7!$F:$F,3)</f>
        <v>0</v>
      </c>
      <c r="F17" s="4">
        <f t="shared" si="2"/>
        <v>1</v>
      </c>
      <c r="G17" s="4">
        <f>COUNTIFS(Olympiade_1!$B:$B, $B17, Olympiade_1!$G:$G,1)+COUNTIFS(Olympiade_2!$B:$B, $B17, Olympiade_2!$G:$G,1)+COUNTIFS(Olympiade_3!$B:$B, $B17, Olympiade_3!$G:$G,1)+COUNTIFS(Olympiade_4!$B:$B, $B17, Olympiade_4!$G:$G,1)+COUNTIFS(Olympiade_5!$B:$B, $B17, Olympiade_5!$G:$G,1)+COUNTIFS(Olympiade_6!$B:$B, $B17, Olympiade_6!$G:$G,1)+COUNTIFS(Olympiade_7!$B:$B, $B17, Olympiade_7!$G:$G,1)</f>
        <v>0</v>
      </c>
      <c r="H17" s="4">
        <f>COUNTIFS(Olympiade_1!$B:$B, $B17, Olympiade_1!$G:$G,2)+COUNTIFS(Olympiade_2!$B:$B, $B17, Olympiade_2!$G:$G,2)+COUNTIFS(Olympiade_3!$B:$B, $B17, Olympiade_3!$G:$G,2)+COUNTIFS(Olympiade_4!$B:$B, $B17, Olympiade_4!$G:$G,2)+COUNTIFS(Olympiade_5!$B:$B, $B17, Olympiade_5!$G:$G,2)+COUNTIFS(Olympiade_6!$B:$B, $B17, Olympiade_6!$G:$G,2)+COUNTIFS(Olympiade_7!$B:$B, $B17, Olympiade_7!$G:$G,2)</f>
        <v>0</v>
      </c>
      <c r="I17" s="4">
        <f>COUNTIFS(Olympiade_1!$B:$B, $B17, Olympiade_1!$G:$G,3)+COUNTIFS(Olympiade_2!$B:$B, $B17, Olympiade_2!$G:$G,3)+COUNTIFS(Olympiade_3!$B:$B, $B17, Olympiade_3!$G:$G,3)+COUNTIFS(Olympiade_4!$B:$B, $B17, Olympiade_4!$G:$G,3)+COUNTIFS(Olympiade_5!$B:$B, $B17, Olympiade_5!$G:$G,3)+COUNTIFS(Olympiade_6!$B:$B, $B17, Olympiade_6!$G:$G,3)+COUNTIFS(Olympiade_7!$B:$B, $B17, Olympiade_7!$G:$G,3)</f>
        <v>0</v>
      </c>
      <c r="J17" s="4">
        <f t="shared" si="3"/>
        <v>0</v>
      </c>
      <c r="K17" s="4">
        <f>COUNTIFS(Olympiade_1!$B:$B, $B17, Olympiade_1!$H:$H,1)+COUNTIFS(Olympiade_2!$B:$B, $B17, Olympiade_2!$H:$H,1)+COUNTIFS(Olympiade_3!$B:$B, $B17, Olympiade_3!$H:$H,1)+COUNTIFS(Olympiade_4!$B:$B, $B17, Olympiade_4!$H:$H,1)+COUNTIFS(Olympiade_5!$B:$B, $B17, Olympiade_5!$H:$H,1)+COUNTIFS(Olympiade_6!$B:$B, $B17, Olympiade_6!$H:$H,1)+COUNTIFS(Olympiade_7!$B:$B, $B17, Olympiade_7!$H:$H,1)</f>
        <v>0</v>
      </c>
      <c r="L17" s="4">
        <f>COUNTIFS(Olympiade_1!$B:$B, $B17, Olympiade_1!$H:$H,2)+COUNTIFS(Olympiade_2!$B:$B, $B17, Olympiade_2!$H:$H,2)+COUNTIFS(Olympiade_3!$B:$B, $B17, Olympiade_3!$H:$H,2)+COUNTIFS(Olympiade_4!$B:$B, $B17, Olympiade_4!$H:$H,2)+COUNTIFS(Olympiade_5!$B:$B, $B17, Olympiade_5!$H:$H,2)+COUNTIFS(Olympiade_6!$B:$B, $B17, Olympiade_6!$H:$H,2)+COUNTIFS(Olympiade_7!$B:$B, $B17, Olympiade_7!$H:$H,2)</f>
        <v>0</v>
      </c>
      <c r="M17" s="4">
        <f>COUNTIFS(Olympiade_1!$B:$B, $B17, Olympiade_1!$H:$H,3)+COUNTIFS(Olympiade_2!$B:$B, $B17, Olympiade_2!$H:$H,3)+COUNTIFS(Olympiade_3!$B:$B, $B17, Olympiade_3!$H:$H,3)+COUNTIFS(Olympiade_4!$B:$B, $B17, Olympiade_4!$H:$H,3)+COUNTIFS(Olympiade_5!$B:$B, $B17, Olympiade_5!$H:$H,3)+COUNTIFS(Olympiade_6!$B:$B, $B17, Olympiade_6!$H:$H,3)+COUNTIFS(Olympiade_7!$B:$B, $B17, Olympiade_7!$H:$H,3)</f>
        <v>1</v>
      </c>
      <c r="N17" s="4">
        <f t="shared" si="4"/>
        <v>1</v>
      </c>
      <c r="O17" s="4">
        <f>COUNTIFS(Olympiade_1!$B:$B, $B17, Olympiade_1!$A:$A,1)+COUNTIFS(Olympiade_2!$B:$B, $B17, Olympiade_2!$A:$A,1)+COUNTIFS(Olympiade_3!$B:$B, $B17, Olympiade_3!$A:$A,1)+COUNTIFS(Olympiade_4!$B:$B, $B17, Olympiade_4!$A:$A,1)+COUNTIFS(Olympiade_5!$B:$B, $B17, Olympiade_5!$A:$A,1)+COUNTIFS(Olympiade_6!$B:$B, $B17, Olympiade_6!$A:$A,1)+COUNTIFS(Olympiade_7!$B:$B, $B17, Olympiade_7!$A:$A,1)</f>
        <v>0</v>
      </c>
      <c r="P17" s="4">
        <f>COUNTIFS(Olympiade_1!$B:$B, $B17, Olympiade_1!$A:$A,2)+COUNTIFS(Olympiade_2!$B:$B, $B17, Olympiade_2!$A:$A,2)+COUNTIFS(Olympiade_3!$B:$B, $B17, Olympiade_3!$A:$A,2)+COUNTIFS(Olympiade_4!$B:$B, $B17, Olympiade_4!$A:$A,2)+COUNTIFS(Olympiade_5!$B:$B, $B17, Olympiade_5!$A:$A,2)+COUNTIFS(Olympiade_6!$B:$B, $B17, Olympiade_6!$A:$A,2)+COUNTIFS(Olympiade_7!$B:$B, $B17, Olympiade_7!$A:$A,2)</f>
        <v>1</v>
      </c>
      <c r="Q17" s="4">
        <f>COUNTIFS(Olympiade_1!$B:$B, $B17, Olympiade_1!$A:$A,3)+COUNTIFS(Olympiade_2!$B:$B, $B17, Olympiade_2!$A:$A,3)+COUNTIFS(Olympiade_3!$B:$B, $B17, Olympiade_3!$A:$A,3)+COUNTIFS(Olympiade_4!$B:$B, $B17, Olympiade_4!$A:$A,3)+COUNTIFS(Olympiade_5!$B:$B, $B17, Olympiade_5!$A:$A,3)+COUNTIFS(Olympiade_6!$B:$B, $B17, Olympiade_6!$A:$A,3)+COUNTIFS(Olympiade_7!$B:$B, $B17, Olympiade_7!$A:$A,3)</f>
        <v>0</v>
      </c>
      <c r="R17" s="4">
        <f t="shared" si="5"/>
        <v>1</v>
      </c>
      <c r="S17" s="4">
        <f t="shared" ref="S17:U17" si="21">SUM(C17,G17,K17,O17)</f>
        <v>0</v>
      </c>
      <c r="T17" s="4">
        <f t="shared" si="21"/>
        <v>2</v>
      </c>
      <c r="U17" s="4">
        <f t="shared" si="21"/>
        <v>1</v>
      </c>
      <c r="V17" s="4">
        <f t="shared" si="7"/>
        <v>3</v>
      </c>
      <c r="W17" s="4">
        <f>SUMIFS(Database!B:B,Database!A:A,B17) + SUMIFS(Database!F:F,Database!A:A,B17)</f>
        <v>70</v>
      </c>
      <c r="X17" s="4" t="str">
        <f t="array" ref="X17">AVERAGE(XLOOKUP(B17, Database!K:K, Database!L:N,NA()))</f>
        <v>#VALUE!</v>
      </c>
    </row>
    <row r="18">
      <c r="A18" s="4">
        <v>23.0</v>
      </c>
      <c r="B18" s="4" t="s">
        <v>28</v>
      </c>
      <c r="C18" s="4">
        <f>COUNTIFS(Olympiade_1!$B:$B,$B18,Olympiade_1!$F:$F,1)+COUNTIFS(Olympiade_2!$B:$B,$B18,Olympiade_2!$F:$F,1)+COUNTIFS(Olympiade_3!$B:$B,$B18,Olympiade_3!$F:$F,1)+COUNTIFS(Olympiade_4!$B:$B,$B18,Olympiade_4!$F:$F,1)+COUNTIFS(Olympiade_5!$B:$B,$B18,Olympiade_5!$F:$F,1)+COUNTIFS(Olympiade_6!$B:$B,$B18,Olympiade_6!$F:$F,1)+COUNTIFS(Olympiade_7!$B:$B,$B18,Olympiade_7!$F:$F,1)</f>
        <v>0</v>
      </c>
      <c r="D18" s="4">
        <f>COUNTIFS(Olympiade_1!$B:$B, $B18, Olympiade_1!$F:$F,2)+COUNTIFS(Olympiade_2!$B:$B, $B18, Olympiade_2!$F:$F,2)+COUNTIFS(Olympiade_3!$B:$B, $B18, Olympiade_3!$F:$F,2)+COUNTIFS(Olympiade_4!$B:$B, $B18, Olympiade_4!$F:$F,2)+COUNTIFS(Olympiade_5!$B:$B, $B18, Olympiade_5!$F:$F,2)+COUNTIFS(Olympiade_6!$B:$B, $B18, Olympiade_6!$F:$F,2)+COUNTIFS(Olympiade_7!$B:$B, $B18, Olympiade_7!$F:$F,2)</f>
        <v>1</v>
      </c>
      <c r="E18" s="4">
        <f>COUNTIFS(Olympiade_1!$B:$B, $B18, Olympiade_1!$F:$F,3)+COUNTIFS(Olympiade_2!$B:$B, $B18, Olympiade_2!$F:$F,3)+COUNTIFS(Olympiade_3!$B:$B, $B18, Olympiade_3!$F:$F,3)+COUNTIFS(Olympiade_4!$B:$B, $B18, Olympiade_4!$F:$F,3)+COUNTIFS(Olympiade_5!$B:$B, $B18, Olympiade_5!$F:$F,3)+COUNTIFS(Olympiade_6!$B:$B, $B18, Olympiade_6!$F:$F,3)+COUNTIFS(Olympiade_7!$B:$B, $B18, Olympiade_7!$F:$F,3)</f>
        <v>0</v>
      </c>
      <c r="F18" s="4">
        <f t="shared" si="2"/>
        <v>1</v>
      </c>
      <c r="G18" s="4">
        <f>COUNTIFS(Olympiade_1!$B:$B, $B18, Olympiade_1!$G:$G,1)+COUNTIFS(Olympiade_2!$B:$B, $B18, Olympiade_2!$G:$G,1)+COUNTIFS(Olympiade_3!$B:$B, $B18, Olympiade_3!$G:$G,1)+COUNTIFS(Olympiade_4!$B:$B, $B18, Olympiade_4!$G:$G,1)+COUNTIFS(Olympiade_5!$B:$B, $B18, Olympiade_5!$G:$G,1)+COUNTIFS(Olympiade_6!$B:$B, $B18, Olympiade_6!$G:$G,1)+COUNTIFS(Olympiade_7!$B:$B, $B18, Olympiade_7!$G:$G,1)</f>
        <v>0</v>
      </c>
      <c r="H18" s="4">
        <f>COUNTIFS(Olympiade_1!$B:$B, $B18, Olympiade_1!$G:$G,2)+COUNTIFS(Olympiade_2!$B:$B, $B18, Olympiade_2!$G:$G,2)+COUNTIFS(Olympiade_3!$B:$B, $B18, Olympiade_3!$G:$G,2)+COUNTIFS(Olympiade_4!$B:$B, $B18, Olympiade_4!$G:$G,2)+COUNTIFS(Olympiade_5!$B:$B, $B18, Olympiade_5!$G:$G,2)+COUNTIFS(Olympiade_6!$B:$B, $B18, Olympiade_6!$G:$G,2)+COUNTIFS(Olympiade_7!$B:$B, $B18, Olympiade_7!$G:$G,2)</f>
        <v>0</v>
      </c>
      <c r="I18" s="4">
        <f>COUNTIFS(Olympiade_1!$B:$B, $B18, Olympiade_1!$G:$G,3)+COUNTIFS(Olympiade_2!$B:$B, $B18, Olympiade_2!$G:$G,3)+COUNTIFS(Olympiade_3!$B:$B, $B18, Olympiade_3!$G:$G,3)+COUNTIFS(Olympiade_4!$B:$B, $B18, Olympiade_4!$G:$G,3)+COUNTIFS(Olympiade_5!$B:$B, $B18, Olympiade_5!$G:$G,3)+COUNTIFS(Olympiade_6!$B:$B, $B18, Olympiade_6!$G:$G,3)+COUNTIFS(Olympiade_7!$B:$B, $B18, Olympiade_7!$G:$G,3)</f>
        <v>1</v>
      </c>
      <c r="J18" s="4">
        <f t="shared" si="3"/>
        <v>1</v>
      </c>
      <c r="K18" s="4">
        <f>COUNTIFS(Olympiade_1!$B:$B, $B18, Olympiade_1!$H:$H,1)+COUNTIFS(Olympiade_2!$B:$B, $B18, Olympiade_2!$H:$H,1)+COUNTIFS(Olympiade_3!$B:$B, $B18, Olympiade_3!$H:$H,1)+COUNTIFS(Olympiade_4!$B:$B, $B18, Olympiade_4!$H:$H,1)+COUNTIFS(Olympiade_5!$B:$B, $B18, Olympiade_5!$H:$H,1)+COUNTIFS(Olympiade_6!$B:$B, $B18, Olympiade_6!$H:$H,1)+COUNTIFS(Olympiade_7!$B:$B, $B18, Olympiade_7!$H:$H,1)</f>
        <v>0</v>
      </c>
      <c r="L18" s="4">
        <f>COUNTIFS(Olympiade_1!$B:$B, $B18, Olympiade_1!$H:$H,2)+COUNTIFS(Olympiade_2!$B:$B, $B18, Olympiade_2!$H:$H,2)+COUNTIFS(Olympiade_3!$B:$B, $B18, Olympiade_3!$H:$H,2)+COUNTIFS(Olympiade_4!$B:$B, $B18, Olympiade_4!$H:$H,2)+COUNTIFS(Olympiade_5!$B:$B, $B18, Olympiade_5!$H:$H,2)+COUNTIFS(Olympiade_6!$B:$B, $B18, Olympiade_6!$H:$H,2)+COUNTIFS(Olympiade_7!$B:$B, $B18, Olympiade_7!$H:$H,2)</f>
        <v>0</v>
      </c>
      <c r="M18" s="4">
        <f>COUNTIFS(Olympiade_1!$B:$B, $B18, Olympiade_1!$H:$H,3)+COUNTIFS(Olympiade_2!$B:$B, $B18, Olympiade_2!$H:$H,3)+COUNTIFS(Olympiade_3!$B:$B, $B18, Olympiade_3!$H:$H,3)+COUNTIFS(Olympiade_4!$B:$B, $B18, Olympiade_4!$H:$H,3)+COUNTIFS(Olympiade_5!$B:$B, $B18, Olympiade_5!$H:$H,3)+COUNTIFS(Olympiade_6!$B:$B, $B18, Olympiade_6!$H:$H,3)+COUNTIFS(Olympiade_7!$B:$B, $B18, Olympiade_7!$H:$H,3)</f>
        <v>0</v>
      </c>
      <c r="N18" s="4">
        <f t="shared" si="4"/>
        <v>0</v>
      </c>
      <c r="O18" s="4">
        <f>COUNTIFS(Olympiade_1!$B:$B, $B18, Olympiade_1!$A:$A,1)+COUNTIFS(Olympiade_2!$B:$B, $B18, Olympiade_2!$A:$A,1)+COUNTIFS(Olympiade_3!$B:$B, $B18, Olympiade_3!$A:$A,1)+COUNTIFS(Olympiade_4!$B:$B, $B18, Olympiade_4!$A:$A,1)+COUNTIFS(Olympiade_5!$B:$B, $B18, Olympiade_5!$A:$A,1)+COUNTIFS(Olympiade_6!$B:$B, $B18, Olympiade_6!$A:$A,1)+COUNTIFS(Olympiade_7!$B:$B, $B18, Olympiade_7!$A:$A,1)</f>
        <v>0</v>
      </c>
      <c r="P18" s="4">
        <f>COUNTIFS(Olympiade_1!$B:$B, $B18, Olympiade_1!$A:$A,2)+COUNTIFS(Olympiade_2!$B:$B, $B18, Olympiade_2!$A:$A,2)+COUNTIFS(Olympiade_3!$B:$B, $B18, Olympiade_3!$A:$A,2)+COUNTIFS(Olympiade_4!$B:$B, $B18, Olympiade_4!$A:$A,2)+COUNTIFS(Olympiade_5!$B:$B, $B18, Olympiade_5!$A:$A,2)+COUNTIFS(Olympiade_6!$B:$B, $B18, Olympiade_6!$A:$A,2)+COUNTIFS(Olympiade_7!$B:$B, $B18, Olympiade_7!$A:$A,2)</f>
        <v>1</v>
      </c>
      <c r="Q18" s="4">
        <f>COUNTIFS(Olympiade_1!$B:$B, $B18, Olympiade_1!$A:$A,3)+COUNTIFS(Olympiade_2!$B:$B, $B18, Olympiade_2!$A:$A,3)+COUNTIFS(Olympiade_3!$B:$B, $B18, Olympiade_3!$A:$A,3)+COUNTIFS(Olympiade_4!$B:$B, $B18, Olympiade_4!$A:$A,3)+COUNTIFS(Olympiade_5!$B:$B, $B18, Olympiade_5!$A:$A,3)+COUNTIFS(Olympiade_6!$B:$B, $B18, Olympiade_6!$A:$A,3)+COUNTIFS(Olympiade_7!$B:$B, $B18, Olympiade_7!$A:$A,3)</f>
        <v>0</v>
      </c>
      <c r="R18" s="4">
        <f t="shared" si="5"/>
        <v>1</v>
      </c>
      <c r="S18" s="4">
        <f t="shared" ref="S18:U18" si="22">SUM(C18,G18,K18,O18)</f>
        <v>0</v>
      </c>
      <c r="T18" s="4">
        <f t="shared" si="22"/>
        <v>2</v>
      </c>
      <c r="U18" s="4">
        <f t="shared" si="22"/>
        <v>1</v>
      </c>
      <c r="V18" s="4">
        <f t="shared" si="7"/>
        <v>3</v>
      </c>
      <c r="W18" s="4">
        <f>SUMIFS(Database!B:B,Database!A:A,B18) + SUMIFS(Database!F:F,Database!A:A,B18)</f>
        <v>70</v>
      </c>
      <c r="X18" s="4">
        <f t="array" ref="X18">AVERAGE(XLOOKUP(B18, Database!K:K, Database!L:N,NA()))</f>
        <v>60</v>
      </c>
    </row>
    <row r="19">
      <c r="A19" s="4">
        <v>9.0</v>
      </c>
      <c r="B19" s="4" t="s">
        <v>14</v>
      </c>
      <c r="C19" s="4">
        <f>COUNTIFS(Olympiade_1!$B:$B,$B19,Olympiade_1!$F:$F,1)+COUNTIFS(Olympiade_2!$B:$B,$B19,Olympiade_2!$F:$F,1)+COUNTIFS(Olympiade_3!$B:$B,$B19,Olympiade_3!$F:$F,1)+COUNTIFS(Olympiade_4!$B:$B,$B19,Olympiade_4!$F:$F,1)+COUNTIFS(Olympiade_5!$B:$B,$B19,Olympiade_5!$F:$F,1)+COUNTIFS(Olympiade_6!$B:$B,$B19,Olympiade_6!$F:$F,1)+COUNTIFS(Olympiade_7!$B:$B,$B19,Olympiade_7!$F:$F,1)</f>
        <v>0</v>
      </c>
      <c r="D19" s="4">
        <f>COUNTIFS(Olympiade_1!$B:$B, $B19, Olympiade_1!$F:$F,2)+COUNTIFS(Olympiade_2!$B:$B, $B19, Olympiade_2!$F:$F,2)+COUNTIFS(Olympiade_3!$B:$B, $B19, Olympiade_3!$F:$F,2)+COUNTIFS(Olympiade_4!$B:$B, $B19, Olympiade_4!$F:$F,2)+COUNTIFS(Olympiade_5!$B:$B, $B19, Olympiade_5!$F:$F,2)+COUNTIFS(Olympiade_6!$B:$B, $B19, Olympiade_6!$F:$F,2)+COUNTIFS(Olympiade_7!$B:$B, $B19, Olympiade_7!$F:$F,2)</f>
        <v>0</v>
      </c>
      <c r="E19" s="4">
        <f>COUNTIFS(Olympiade_1!$B:$B, $B19, Olympiade_1!$F:$F,3)+COUNTIFS(Olympiade_2!$B:$B, $B19, Olympiade_2!$F:$F,3)+COUNTIFS(Olympiade_3!$B:$B, $B19, Olympiade_3!$F:$F,3)+COUNTIFS(Olympiade_4!$B:$B, $B19, Olympiade_4!$F:$F,3)+COUNTIFS(Olympiade_5!$B:$B, $B19, Olympiade_5!$F:$F,3)+COUNTIFS(Olympiade_6!$B:$B, $B19, Olympiade_6!$F:$F,3)+COUNTIFS(Olympiade_7!$B:$B, $B19, Olympiade_7!$F:$F,3)</f>
        <v>1</v>
      </c>
      <c r="F19" s="4">
        <f t="shared" si="2"/>
        <v>1</v>
      </c>
      <c r="G19" s="4">
        <f>COUNTIFS(Olympiade_1!$B:$B, $B19, Olympiade_1!$G:$G,1)+COUNTIFS(Olympiade_2!$B:$B, $B19, Olympiade_2!$G:$G,1)+COUNTIFS(Olympiade_3!$B:$B, $B19, Olympiade_3!$G:$G,1)+COUNTIFS(Olympiade_4!$B:$B, $B19, Olympiade_4!$G:$G,1)+COUNTIFS(Olympiade_5!$B:$B, $B19, Olympiade_5!$G:$G,1)+COUNTIFS(Olympiade_6!$B:$B, $B19, Olympiade_6!$G:$G,1)+COUNTIFS(Olympiade_7!$B:$B, $B19, Olympiade_7!$G:$G,1)</f>
        <v>0</v>
      </c>
      <c r="H19" s="4">
        <f>COUNTIFS(Olympiade_1!$B:$B, $B19, Olympiade_1!$G:$G,2)+COUNTIFS(Olympiade_2!$B:$B, $B19, Olympiade_2!$G:$G,2)+COUNTIFS(Olympiade_3!$B:$B, $B19, Olympiade_3!$G:$G,2)+COUNTIFS(Olympiade_4!$B:$B, $B19, Olympiade_4!$G:$G,2)+COUNTIFS(Olympiade_5!$B:$B, $B19, Olympiade_5!$G:$G,2)+COUNTIFS(Olympiade_6!$B:$B, $B19, Olympiade_6!$G:$G,2)+COUNTIFS(Olympiade_7!$B:$B, $B19, Olympiade_7!$G:$G,2)</f>
        <v>2</v>
      </c>
      <c r="I19" s="4">
        <f>COUNTIFS(Olympiade_1!$B:$B, $B19, Olympiade_1!$G:$G,3)+COUNTIFS(Olympiade_2!$B:$B, $B19, Olympiade_2!$G:$G,3)+COUNTIFS(Olympiade_3!$B:$B, $B19, Olympiade_3!$G:$G,3)+COUNTIFS(Olympiade_4!$B:$B, $B19, Olympiade_4!$G:$G,3)+COUNTIFS(Olympiade_5!$B:$B, $B19, Olympiade_5!$G:$G,3)+COUNTIFS(Olympiade_6!$B:$B, $B19, Olympiade_6!$G:$G,3)+COUNTIFS(Olympiade_7!$B:$B, $B19, Olympiade_7!$G:$G,3)</f>
        <v>1</v>
      </c>
      <c r="J19" s="4">
        <f t="shared" si="3"/>
        <v>3</v>
      </c>
      <c r="K19" s="4">
        <f>COUNTIFS(Olympiade_1!$B:$B, $B19, Olympiade_1!$H:$H,1)+COUNTIFS(Olympiade_2!$B:$B, $B19, Olympiade_2!$H:$H,1)+COUNTIFS(Olympiade_3!$B:$B, $B19, Olympiade_3!$H:$H,1)+COUNTIFS(Olympiade_4!$B:$B, $B19, Olympiade_4!$H:$H,1)+COUNTIFS(Olympiade_5!$B:$B, $B19, Olympiade_5!$H:$H,1)+COUNTIFS(Olympiade_6!$B:$B, $B19, Olympiade_6!$H:$H,1)+COUNTIFS(Olympiade_7!$B:$B, $B19, Olympiade_7!$H:$H,1)</f>
        <v>0</v>
      </c>
      <c r="L19" s="4">
        <f>COUNTIFS(Olympiade_1!$B:$B, $B19, Olympiade_1!$H:$H,2)+COUNTIFS(Olympiade_2!$B:$B, $B19, Olympiade_2!$H:$H,2)+COUNTIFS(Olympiade_3!$B:$B, $B19, Olympiade_3!$H:$H,2)+COUNTIFS(Olympiade_4!$B:$B, $B19, Olympiade_4!$H:$H,2)+COUNTIFS(Olympiade_5!$B:$B, $B19, Olympiade_5!$H:$H,2)+COUNTIFS(Olympiade_6!$B:$B, $B19, Olympiade_6!$H:$H,2)+COUNTIFS(Olympiade_7!$B:$B, $B19, Olympiade_7!$H:$H,2)</f>
        <v>1</v>
      </c>
      <c r="M19" s="4">
        <f>COUNTIFS(Olympiade_1!$B:$B, $B19, Olympiade_1!$H:$H,3)+COUNTIFS(Olympiade_2!$B:$B, $B19, Olympiade_2!$H:$H,3)+COUNTIFS(Olympiade_3!$B:$B, $B19, Olympiade_3!$H:$H,3)+COUNTIFS(Olympiade_4!$B:$B, $B19, Olympiade_4!$H:$H,3)+COUNTIFS(Olympiade_5!$B:$B, $B19, Olympiade_5!$H:$H,3)+COUNTIFS(Olympiade_6!$B:$B, $B19, Olympiade_6!$H:$H,3)+COUNTIFS(Olympiade_7!$B:$B, $B19, Olympiade_7!$H:$H,3)</f>
        <v>2</v>
      </c>
      <c r="N19" s="4">
        <f t="shared" si="4"/>
        <v>3</v>
      </c>
      <c r="O19" s="4">
        <f>COUNTIFS(Olympiade_1!$B:$B, $B19, Olympiade_1!$A:$A,1)+COUNTIFS(Olympiade_2!$B:$B, $B19, Olympiade_2!$A:$A,1)+COUNTIFS(Olympiade_3!$B:$B, $B19, Olympiade_3!$A:$A,1)+COUNTIFS(Olympiade_4!$B:$B, $B19, Olympiade_4!$A:$A,1)+COUNTIFS(Olympiade_5!$B:$B, $B19, Olympiade_5!$A:$A,1)+COUNTIFS(Olympiade_6!$B:$B, $B19, Olympiade_6!$A:$A,1)+COUNTIFS(Olympiade_7!$B:$B, $B19, Olympiade_7!$A:$A,1)</f>
        <v>0</v>
      </c>
      <c r="P19" s="4">
        <f>COUNTIFS(Olympiade_1!$B:$B, $B19, Olympiade_1!$A:$A,2)+COUNTIFS(Olympiade_2!$B:$B, $B19, Olympiade_2!$A:$A,2)+COUNTIFS(Olympiade_3!$B:$B, $B19, Olympiade_3!$A:$A,2)+COUNTIFS(Olympiade_4!$B:$B, $B19, Olympiade_4!$A:$A,2)+COUNTIFS(Olympiade_5!$B:$B, $B19, Olympiade_5!$A:$A,2)+COUNTIFS(Olympiade_6!$B:$B, $B19, Olympiade_6!$A:$A,2)+COUNTIFS(Olympiade_7!$B:$B, $B19, Olympiade_7!$A:$A,2)</f>
        <v>0</v>
      </c>
      <c r="Q19" s="4">
        <f>COUNTIFS(Olympiade_1!$B:$B, $B19, Olympiade_1!$A:$A,3)+COUNTIFS(Olympiade_2!$B:$B, $B19, Olympiade_2!$A:$A,3)+COUNTIFS(Olympiade_3!$B:$B, $B19, Olympiade_3!$A:$A,3)+COUNTIFS(Olympiade_4!$B:$B, $B19, Olympiade_4!$A:$A,3)+COUNTIFS(Olympiade_5!$B:$B, $B19, Olympiade_5!$A:$A,3)+COUNTIFS(Olympiade_6!$B:$B, $B19, Olympiade_6!$A:$A,3)+COUNTIFS(Olympiade_7!$B:$B, $B19, Olympiade_7!$A:$A,3)</f>
        <v>2</v>
      </c>
      <c r="R19" s="4">
        <f t="shared" si="5"/>
        <v>2</v>
      </c>
      <c r="S19" s="4">
        <f t="shared" ref="S19:U19" si="23">SUM(C19,G19,K19,O19)</f>
        <v>0</v>
      </c>
      <c r="T19" s="4">
        <f t="shared" si="23"/>
        <v>3</v>
      </c>
      <c r="U19" s="4">
        <f t="shared" si="23"/>
        <v>6</v>
      </c>
      <c r="V19" s="4">
        <f t="shared" si="7"/>
        <v>9</v>
      </c>
      <c r="W19" s="4">
        <f>SUMIFS(Database!B:B,Database!A:A,B19) + SUMIFS(Database!F:F,Database!A:A,B19)</f>
        <v>120</v>
      </c>
      <c r="X19" s="4">
        <f t="array" ref="X19">AVERAGE(XLOOKUP(B19, Database!K:K, Database!L:N,NA()))</f>
        <v>140</v>
      </c>
    </row>
    <row r="20">
      <c r="A20" s="4">
        <v>11.0</v>
      </c>
      <c r="B20" s="4" t="s">
        <v>17</v>
      </c>
      <c r="C20" s="4">
        <f>COUNTIFS(Olympiade_1!$B:$B,$B20,Olympiade_1!$F:$F,1)+COUNTIFS(Olympiade_2!$B:$B,$B20,Olympiade_2!$F:$F,1)+COUNTIFS(Olympiade_3!$B:$B,$B20,Olympiade_3!$F:$F,1)+COUNTIFS(Olympiade_4!$B:$B,$B20,Olympiade_4!$F:$F,1)+COUNTIFS(Olympiade_5!$B:$B,$B20,Olympiade_5!$F:$F,1)+COUNTIFS(Olympiade_6!$B:$B,$B20,Olympiade_6!$F:$F,1)+COUNTIFS(Olympiade_7!$B:$B,$B20,Olympiade_7!$F:$F,1)</f>
        <v>0</v>
      </c>
      <c r="D20" s="4">
        <f>COUNTIFS(Olympiade_1!$B:$B, $B20, Olympiade_1!$F:$F,2)+COUNTIFS(Olympiade_2!$B:$B, $B20, Olympiade_2!$F:$F,2)+COUNTIFS(Olympiade_3!$B:$B, $B20, Olympiade_3!$F:$F,2)+COUNTIFS(Olympiade_4!$B:$B, $B20, Olympiade_4!$F:$F,2)+COUNTIFS(Olympiade_5!$B:$B, $B20, Olympiade_5!$F:$F,2)+COUNTIFS(Olympiade_6!$B:$B, $B20, Olympiade_6!$F:$F,2)+COUNTIFS(Olympiade_7!$B:$B, $B20, Olympiade_7!$F:$F,2)</f>
        <v>1</v>
      </c>
      <c r="E20" s="4">
        <f>COUNTIFS(Olympiade_1!$B:$B, $B20, Olympiade_1!$F:$F,3)+COUNTIFS(Olympiade_2!$B:$B, $B20, Olympiade_2!$F:$F,3)+COUNTIFS(Olympiade_3!$B:$B, $B20, Olympiade_3!$F:$F,3)+COUNTIFS(Olympiade_4!$B:$B, $B20, Olympiade_4!$F:$F,3)+COUNTIFS(Olympiade_5!$B:$B, $B20, Olympiade_5!$F:$F,3)+COUNTIFS(Olympiade_6!$B:$B, $B20, Olympiade_6!$F:$F,3)+COUNTIFS(Olympiade_7!$B:$B, $B20, Olympiade_7!$F:$F,3)</f>
        <v>0</v>
      </c>
      <c r="F20" s="4">
        <f t="shared" si="2"/>
        <v>1</v>
      </c>
      <c r="G20" s="4">
        <f>COUNTIFS(Olympiade_1!$B:$B, $B20, Olympiade_1!$G:$G,1)+COUNTIFS(Olympiade_2!$B:$B, $B20, Olympiade_2!$G:$G,1)+COUNTIFS(Olympiade_3!$B:$B, $B20, Olympiade_3!$G:$G,1)+COUNTIFS(Olympiade_4!$B:$B, $B20, Olympiade_4!$G:$G,1)+COUNTIFS(Olympiade_5!$B:$B, $B20, Olympiade_5!$G:$G,1)+COUNTIFS(Olympiade_6!$B:$B, $B20, Olympiade_6!$G:$G,1)+COUNTIFS(Olympiade_7!$B:$B, $B20, Olympiade_7!$G:$G,1)</f>
        <v>0</v>
      </c>
      <c r="H20" s="4">
        <f>COUNTIFS(Olympiade_1!$B:$B, $B20, Olympiade_1!$G:$G,2)+COUNTIFS(Olympiade_2!$B:$B, $B20, Olympiade_2!$G:$G,2)+COUNTIFS(Olympiade_3!$B:$B, $B20, Olympiade_3!$G:$G,2)+COUNTIFS(Olympiade_4!$B:$B, $B20, Olympiade_4!$G:$G,2)+COUNTIFS(Olympiade_5!$B:$B, $B20, Olympiade_5!$G:$G,2)+COUNTIFS(Olympiade_6!$B:$B, $B20, Olympiade_6!$G:$G,2)+COUNTIFS(Olympiade_7!$B:$B, $B20, Olympiade_7!$G:$G,2)</f>
        <v>0</v>
      </c>
      <c r="I20" s="4">
        <f>COUNTIFS(Olympiade_1!$B:$B, $B20, Olympiade_1!$G:$G,3)+COUNTIFS(Olympiade_2!$B:$B, $B20, Olympiade_2!$G:$G,3)+COUNTIFS(Olympiade_3!$B:$B, $B20, Olympiade_3!$G:$G,3)+COUNTIFS(Olympiade_4!$B:$B, $B20, Olympiade_4!$G:$G,3)+COUNTIFS(Olympiade_5!$B:$B, $B20, Olympiade_5!$G:$G,3)+COUNTIFS(Olympiade_6!$B:$B, $B20, Olympiade_6!$G:$G,3)+COUNTIFS(Olympiade_7!$B:$B, $B20, Olympiade_7!$G:$G,3)</f>
        <v>1</v>
      </c>
      <c r="J20" s="4">
        <f t="shared" si="3"/>
        <v>1</v>
      </c>
      <c r="K20" s="4">
        <f>COUNTIFS(Olympiade_1!$B:$B, $B20, Olympiade_1!$H:$H,1)+COUNTIFS(Olympiade_2!$B:$B, $B20, Olympiade_2!$H:$H,1)+COUNTIFS(Olympiade_3!$B:$B, $B20, Olympiade_3!$H:$H,1)+COUNTIFS(Olympiade_4!$B:$B, $B20, Olympiade_4!$H:$H,1)+COUNTIFS(Olympiade_5!$B:$B, $B20, Olympiade_5!$H:$H,1)+COUNTIFS(Olympiade_6!$B:$B, $B20, Olympiade_6!$H:$H,1)+COUNTIFS(Olympiade_7!$B:$B, $B20, Olympiade_7!$H:$H,1)</f>
        <v>0</v>
      </c>
      <c r="L20" s="4">
        <f>COUNTIFS(Olympiade_1!$B:$B, $B20, Olympiade_1!$H:$H,2)+COUNTIFS(Olympiade_2!$B:$B, $B20, Olympiade_2!$H:$H,2)+COUNTIFS(Olympiade_3!$B:$B, $B20, Olympiade_3!$H:$H,2)+COUNTIFS(Olympiade_4!$B:$B, $B20, Olympiade_4!$H:$H,2)+COUNTIFS(Olympiade_5!$B:$B, $B20, Olympiade_5!$H:$H,2)+COUNTIFS(Olympiade_6!$B:$B, $B20, Olympiade_6!$H:$H,2)+COUNTIFS(Olympiade_7!$B:$B, $B20, Olympiade_7!$H:$H,2)</f>
        <v>1</v>
      </c>
      <c r="M20" s="4">
        <f>COUNTIFS(Olympiade_1!$B:$B, $B20, Olympiade_1!$H:$H,3)+COUNTIFS(Olympiade_2!$B:$B, $B20, Olympiade_2!$H:$H,3)+COUNTIFS(Olympiade_3!$B:$B, $B20, Olympiade_3!$H:$H,3)+COUNTIFS(Olympiade_4!$B:$B, $B20, Olympiade_4!$H:$H,3)+COUNTIFS(Olympiade_5!$B:$B, $B20, Olympiade_5!$H:$H,3)+COUNTIFS(Olympiade_6!$B:$B, $B20, Olympiade_6!$H:$H,3)+COUNTIFS(Olympiade_7!$B:$B, $B20, Olympiade_7!$H:$H,3)</f>
        <v>1</v>
      </c>
      <c r="N20" s="4">
        <f t="shared" si="4"/>
        <v>2</v>
      </c>
      <c r="O20" s="4">
        <f>COUNTIFS(Olympiade_1!$B:$B, $B20, Olympiade_1!$A:$A,1)+COUNTIFS(Olympiade_2!$B:$B, $B20, Olympiade_2!$A:$A,1)+COUNTIFS(Olympiade_3!$B:$B, $B20, Olympiade_3!$A:$A,1)+COUNTIFS(Olympiade_4!$B:$B, $B20, Olympiade_4!$A:$A,1)+COUNTIFS(Olympiade_5!$B:$B, $B20, Olympiade_5!$A:$A,1)+COUNTIFS(Olympiade_6!$B:$B, $B20, Olympiade_6!$A:$A,1)+COUNTIFS(Olympiade_7!$B:$B, $B20, Olympiade_7!$A:$A,1)</f>
        <v>0</v>
      </c>
      <c r="P20" s="4">
        <f>COUNTIFS(Olympiade_1!$B:$B, $B20, Olympiade_1!$A:$A,2)+COUNTIFS(Olympiade_2!$B:$B, $B20, Olympiade_2!$A:$A,2)+COUNTIFS(Olympiade_3!$B:$B, $B20, Olympiade_3!$A:$A,2)+COUNTIFS(Olympiade_4!$B:$B, $B20, Olympiade_4!$A:$A,2)+COUNTIFS(Olympiade_5!$B:$B, $B20, Olympiade_5!$A:$A,2)+COUNTIFS(Olympiade_6!$B:$B, $B20, Olympiade_6!$A:$A,2)+COUNTIFS(Olympiade_7!$B:$B, $B20, Olympiade_7!$A:$A,2)</f>
        <v>0</v>
      </c>
      <c r="Q20" s="4">
        <f>COUNTIFS(Olympiade_1!$B:$B, $B20, Olympiade_1!$A:$A,3)+COUNTIFS(Olympiade_2!$B:$B, $B20, Olympiade_2!$A:$A,3)+COUNTIFS(Olympiade_3!$B:$B, $B20, Olympiade_3!$A:$A,3)+COUNTIFS(Olympiade_4!$B:$B, $B20, Olympiade_4!$A:$A,3)+COUNTIFS(Olympiade_5!$B:$B, $B20, Olympiade_5!$A:$A,3)+COUNTIFS(Olympiade_6!$B:$B, $B20, Olympiade_6!$A:$A,3)+COUNTIFS(Olympiade_7!$B:$B, $B20, Olympiade_7!$A:$A,3)</f>
        <v>1</v>
      </c>
      <c r="R20" s="4">
        <f t="shared" si="5"/>
        <v>1</v>
      </c>
      <c r="S20" s="4">
        <f t="shared" ref="S20:U20" si="24">SUM(C20,G20,K20,O20)</f>
        <v>0</v>
      </c>
      <c r="T20" s="4">
        <f t="shared" si="24"/>
        <v>2</v>
      </c>
      <c r="U20" s="4">
        <f t="shared" si="24"/>
        <v>3</v>
      </c>
      <c r="V20" s="4">
        <f t="shared" si="7"/>
        <v>5</v>
      </c>
      <c r="W20" s="4">
        <f>SUMIFS(Database!B:B,Database!A:A,B20) + SUMIFS(Database!F:F,Database!A:A,B20)</f>
        <v>110</v>
      </c>
      <c r="X20" s="4">
        <f t="array" ref="X20">AVERAGE(XLOOKUP(B20, Database!K:K, Database!L:N,NA()))</f>
        <v>126.6666667</v>
      </c>
    </row>
    <row r="21" ht="15.75" customHeight="1">
      <c r="A21" s="4">
        <v>24.0</v>
      </c>
      <c r="B21" s="4" t="s">
        <v>29</v>
      </c>
      <c r="C21" s="4">
        <f>COUNTIFS(Olympiade_1!$B:$B,$B21,Olympiade_1!$F:$F,1)+COUNTIFS(Olympiade_2!$B:$B,$B21,Olympiade_2!$F:$F,1)+COUNTIFS(Olympiade_3!$B:$B,$B21,Olympiade_3!$F:$F,1)+COUNTIFS(Olympiade_4!$B:$B,$B21,Olympiade_4!$F:$F,1)+COUNTIFS(Olympiade_5!$B:$B,$B21,Olympiade_5!$F:$F,1)+COUNTIFS(Olympiade_6!$B:$B,$B21,Olympiade_6!$F:$F,1)+COUNTIFS(Olympiade_7!$B:$B,$B21,Olympiade_7!$F:$F,1)</f>
        <v>0</v>
      </c>
      <c r="D21" s="4">
        <f>COUNTIFS(Olympiade_1!$B:$B, $B21, Olympiade_1!$F:$F,2)+COUNTIFS(Olympiade_2!$B:$B, $B21, Olympiade_2!$F:$F,2)+COUNTIFS(Olympiade_3!$B:$B, $B21, Olympiade_3!$F:$F,2)+COUNTIFS(Olympiade_4!$B:$B, $B21, Olympiade_4!$F:$F,2)+COUNTIFS(Olympiade_5!$B:$B, $B21, Olympiade_5!$F:$F,2)+COUNTIFS(Olympiade_6!$B:$B, $B21, Olympiade_6!$F:$F,2)+COUNTIFS(Olympiade_7!$B:$B, $B21, Olympiade_7!$F:$F,2)</f>
        <v>0</v>
      </c>
      <c r="E21" s="4">
        <f>COUNTIFS(Olympiade_1!$B:$B, $B21, Olympiade_1!$F:$F,3)+COUNTIFS(Olympiade_2!$B:$B, $B21, Olympiade_2!$F:$F,3)+COUNTIFS(Olympiade_3!$B:$B, $B21, Olympiade_3!$F:$F,3)+COUNTIFS(Olympiade_4!$B:$B, $B21, Olympiade_4!$F:$F,3)+COUNTIFS(Olympiade_5!$B:$B, $B21, Olympiade_5!$F:$F,3)+COUNTIFS(Olympiade_6!$B:$B, $B21, Olympiade_6!$F:$F,3)+COUNTIFS(Olympiade_7!$B:$B, $B21, Olympiade_7!$F:$F,3)</f>
        <v>2</v>
      </c>
      <c r="F21" s="4">
        <f t="shared" si="2"/>
        <v>2</v>
      </c>
      <c r="G21" s="4">
        <f>COUNTIFS(Olympiade_1!$B:$B, $B21, Olympiade_1!$G:$G,1)+COUNTIFS(Olympiade_2!$B:$B, $B21, Olympiade_2!$G:$G,1)+COUNTIFS(Olympiade_3!$B:$B, $B21, Olympiade_3!$G:$G,1)+COUNTIFS(Olympiade_4!$B:$B, $B21, Olympiade_4!$G:$G,1)+COUNTIFS(Olympiade_5!$B:$B, $B21, Olympiade_5!$G:$G,1)+COUNTIFS(Olympiade_6!$B:$B, $B21, Olympiade_6!$G:$G,1)+COUNTIFS(Olympiade_7!$B:$B, $B21, Olympiade_7!$G:$G,1)</f>
        <v>0</v>
      </c>
      <c r="H21" s="4">
        <f>COUNTIFS(Olympiade_1!$B:$B, $B21, Olympiade_1!$G:$G,2)+COUNTIFS(Olympiade_2!$B:$B, $B21, Olympiade_2!$G:$G,2)+COUNTIFS(Olympiade_3!$B:$B, $B21, Olympiade_3!$G:$G,2)+COUNTIFS(Olympiade_4!$B:$B, $B21, Olympiade_4!$G:$G,2)+COUNTIFS(Olympiade_5!$B:$B, $B21, Olympiade_5!$G:$G,2)+COUNTIFS(Olympiade_6!$B:$B, $B21, Olympiade_6!$G:$G,2)+COUNTIFS(Olympiade_7!$B:$B, $B21, Olympiade_7!$G:$G,2)</f>
        <v>0</v>
      </c>
      <c r="I21" s="4">
        <f>COUNTIFS(Olympiade_1!$B:$B, $B21, Olympiade_1!$G:$G,3)+COUNTIFS(Olympiade_2!$B:$B, $B21, Olympiade_2!$G:$G,3)+COUNTIFS(Olympiade_3!$B:$B, $B21, Olympiade_3!$G:$G,3)+COUNTIFS(Olympiade_4!$B:$B, $B21, Olympiade_4!$G:$G,3)+COUNTIFS(Olympiade_5!$B:$B, $B21, Olympiade_5!$G:$G,3)+COUNTIFS(Olympiade_6!$B:$B, $B21, Olympiade_6!$G:$G,3)+COUNTIFS(Olympiade_7!$B:$B, $B21, Olympiade_7!$G:$G,3)</f>
        <v>1</v>
      </c>
      <c r="J21" s="4">
        <f t="shared" si="3"/>
        <v>1</v>
      </c>
      <c r="K21" s="4">
        <f>COUNTIFS(Olympiade_1!$B:$B, $B21, Olympiade_1!$H:$H,1)+COUNTIFS(Olympiade_2!$B:$B, $B21, Olympiade_2!$H:$H,1)+COUNTIFS(Olympiade_3!$B:$B, $B21, Olympiade_3!$H:$H,1)+COUNTIFS(Olympiade_4!$B:$B, $B21, Olympiade_4!$H:$H,1)+COUNTIFS(Olympiade_5!$B:$B, $B21, Olympiade_5!$H:$H,1)+COUNTIFS(Olympiade_6!$B:$B, $B21, Olympiade_6!$H:$H,1)+COUNTIFS(Olympiade_7!$B:$B, $B21, Olympiade_7!$H:$H,1)</f>
        <v>0</v>
      </c>
      <c r="L21" s="4">
        <f>COUNTIFS(Olympiade_1!$B:$B, $B21, Olympiade_1!$H:$H,2)+COUNTIFS(Olympiade_2!$B:$B, $B21, Olympiade_2!$H:$H,2)+COUNTIFS(Olympiade_3!$B:$B, $B21, Olympiade_3!$H:$H,2)+COUNTIFS(Olympiade_4!$B:$B, $B21, Olympiade_4!$H:$H,2)+COUNTIFS(Olympiade_5!$B:$B, $B21, Olympiade_5!$H:$H,2)+COUNTIFS(Olympiade_6!$B:$B, $B21, Olympiade_6!$H:$H,2)+COUNTIFS(Olympiade_7!$B:$B, $B21, Olympiade_7!$H:$H,2)</f>
        <v>1</v>
      </c>
      <c r="M21" s="4">
        <f>COUNTIFS(Olympiade_1!$B:$B, $B21, Olympiade_1!$H:$H,3)+COUNTIFS(Olympiade_2!$B:$B, $B21, Olympiade_2!$H:$H,3)+COUNTIFS(Olympiade_3!$B:$B, $B21, Olympiade_3!$H:$H,3)+COUNTIFS(Olympiade_4!$B:$B, $B21, Olympiade_4!$H:$H,3)+COUNTIFS(Olympiade_5!$B:$B, $B21, Olympiade_5!$H:$H,3)+COUNTIFS(Olympiade_6!$B:$B, $B21, Olympiade_6!$H:$H,3)+COUNTIFS(Olympiade_7!$B:$B, $B21, Olympiade_7!$H:$H,3)</f>
        <v>1</v>
      </c>
      <c r="N21" s="4">
        <f t="shared" si="4"/>
        <v>2</v>
      </c>
      <c r="O21" s="4">
        <f>COUNTIFS(Olympiade_1!$B:$B, $B21, Olympiade_1!$A:$A,1)+COUNTIFS(Olympiade_2!$B:$B, $B21, Olympiade_2!$A:$A,1)+COUNTIFS(Olympiade_3!$B:$B, $B21, Olympiade_3!$A:$A,1)+COUNTIFS(Olympiade_4!$B:$B, $B21, Olympiade_4!$A:$A,1)+COUNTIFS(Olympiade_5!$B:$B, $B21, Olympiade_5!$A:$A,1)+COUNTIFS(Olympiade_6!$B:$B, $B21, Olympiade_6!$A:$A,1)+COUNTIFS(Olympiade_7!$B:$B, $B21, Olympiade_7!$A:$A,1)</f>
        <v>0</v>
      </c>
      <c r="P21" s="4">
        <f>COUNTIFS(Olympiade_1!$B:$B, $B21, Olympiade_1!$A:$A,2)+COUNTIFS(Olympiade_2!$B:$B, $B21, Olympiade_2!$A:$A,2)+COUNTIFS(Olympiade_3!$B:$B, $B21, Olympiade_3!$A:$A,2)+COUNTIFS(Olympiade_4!$B:$B, $B21, Olympiade_4!$A:$A,2)+COUNTIFS(Olympiade_5!$B:$B, $B21, Olympiade_5!$A:$A,2)+COUNTIFS(Olympiade_6!$B:$B, $B21, Olympiade_6!$A:$A,2)+COUNTIFS(Olympiade_7!$B:$B, $B21, Olympiade_7!$A:$A,2)</f>
        <v>0</v>
      </c>
      <c r="Q21" s="4">
        <f>COUNTIFS(Olympiade_1!$B:$B, $B21, Olympiade_1!$A:$A,3)+COUNTIFS(Olympiade_2!$B:$B, $B21, Olympiade_2!$A:$A,3)+COUNTIFS(Olympiade_3!$B:$B, $B21, Olympiade_3!$A:$A,3)+COUNTIFS(Olympiade_4!$B:$B, $B21, Olympiade_4!$A:$A,3)+COUNTIFS(Olympiade_5!$B:$B, $B21, Olympiade_5!$A:$A,3)+COUNTIFS(Olympiade_6!$B:$B, $B21, Olympiade_6!$A:$A,3)+COUNTIFS(Olympiade_7!$B:$B, $B21, Olympiade_7!$A:$A,3)</f>
        <v>1</v>
      </c>
      <c r="R21" s="4">
        <f t="shared" si="5"/>
        <v>1</v>
      </c>
      <c r="S21" s="4">
        <f t="shared" ref="S21:U21" si="25">SUM(C21,G21,K21,O21)</f>
        <v>0</v>
      </c>
      <c r="T21" s="4">
        <f t="shared" si="25"/>
        <v>1</v>
      </c>
      <c r="U21" s="4">
        <f t="shared" si="25"/>
        <v>5</v>
      </c>
      <c r="V21" s="4">
        <f t="shared" si="7"/>
        <v>6</v>
      </c>
      <c r="W21" s="4">
        <f>SUMIFS(Database!B:B,Database!A:A,B21) + SUMIFS(Database!F:F,Database!A:A,B21)</f>
        <v>50</v>
      </c>
      <c r="X21" s="4">
        <f t="array" ref="X21">AVERAGE(XLOOKUP(B21, Database!K:K, Database!L:N,NA()))</f>
        <v>53.33333333</v>
      </c>
    </row>
    <row r="22" ht="15.75" customHeight="1">
      <c r="A22" s="4">
        <v>14.0</v>
      </c>
      <c r="B22" s="4" t="s">
        <v>19</v>
      </c>
      <c r="C22" s="4">
        <f>COUNTIFS(Olympiade_1!$B:$B,$B22,Olympiade_1!$F:$F,1)+COUNTIFS(Olympiade_2!$B:$B,$B22,Olympiade_2!$F:$F,1)+COUNTIFS(Olympiade_3!$B:$B,$B22,Olympiade_3!$F:$F,1)+COUNTIFS(Olympiade_4!$B:$B,$B22,Olympiade_4!$F:$F,1)+COUNTIFS(Olympiade_5!$B:$B,$B22,Olympiade_5!$F:$F,1)+COUNTIFS(Olympiade_6!$B:$B,$B22,Olympiade_6!$F:$F,1)+COUNTIFS(Olympiade_7!$B:$B,$B22,Olympiade_7!$F:$F,1)</f>
        <v>0</v>
      </c>
      <c r="D22" s="4">
        <f>COUNTIFS(Olympiade_1!$B:$B, $B22, Olympiade_1!$F:$F,2)+COUNTIFS(Olympiade_2!$B:$B, $B22, Olympiade_2!$F:$F,2)+COUNTIFS(Olympiade_3!$B:$B, $B22, Olympiade_3!$F:$F,2)+COUNTIFS(Olympiade_4!$B:$B, $B22, Olympiade_4!$F:$F,2)+COUNTIFS(Olympiade_5!$B:$B, $B22, Olympiade_5!$F:$F,2)+COUNTIFS(Olympiade_6!$B:$B, $B22, Olympiade_6!$F:$F,2)+COUNTIFS(Olympiade_7!$B:$B, $B22, Olympiade_7!$F:$F,2)</f>
        <v>0</v>
      </c>
      <c r="E22" s="4">
        <f>COUNTIFS(Olympiade_1!$B:$B, $B22, Olympiade_1!$F:$F,3)+COUNTIFS(Olympiade_2!$B:$B, $B22, Olympiade_2!$F:$F,3)+COUNTIFS(Olympiade_3!$B:$B, $B22, Olympiade_3!$F:$F,3)+COUNTIFS(Olympiade_4!$B:$B, $B22, Olympiade_4!$F:$F,3)+COUNTIFS(Olympiade_5!$B:$B, $B22, Olympiade_5!$F:$F,3)+COUNTIFS(Olympiade_6!$B:$B, $B22, Olympiade_6!$F:$F,3)+COUNTIFS(Olympiade_7!$B:$B, $B22, Olympiade_7!$F:$F,3)</f>
        <v>1</v>
      </c>
      <c r="F22" s="4">
        <f t="shared" si="2"/>
        <v>1</v>
      </c>
      <c r="G22" s="4">
        <f>COUNTIFS(Olympiade_1!$B:$B, $B22, Olympiade_1!$G:$G,1)+COUNTIFS(Olympiade_2!$B:$B, $B22, Olympiade_2!$G:$G,1)+COUNTIFS(Olympiade_3!$B:$B, $B22, Olympiade_3!$G:$G,1)+COUNTIFS(Olympiade_4!$B:$B, $B22, Olympiade_4!$G:$G,1)+COUNTIFS(Olympiade_5!$B:$B, $B22, Olympiade_5!$G:$G,1)+COUNTIFS(Olympiade_6!$B:$B, $B22, Olympiade_6!$G:$G,1)+COUNTIFS(Olympiade_7!$B:$B, $B22, Olympiade_7!$G:$G,1)</f>
        <v>0</v>
      </c>
      <c r="H22" s="4">
        <f>COUNTIFS(Olympiade_1!$B:$B, $B22, Olympiade_1!$G:$G,2)+COUNTIFS(Olympiade_2!$B:$B, $B22, Olympiade_2!$G:$G,2)+COUNTIFS(Olympiade_3!$B:$B, $B22, Olympiade_3!$G:$G,2)+COUNTIFS(Olympiade_4!$B:$B, $B22, Olympiade_4!$G:$G,2)+COUNTIFS(Olympiade_5!$B:$B, $B22, Olympiade_5!$G:$G,2)+COUNTIFS(Olympiade_6!$B:$B, $B22, Olympiade_6!$G:$G,2)+COUNTIFS(Olympiade_7!$B:$B, $B22, Olympiade_7!$G:$G,2)</f>
        <v>1</v>
      </c>
      <c r="I22" s="4">
        <f>COUNTIFS(Olympiade_1!$B:$B, $B22, Olympiade_1!$G:$G,3)+COUNTIFS(Olympiade_2!$B:$B, $B22, Olympiade_2!$G:$G,3)+COUNTIFS(Olympiade_3!$B:$B, $B22, Olympiade_3!$G:$G,3)+COUNTIFS(Olympiade_4!$B:$B, $B22, Olympiade_4!$G:$G,3)+COUNTIFS(Olympiade_5!$B:$B, $B22, Olympiade_5!$G:$G,3)+COUNTIFS(Olympiade_6!$B:$B, $B22, Olympiade_6!$G:$G,3)+COUNTIFS(Olympiade_7!$B:$B, $B22, Olympiade_7!$G:$G,3)</f>
        <v>1</v>
      </c>
      <c r="J22" s="4">
        <f t="shared" si="3"/>
        <v>2</v>
      </c>
      <c r="K22" s="4">
        <f>COUNTIFS(Olympiade_1!$B:$B, $B22, Olympiade_1!$H:$H,1)+COUNTIFS(Olympiade_2!$B:$B, $B22, Olympiade_2!$H:$H,1)+COUNTIFS(Olympiade_3!$B:$B, $B22, Olympiade_3!$H:$H,1)+COUNTIFS(Olympiade_4!$B:$B, $B22, Olympiade_4!$H:$H,1)+COUNTIFS(Olympiade_5!$B:$B, $B22, Olympiade_5!$H:$H,1)+COUNTIFS(Olympiade_6!$B:$B, $B22, Olympiade_6!$H:$H,1)+COUNTIFS(Olympiade_7!$B:$B, $B22, Olympiade_7!$H:$H,1)</f>
        <v>0</v>
      </c>
      <c r="L22" s="4">
        <f>COUNTIFS(Olympiade_1!$B:$B, $B22, Olympiade_1!$H:$H,2)+COUNTIFS(Olympiade_2!$B:$B, $B22, Olympiade_2!$H:$H,2)+COUNTIFS(Olympiade_3!$B:$B, $B22, Olympiade_3!$H:$H,2)+COUNTIFS(Olympiade_4!$B:$B, $B22, Olympiade_4!$H:$H,2)+COUNTIFS(Olympiade_5!$B:$B, $B22, Olympiade_5!$H:$H,2)+COUNTIFS(Olympiade_6!$B:$B, $B22, Olympiade_6!$H:$H,2)+COUNTIFS(Olympiade_7!$B:$B, $B22, Olympiade_7!$H:$H,2)</f>
        <v>0</v>
      </c>
      <c r="M22" s="4">
        <f>COUNTIFS(Olympiade_1!$B:$B, $B22, Olympiade_1!$H:$H,3)+COUNTIFS(Olympiade_2!$B:$B, $B22, Olympiade_2!$H:$H,3)+COUNTIFS(Olympiade_3!$B:$B, $B22, Olympiade_3!$H:$H,3)+COUNTIFS(Olympiade_4!$B:$B, $B22, Olympiade_4!$H:$H,3)+COUNTIFS(Olympiade_5!$B:$B, $B22, Olympiade_5!$H:$H,3)+COUNTIFS(Olympiade_6!$B:$B, $B22, Olympiade_6!$H:$H,3)+COUNTIFS(Olympiade_7!$B:$B, $B22, Olympiade_7!$H:$H,3)</f>
        <v>1</v>
      </c>
      <c r="N22" s="4">
        <f t="shared" si="4"/>
        <v>1</v>
      </c>
      <c r="O22" s="4">
        <f>COUNTIFS(Olympiade_1!$B:$B, $B22, Olympiade_1!$A:$A,1)+COUNTIFS(Olympiade_2!$B:$B, $B22, Olympiade_2!$A:$A,1)+COUNTIFS(Olympiade_3!$B:$B, $B22, Olympiade_3!$A:$A,1)+COUNTIFS(Olympiade_4!$B:$B, $B22, Olympiade_4!$A:$A,1)+COUNTIFS(Olympiade_5!$B:$B, $B22, Olympiade_5!$A:$A,1)+COUNTIFS(Olympiade_6!$B:$B, $B22, Olympiade_6!$A:$A,1)+COUNTIFS(Olympiade_7!$B:$B, $B22, Olympiade_7!$A:$A,1)</f>
        <v>0</v>
      </c>
      <c r="P22" s="4">
        <f>COUNTIFS(Olympiade_1!$B:$B, $B22, Olympiade_1!$A:$A,2)+COUNTIFS(Olympiade_2!$B:$B, $B22, Olympiade_2!$A:$A,2)+COUNTIFS(Olympiade_3!$B:$B, $B22, Olympiade_3!$A:$A,2)+COUNTIFS(Olympiade_4!$B:$B, $B22, Olympiade_4!$A:$A,2)+COUNTIFS(Olympiade_5!$B:$B, $B22, Olympiade_5!$A:$A,2)+COUNTIFS(Olympiade_6!$B:$B, $B22, Olympiade_6!$A:$A,2)+COUNTIFS(Olympiade_7!$B:$B, $B22, Olympiade_7!$A:$A,2)</f>
        <v>0</v>
      </c>
      <c r="Q22" s="4">
        <f>COUNTIFS(Olympiade_1!$B:$B, $B22, Olympiade_1!$A:$A,3)+COUNTIFS(Olympiade_2!$B:$B, $B22, Olympiade_2!$A:$A,3)+COUNTIFS(Olympiade_3!$B:$B, $B22, Olympiade_3!$A:$A,3)+COUNTIFS(Olympiade_4!$B:$B, $B22, Olympiade_4!$A:$A,3)+COUNTIFS(Olympiade_5!$B:$B, $B22, Olympiade_5!$A:$A,3)+COUNTIFS(Olympiade_6!$B:$B, $B22, Olympiade_6!$A:$A,3)+COUNTIFS(Olympiade_7!$B:$B, $B22, Olympiade_7!$A:$A,3)</f>
        <v>1</v>
      </c>
      <c r="R22" s="4">
        <f t="shared" si="5"/>
        <v>1</v>
      </c>
      <c r="S22" s="4">
        <f t="shared" ref="S22:U22" si="26">SUM(C22,G22,K22,O22)</f>
        <v>0</v>
      </c>
      <c r="T22" s="4">
        <f t="shared" si="26"/>
        <v>1</v>
      </c>
      <c r="U22" s="4">
        <f t="shared" si="26"/>
        <v>4</v>
      </c>
      <c r="V22" s="4">
        <f t="shared" si="7"/>
        <v>5</v>
      </c>
      <c r="W22" s="4">
        <f>SUMIFS(Database!B:B,Database!A:A,B22) + SUMIFS(Database!F:F,Database!A:A,B22)</f>
        <v>90</v>
      </c>
      <c r="X22" s="4" t="str">
        <f t="array" ref="X22">AVERAGE(XLOOKUP(B22, Database!K:K, Database!L:N,NA()))</f>
        <v>#VALUE!</v>
      </c>
    </row>
    <row r="23" ht="15.75" customHeight="1">
      <c r="A23" s="4">
        <v>22.0</v>
      </c>
      <c r="B23" s="4" t="s">
        <v>27</v>
      </c>
      <c r="C23" s="4">
        <f>COUNTIFS(Olympiade_1!$B:$B,$B23,Olympiade_1!$F:$F,1)+COUNTIFS(Olympiade_2!$B:$B,$B23,Olympiade_2!$F:$F,1)+COUNTIFS(Olympiade_3!$B:$B,$B23,Olympiade_3!$F:$F,1)+COUNTIFS(Olympiade_4!$B:$B,$B23,Olympiade_4!$F:$F,1)+COUNTIFS(Olympiade_5!$B:$B,$B23,Olympiade_5!$F:$F,1)+COUNTIFS(Olympiade_6!$B:$B,$B23,Olympiade_6!$F:$F,1)+COUNTIFS(Olympiade_7!$B:$B,$B23,Olympiade_7!$F:$F,1)</f>
        <v>0</v>
      </c>
      <c r="D23" s="4">
        <f>COUNTIFS(Olympiade_1!$B:$B, $B23, Olympiade_1!$F:$F,2)+COUNTIFS(Olympiade_2!$B:$B, $B23, Olympiade_2!$F:$F,2)+COUNTIFS(Olympiade_3!$B:$B, $B23, Olympiade_3!$F:$F,2)+COUNTIFS(Olympiade_4!$B:$B, $B23, Olympiade_4!$F:$F,2)+COUNTIFS(Olympiade_5!$B:$B, $B23, Olympiade_5!$F:$F,2)+COUNTIFS(Olympiade_6!$B:$B, $B23, Olympiade_6!$F:$F,2)+COUNTIFS(Olympiade_7!$B:$B, $B23, Olympiade_7!$F:$F,2)</f>
        <v>0</v>
      </c>
      <c r="E23" s="4">
        <f>COUNTIFS(Olympiade_1!$B:$B, $B23, Olympiade_1!$F:$F,3)+COUNTIFS(Olympiade_2!$B:$B, $B23, Olympiade_2!$F:$F,3)+COUNTIFS(Olympiade_3!$B:$B, $B23, Olympiade_3!$F:$F,3)+COUNTIFS(Olympiade_4!$B:$B, $B23, Olympiade_4!$F:$F,3)+COUNTIFS(Olympiade_5!$B:$B, $B23, Olympiade_5!$F:$F,3)+COUNTIFS(Olympiade_6!$B:$B, $B23, Olympiade_6!$F:$F,3)+COUNTIFS(Olympiade_7!$B:$B, $B23, Olympiade_7!$F:$F,3)</f>
        <v>1</v>
      </c>
      <c r="F23" s="4">
        <f t="shared" si="2"/>
        <v>1</v>
      </c>
      <c r="G23" s="4">
        <f>COUNTIFS(Olympiade_1!$B:$B, $B23, Olympiade_1!$G:$G,1)+COUNTIFS(Olympiade_2!$B:$B, $B23, Olympiade_2!$G:$G,1)+COUNTIFS(Olympiade_3!$B:$B, $B23, Olympiade_3!$G:$G,1)+COUNTIFS(Olympiade_4!$B:$B, $B23, Olympiade_4!$G:$G,1)+COUNTIFS(Olympiade_5!$B:$B, $B23, Olympiade_5!$G:$G,1)+COUNTIFS(Olympiade_6!$B:$B, $B23, Olympiade_6!$G:$G,1)+COUNTIFS(Olympiade_7!$B:$B, $B23, Olympiade_7!$G:$G,1)</f>
        <v>0</v>
      </c>
      <c r="H23" s="4">
        <f>COUNTIFS(Olympiade_1!$B:$B, $B23, Olympiade_1!$G:$G,2)+COUNTIFS(Olympiade_2!$B:$B, $B23, Olympiade_2!$G:$G,2)+COUNTIFS(Olympiade_3!$B:$B, $B23, Olympiade_3!$G:$G,2)+COUNTIFS(Olympiade_4!$B:$B, $B23, Olympiade_4!$G:$G,2)+COUNTIFS(Olympiade_5!$B:$B, $B23, Olympiade_5!$G:$G,2)+COUNTIFS(Olympiade_6!$B:$B, $B23, Olympiade_6!$G:$G,2)+COUNTIFS(Olympiade_7!$B:$B, $B23, Olympiade_7!$G:$G,2)</f>
        <v>0</v>
      </c>
      <c r="I23" s="4">
        <f>COUNTIFS(Olympiade_1!$B:$B, $B23, Olympiade_1!$G:$G,3)+COUNTIFS(Olympiade_2!$B:$B, $B23, Olympiade_2!$G:$G,3)+COUNTIFS(Olympiade_3!$B:$B, $B23, Olympiade_3!$G:$G,3)+COUNTIFS(Olympiade_4!$B:$B, $B23, Olympiade_4!$G:$G,3)+COUNTIFS(Olympiade_5!$B:$B, $B23, Olympiade_5!$G:$G,3)+COUNTIFS(Olympiade_6!$B:$B, $B23, Olympiade_6!$G:$G,3)+COUNTIFS(Olympiade_7!$B:$B, $B23, Olympiade_7!$G:$G,3)</f>
        <v>0</v>
      </c>
      <c r="J23" s="4">
        <f t="shared" si="3"/>
        <v>0</v>
      </c>
      <c r="K23" s="4">
        <f>COUNTIFS(Olympiade_1!$B:$B, $B23, Olympiade_1!$H:$H,1)+COUNTIFS(Olympiade_2!$B:$B, $B23, Olympiade_2!$H:$H,1)+COUNTIFS(Olympiade_3!$B:$B, $B23, Olympiade_3!$H:$H,1)+COUNTIFS(Olympiade_4!$B:$B, $B23, Olympiade_4!$H:$H,1)+COUNTIFS(Olympiade_5!$B:$B, $B23, Olympiade_5!$H:$H,1)+COUNTIFS(Olympiade_6!$B:$B, $B23, Olympiade_6!$H:$H,1)+COUNTIFS(Olympiade_7!$B:$B, $B23, Olympiade_7!$H:$H,1)</f>
        <v>0</v>
      </c>
      <c r="L23" s="4">
        <f>COUNTIFS(Olympiade_1!$B:$B, $B23, Olympiade_1!$H:$H,2)+COUNTIFS(Olympiade_2!$B:$B, $B23, Olympiade_2!$H:$H,2)+COUNTIFS(Olympiade_3!$B:$B, $B23, Olympiade_3!$H:$H,2)+COUNTIFS(Olympiade_4!$B:$B, $B23, Olympiade_4!$H:$H,2)+COUNTIFS(Olympiade_5!$B:$B, $B23, Olympiade_5!$H:$H,2)+COUNTIFS(Olympiade_6!$B:$B, $B23, Olympiade_6!$H:$H,2)+COUNTIFS(Olympiade_7!$B:$B, $B23, Olympiade_7!$H:$H,2)</f>
        <v>0</v>
      </c>
      <c r="M23" s="4">
        <f>COUNTIFS(Olympiade_1!$B:$B, $B23, Olympiade_1!$H:$H,3)+COUNTIFS(Olympiade_2!$B:$B, $B23, Olympiade_2!$H:$H,3)+COUNTIFS(Olympiade_3!$B:$B, $B23, Olympiade_3!$H:$H,3)+COUNTIFS(Olympiade_4!$B:$B, $B23, Olympiade_4!$H:$H,3)+COUNTIFS(Olympiade_5!$B:$B, $B23, Olympiade_5!$H:$H,3)+COUNTIFS(Olympiade_6!$B:$B, $B23, Olympiade_6!$H:$H,3)+COUNTIFS(Olympiade_7!$B:$B, $B23, Olympiade_7!$H:$H,3)</f>
        <v>1</v>
      </c>
      <c r="N23" s="4">
        <f t="shared" si="4"/>
        <v>1</v>
      </c>
      <c r="O23" s="4">
        <f>COUNTIFS(Olympiade_1!$B:$B, $B23, Olympiade_1!$A:$A,1)+COUNTIFS(Olympiade_2!$B:$B, $B23, Olympiade_2!$A:$A,1)+COUNTIFS(Olympiade_3!$B:$B, $B23, Olympiade_3!$A:$A,1)+COUNTIFS(Olympiade_4!$B:$B, $B23, Olympiade_4!$A:$A,1)+COUNTIFS(Olympiade_5!$B:$B, $B23, Olympiade_5!$A:$A,1)+COUNTIFS(Olympiade_6!$B:$B, $B23, Olympiade_6!$A:$A,1)+COUNTIFS(Olympiade_7!$B:$B, $B23, Olympiade_7!$A:$A,1)</f>
        <v>0</v>
      </c>
      <c r="P23" s="4">
        <f>COUNTIFS(Olympiade_1!$B:$B, $B23, Olympiade_1!$A:$A,2)+COUNTIFS(Olympiade_2!$B:$B, $B23, Olympiade_2!$A:$A,2)+COUNTIFS(Olympiade_3!$B:$B, $B23, Olympiade_3!$A:$A,2)+COUNTIFS(Olympiade_4!$B:$B, $B23, Olympiade_4!$A:$A,2)+COUNTIFS(Olympiade_5!$B:$B, $B23, Olympiade_5!$A:$A,2)+COUNTIFS(Olympiade_6!$B:$B, $B23, Olympiade_6!$A:$A,2)+COUNTIFS(Olympiade_7!$B:$B, $B23, Olympiade_7!$A:$A,2)</f>
        <v>0</v>
      </c>
      <c r="Q23" s="4">
        <f>COUNTIFS(Olympiade_1!$B:$B, $B23, Olympiade_1!$A:$A,3)+COUNTIFS(Olympiade_2!$B:$B, $B23, Olympiade_2!$A:$A,3)+COUNTIFS(Olympiade_3!$B:$B, $B23, Olympiade_3!$A:$A,3)+COUNTIFS(Olympiade_4!$B:$B, $B23, Olympiade_4!$A:$A,3)+COUNTIFS(Olympiade_5!$B:$B, $B23, Olympiade_5!$A:$A,3)+COUNTIFS(Olympiade_6!$B:$B, $B23, Olympiade_6!$A:$A,3)+COUNTIFS(Olympiade_7!$B:$B, $B23, Olympiade_7!$A:$A,3)</f>
        <v>1</v>
      </c>
      <c r="R23" s="4">
        <f t="shared" si="5"/>
        <v>1</v>
      </c>
      <c r="S23" s="4">
        <f t="shared" ref="S23:U23" si="27">SUM(C23,G23,K23,O23)</f>
        <v>0</v>
      </c>
      <c r="T23" s="4">
        <f t="shared" si="27"/>
        <v>0</v>
      </c>
      <c r="U23" s="4">
        <f t="shared" si="27"/>
        <v>3</v>
      </c>
      <c r="V23" s="4">
        <f t="shared" si="7"/>
        <v>3</v>
      </c>
      <c r="W23" s="4">
        <f>SUMIFS(Database!B:B,Database!A:A,B23) + SUMIFS(Database!F:F,Database!A:A,B23)</f>
        <v>70</v>
      </c>
      <c r="X23" s="4" t="str">
        <f t="array" ref="X23">AVERAGE(XLOOKUP(B23, Database!K:K, Database!L:N,NA()))</f>
        <v>#VALUE!</v>
      </c>
    </row>
    <row r="24" ht="15.75" customHeight="1">
      <c r="A24" s="4">
        <v>13.0</v>
      </c>
      <c r="B24" s="4" t="s">
        <v>18</v>
      </c>
      <c r="C24" s="4">
        <f>COUNTIFS(Olympiade_1!$B:$B,$B24,Olympiade_1!$F:$F,1)+COUNTIFS(Olympiade_2!$B:$B,$B24,Olympiade_2!$F:$F,1)+COUNTIFS(Olympiade_3!$B:$B,$B24,Olympiade_3!$F:$F,1)+COUNTIFS(Olympiade_4!$B:$B,$B24,Olympiade_4!$F:$F,1)+COUNTIFS(Olympiade_5!$B:$B,$B24,Olympiade_5!$F:$F,1)+COUNTIFS(Olympiade_6!$B:$B,$B24,Olympiade_6!$F:$F,1)+COUNTIFS(Olympiade_7!$B:$B,$B24,Olympiade_7!$F:$F,1)</f>
        <v>0</v>
      </c>
      <c r="D24" s="4">
        <f>COUNTIFS(Olympiade_1!$B:$B, $B24, Olympiade_1!$F:$F,2)+COUNTIFS(Olympiade_2!$B:$B, $B24, Olympiade_2!$F:$F,2)+COUNTIFS(Olympiade_3!$B:$B, $B24, Olympiade_3!$F:$F,2)+COUNTIFS(Olympiade_4!$B:$B, $B24, Olympiade_4!$F:$F,2)+COUNTIFS(Olympiade_5!$B:$B, $B24, Olympiade_5!$F:$F,2)+COUNTIFS(Olympiade_6!$B:$B, $B24, Olympiade_6!$F:$F,2)+COUNTIFS(Olympiade_7!$B:$B, $B24, Olympiade_7!$F:$F,2)</f>
        <v>0</v>
      </c>
      <c r="E24" s="4">
        <f>COUNTIFS(Olympiade_1!$B:$B, $B24, Olympiade_1!$F:$F,3)+COUNTIFS(Olympiade_2!$B:$B, $B24, Olympiade_2!$F:$F,3)+COUNTIFS(Olympiade_3!$B:$B, $B24, Olympiade_3!$F:$F,3)+COUNTIFS(Olympiade_4!$B:$B, $B24, Olympiade_4!$F:$F,3)+COUNTIFS(Olympiade_5!$B:$B, $B24, Olympiade_5!$F:$F,3)+COUNTIFS(Olympiade_6!$B:$B, $B24, Olympiade_6!$F:$F,3)+COUNTIFS(Olympiade_7!$B:$B, $B24, Olympiade_7!$F:$F,3)</f>
        <v>0</v>
      </c>
      <c r="F24" s="4">
        <f t="shared" si="2"/>
        <v>0</v>
      </c>
      <c r="G24" s="4">
        <f>COUNTIFS(Olympiade_1!$B:$B, $B24, Olympiade_1!$G:$G,1)+COUNTIFS(Olympiade_2!$B:$B, $B24, Olympiade_2!$G:$G,1)+COUNTIFS(Olympiade_3!$B:$B, $B24, Olympiade_3!$G:$G,1)+COUNTIFS(Olympiade_4!$B:$B, $B24, Olympiade_4!$G:$G,1)+COUNTIFS(Olympiade_5!$B:$B, $B24, Olympiade_5!$G:$G,1)+COUNTIFS(Olympiade_6!$B:$B, $B24, Olympiade_6!$G:$G,1)+COUNTIFS(Olympiade_7!$B:$B, $B24, Olympiade_7!$G:$G,1)</f>
        <v>0</v>
      </c>
      <c r="H24" s="4">
        <f>COUNTIFS(Olympiade_1!$B:$B, $B24, Olympiade_1!$G:$G,2)+COUNTIFS(Olympiade_2!$B:$B, $B24, Olympiade_2!$G:$G,2)+COUNTIFS(Olympiade_3!$B:$B, $B24, Olympiade_3!$G:$G,2)+COUNTIFS(Olympiade_4!$B:$B, $B24, Olympiade_4!$G:$G,2)+COUNTIFS(Olympiade_5!$B:$B, $B24, Olympiade_5!$G:$G,2)+COUNTIFS(Olympiade_6!$B:$B, $B24, Olympiade_6!$G:$G,2)+COUNTIFS(Olympiade_7!$B:$B, $B24, Olympiade_7!$G:$G,2)</f>
        <v>0</v>
      </c>
      <c r="I24" s="4">
        <f>COUNTIFS(Olympiade_1!$B:$B, $B24, Olympiade_1!$G:$G,3)+COUNTIFS(Olympiade_2!$B:$B, $B24, Olympiade_2!$G:$G,3)+COUNTIFS(Olympiade_3!$B:$B, $B24, Olympiade_3!$G:$G,3)+COUNTIFS(Olympiade_4!$B:$B, $B24, Olympiade_4!$G:$G,3)+COUNTIFS(Olympiade_5!$B:$B, $B24, Olympiade_5!$G:$G,3)+COUNTIFS(Olympiade_6!$B:$B, $B24, Olympiade_6!$G:$G,3)+COUNTIFS(Olympiade_7!$B:$B, $B24, Olympiade_7!$G:$G,3)</f>
        <v>0</v>
      </c>
      <c r="J24" s="4">
        <f t="shared" si="3"/>
        <v>0</v>
      </c>
      <c r="K24" s="4">
        <f>COUNTIFS(Olympiade_1!$B:$B, $B24, Olympiade_1!$H:$H,1)+COUNTIFS(Olympiade_2!$B:$B, $B24, Olympiade_2!$H:$H,1)+COUNTIFS(Olympiade_3!$B:$B, $B24, Olympiade_3!$H:$H,1)+COUNTIFS(Olympiade_4!$B:$B, $B24, Olympiade_4!$H:$H,1)+COUNTIFS(Olympiade_5!$B:$B, $B24, Olympiade_5!$H:$H,1)+COUNTIFS(Olympiade_6!$B:$B, $B24, Olympiade_6!$H:$H,1)+COUNTIFS(Olympiade_7!$B:$B, $B24, Olympiade_7!$H:$H,1)</f>
        <v>2</v>
      </c>
      <c r="L24" s="4">
        <f>COUNTIFS(Olympiade_1!$B:$B, $B24, Olympiade_1!$H:$H,2)+COUNTIFS(Olympiade_2!$B:$B, $B24, Olympiade_2!$H:$H,2)+COUNTIFS(Olympiade_3!$B:$B, $B24, Olympiade_3!$H:$H,2)+COUNTIFS(Olympiade_4!$B:$B, $B24, Olympiade_4!$H:$H,2)+COUNTIFS(Olympiade_5!$B:$B, $B24, Olympiade_5!$H:$H,2)+COUNTIFS(Olympiade_6!$B:$B, $B24, Olympiade_6!$H:$H,2)+COUNTIFS(Olympiade_7!$B:$B, $B24, Olympiade_7!$H:$H,2)</f>
        <v>0</v>
      </c>
      <c r="M24" s="4">
        <f>COUNTIFS(Olympiade_1!$B:$B, $B24, Olympiade_1!$H:$H,3)+COUNTIFS(Olympiade_2!$B:$B, $B24, Olympiade_2!$H:$H,3)+COUNTIFS(Olympiade_3!$B:$B, $B24, Olympiade_3!$H:$H,3)+COUNTIFS(Olympiade_4!$B:$B, $B24, Olympiade_4!$H:$H,3)+COUNTIFS(Olympiade_5!$B:$B, $B24, Olympiade_5!$H:$H,3)+COUNTIFS(Olympiade_6!$B:$B, $B24, Olympiade_6!$H:$H,3)+COUNTIFS(Olympiade_7!$B:$B, $B24, Olympiade_7!$H:$H,3)</f>
        <v>0</v>
      </c>
      <c r="N24" s="4">
        <f t="shared" si="4"/>
        <v>2</v>
      </c>
      <c r="O24" s="4">
        <f>COUNTIFS(Olympiade_1!$B:$B, $B24, Olympiade_1!$A:$A,1)+COUNTIFS(Olympiade_2!$B:$B, $B24, Olympiade_2!$A:$A,1)+COUNTIFS(Olympiade_3!$B:$B, $B24, Olympiade_3!$A:$A,1)+COUNTIFS(Olympiade_4!$B:$B, $B24, Olympiade_4!$A:$A,1)+COUNTIFS(Olympiade_5!$B:$B, $B24, Olympiade_5!$A:$A,1)+COUNTIFS(Olympiade_6!$B:$B, $B24, Olympiade_6!$A:$A,1)+COUNTIFS(Olympiade_7!$B:$B, $B24, Olympiade_7!$A:$A,1)</f>
        <v>0</v>
      </c>
      <c r="P24" s="4">
        <f>COUNTIFS(Olympiade_1!$B:$B, $B24, Olympiade_1!$A:$A,2)+COUNTIFS(Olympiade_2!$B:$B, $B24, Olympiade_2!$A:$A,2)+COUNTIFS(Olympiade_3!$B:$B, $B24, Olympiade_3!$A:$A,2)+COUNTIFS(Olympiade_4!$B:$B, $B24, Olympiade_4!$A:$A,2)+COUNTIFS(Olympiade_5!$B:$B, $B24, Olympiade_5!$A:$A,2)+COUNTIFS(Olympiade_6!$B:$B, $B24, Olympiade_6!$A:$A,2)+COUNTIFS(Olympiade_7!$B:$B, $B24, Olympiade_7!$A:$A,2)</f>
        <v>0</v>
      </c>
      <c r="Q24" s="4">
        <f>COUNTIFS(Olympiade_1!$B:$B, $B24, Olympiade_1!$A:$A,3)+COUNTIFS(Olympiade_2!$B:$B, $B24, Olympiade_2!$A:$A,3)+COUNTIFS(Olympiade_3!$B:$B, $B24, Olympiade_3!$A:$A,3)+COUNTIFS(Olympiade_4!$B:$B, $B24, Olympiade_4!$A:$A,3)+COUNTIFS(Olympiade_5!$B:$B, $B24, Olympiade_5!$A:$A,3)+COUNTIFS(Olympiade_6!$B:$B, $B24, Olympiade_6!$A:$A,3)+COUNTIFS(Olympiade_7!$B:$B, $B24, Olympiade_7!$A:$A,3)</f>
        <v>0</v>
      </c>
      <c r="R24" s="4">
        <f t="shared" si="5"/>
        <v>0</v>
      </c>
      <c r="S24" s="4">
        <f t="shared" ref="S24:U24" si="28">SUM(C24,G24,K24,O24)</f>
        <v>2</v>
      </c>
      <c r="T24" s="4">
        <f t="shared" si="28"/>
        <v>0</v>
      </c>
      <c r="U24" s="4">
        <f t="shared" si="28"/>
        <v>0</v>
      </c>
      <c r="V24" s="4">
        <f t="shared" si="7"/>
        <v>2</v>
      </c>
      <c r="W24" s="4">
        <f>SUMIFS(Database!B:B,Database!A:A,B24) + SUMIFS(Database!F:F,Database!A:A,B24)</f>
        <v>100</v>
      </c>
      <c r="X24" s="4">
        <f t="array" ref="X24">AVERAGE(XLOOKUP(B24, Database!K:K, Database!L:N,NA()))</f>
        <v>100</v>
      </c>
    </row>
    <row r="25" ht="15.75" customHeight="1">
      <c r="A25" s="4">
        <v>15.0</v>
      </c>
      <c r="B25" s="4" t="s">
        <v>20</v>
      </c>
      <c r="C25" s="4">
        <f>COUNTIFS(Olympiade_1!$B:$B,$B25,Olympiade_1!$F:$F,1)+COUNTIFS(Olympiade_2!$B:$B,$B25,Olympiade_2!$F:$F,1)+COUNTIFS(Olympiade_3!$B:$B,$B25,Olympiade_3!$F:$F,1)+COUNTIFS(Olympiade_4!$B:$B,$B25,Olympiade_4!$F:$F,1)+COUNTIFS(Olympiade_5!$B:$B,$B25,Olympiade_5!$F:$F,1)+COUNTIFS(Olympiade_6!$B:$B,$B25,Olympiade_6!$F:$F,1)+COUNTIFS(Olympiade_7!$B:$B,$B25,Olympiade_7!$F:$F,1)</f>
        <v>0</v>
      </c>
      <c r="D25" s="4">
        <f>COUNTIFS(Olympiade_1!$B:$B, $B25, Olympiade_1!$F:$F,2)+COUNTIFS(Olympiade_2!$B:$B, $B25, Olympiade_2!$F:$F,2)+COUNTIFS(Olympiade_3!$B:$B, $B25, Olympiade_3!$F:$F,2)+COUNTIFS(Olympiade_4!$B:$B, $B25, Olympiade_4!$F:$F,2)+COUNTIFS(Olympiade_5!$B:$B, $B25, Olympiade_5!$F:$F,2)+COUNTIFS(Olympiade_6!$B:$B, $B25, Olympiade_6!$F:$F,2)+COUNTIFS(Olympiade_7!$B:$B, $B25, Olympiade_7!$F:$F,2)</f>
        <v>1</v>
      </c>
      <c r="E25" s="4">
        <f>COUNTIFS(Olympiade_1!$B:$B, $B25, Olympiade_1!$F:$F,3)+COUNTIFS(Olympiade_2!$B:$B, $B25, Olympiade_2!$F:$F,3)+COUNTIFS(Olympiade_3!$B:$B, $B25, Olympiade_3!$F:$F,3)+COUNTIFS(Olympiade_4!$B:$B, $B25, Olympiade_4!$F:$F,3)+COUNTIFS(Olympiade_5!$B:$B, $B25, Olympiade_5!$F:$F,3)+COUNTIFS(Olympiade_6!$B:$B, $B25, Olympiade_6!$F:$F,3)+COUNTIFS(Olympiade_7!$B:$B, $B25, Olympiade_7!$F:$F,3)</f>
        <v>0</v>
      </c>
      <c r="F25" s="4">
        <f t="shared" si="2"/>
        <v>1</v>
      </c>
      <c r="G25" s="4">
        <f>COUNTIFS(Olympiade_1!$B:$B, $B25, Olympiade_1!$G:$G,1)+COUNTIFS(Olympiade_2!$B:$B, $B25, Olympiade_2!$G:$G,1)+COUNTIFS(Olympiade_3!$B:$B, $B25, Olympiade_3!$G:$G,1)+COUNTIFS(Olympiade_4!$B:$B, $B25, Olympiade_4!$G:$G,1)+COUNTIFS(Olympiade_5!$B:$B, $B25, Olympiade_5!$G:$G,1)+COUNTIFS(Olympiade_6!$B:$B, $B25, Olympiade_6!$G:$G,1)+COUNTIFS(Olympiade_7!$B:$B, $B25, Olympiade_7!$G:$G,1)</f>
        <v>0</v>
      </c>
      <c r="H25" s="4">
        <f>COUNTIFS(Olympiade_1!$B:$B, $B25, Olympiade_1!$G:$G,2)+COUNTIFS(Olympiade_2!$B:$B, $B25, Olympiade_2!$G:$G,2)+COUNTIFS(Olympiade_3!$B:$B, $B25, Olympiade_3!$G:$G,2)+COUNTIFS(Olympiade_4!$B:$B, $B25, Olympiade_4!$G:$G,2)+COUNTIFS(Olympiade_5!$B:$B, $B25, Olympiade_5!$G:$G,2)+COUNTIFS(Olympiade_6!$B:$B, $B25, Olympiade_6!$G:$G,2)+COUNTIFS(Olympiade_7!$B:$B, $B25, Olympiade_7!$G:$G,2)</f>
        <v>0</v>
      </c>
      <c r="I25" s="4">
        <f>COUNTIFS(Olympiade_1!$B:$B, $B25, Olympiade_1!$G:$G,3)+COUNTIFS(Olympiade_2!$B:$B, $B25, Olympiade_2!$G:$G,3)+COUNTIFS(Olympiade_3!$B:$B, $B25, Olympiade_3!$G:$G,3)+COUNTIFS(Olympiade_4!$B:$B, $B25, Olympiade_4!$G:$G,3)+COUNTIFS(Olympiade_5!$B:$B, $B25, Olympiade_5!$G:$G,3)+COUNTIFS(Olympiade_6!$B:$B, $B25, Olympiade_6!$G:$G,3)+COUNTIFS(Olympiade_7!$B:$B, $B25, Olympiade_7!$G:$G,3)</f>
        <v>0</v>
      </c>
      <c r="J25" s="4">
        <f t="shared" si="3"/>
        <v>0</v>
      </c>
      <c r="K25" s="4">
        <f>COUNTIFS(Olympiade_1!$B:$B, $B25, Olympiade_1!$H:$H,1)+COUNTIFS(Olympiade_2!$B:$B, $B25, Olympiade_2!$H:$H,1)+COUNTIFS(Olympiade_3!$B:$B, $B25, Olympiade_3!$H:$H,1)+COUNTIFS(Olympiade_4!$B:$B, $B25, Olympiade_4!$H:$H,1)+COUNTIFS(Olympiade_5!$B:$B, $B25, Olympiade_5!$H:$H,1)+COUNTIFS(Olympiade_6!$B:$B, $B25, Olympiade_6!$H:$H,1)+COUNTIFS(Olympiade_7!$B:$B, $B25, Olympiade_7!$H:$H,1)</f>
        <v>0</v>
      </c>
      <c r="L25" s="4">
        <f>COUNTIFS(Olympiade_1!$B:$B, $B25, Olympiade_1!$H:$H,2)+COUNTIFS(Olympiade_2!$B:$B, $B25, Olympiade_2!$H:$H,2)+COUNTIFS(Olympiade_3!$B:$B, $B25, Olympiade_3!$H:$H,2)+COUNTIFS(Olympiade_4!$B:$B, $B25, Olympiade_4!$H:$H,2)+COUNTIFS(Olympiade_5!$B:$B, $B25, Olympiade_5!$H:$H,2)+COUNTIFS(Olympiade_6!$B:$B, $B25, Olympiade_6!$H:$H,2)+COUNTIFS(Olympiade_7!$B:$B, $B25, Olympiade_7!$H:$H,2)</f>
        <v>1</v>
      </c>
      <c r="M25" s="4">
        <f>COUNTIFS(Olympiade_1!$B:$B, $B25, Olympiade_1!$H:$H,3)+COUNTIFS(Olympiade_2!$B:$B, $B25, Olympiade_2!$H:$H,3)+COUNTIFS(Olympiade_3!$B:$B, $B25, Olympiade_3!$H:$H,3)+COUNTIFS(Olympiade_4!$B:$B, $B25, Olympiade_4!$H:$H,3)+COUNTIFS(Olympiade_5!$B:$B, $B25, Olympiade_5!$H:$H,3)+COUNTIFS(Olympiade_6!$B:$B, $B25, Olympiade_6!$H:$H,3)+COUNTIFS(Olympiade_7!$B:$B, $B25, Olympiade_7!$H:$H,3)</f>
        <v>0</v>
      </c>
      <c r="N25" s="4">
        <f t="shared" si="4"/>
        <v>1</v>
      </c>
      <c r="O25" s="4">
        <f>COUNTIFS(Olympiade_1!$B:$B, $B25, Olympiade_1!$A:$A,1)+COUNTIFS(Olympiade_2!$B:$B, $B25, Olympiade_2!$A:$A,1)+COUNTIFS(Olympiade_3!$B:$B, $B25, Olympiade_3!$A:$A,1)+COUNTIFS(Olympiade_4!$B:$B, $B25, Olympiade_4!$A:$A,1)+COUNTIFS(Olympiade_5!$B:$B, $B25, Olympiade_5!$A:$A,1)+COUNTIFS(Olympiade_6!$B:$B, $B25, Olympiade_6!$A:$A,1)+COUNTIFS(Olympiade_7!$B:$B, $B25, Olympiade_7!$A:$A,1)</f>
        <v>0</v>
      </c>
      <c r="P25" s="4">
        <f>COUNTIFS(Olympiade_1!$B:$B, $B25, Olympiade_1!$A:$A,2)+COUNTIFS(Olympiade_2!$B:$B, $B25, Olympiade_2!$A:$A,2)+COUNTIFS(Olympiade_3!$B:$B, $B25, Olympiade_3!$A:$A,2)+COUNTIFS(Olympiade_4!$B:$B, $B25, Olympiade_4!$A:$A,2)+COUNTIFS(Olympiade_5!$B:$B, $B25, Olympiade_5!$A:$A,2)+COUNTIFS(Olympiade_6!$B:$B, $B25, Olympiade_6!$A:$A,2)+COUNTIFS(Olympiade_7!$B:$B, $B25, Olympiade_7!$A:$A,2)</f>
        <v>0</v>
      </c>
      <c r="Q25" s="4">
        <f>COUNTIFS(Olympiade_1!$B:$B, $B25, Olympiade_1!$A:$A,3)+COUNTIFS(Olympiade_2!$B:$B, $B25, Olympiade_2!$A:$A,3)+COUNTIFS(Olympiade_3!$B:$B, $B25, Olympiade_3!$A:$A,3)+COUNTIFS(Olympiade_4!$B:$B, $B25, Olympiade_4!$A:$A,3)+COUNTIFS(Olympiade_5!$B:$B, $B25, Olympiade_5!$A:$A,3)+COUNTIFS(Olympiade_6!$B:$B, $B25, Olympiade_6!$A:$A,3)+COUNTIFS(Olympiade_7!$B:$B, $B25, Olympiade_7!$A:$A,3)</f>
        <v>0</v>
      </c>
      <c r="R25" s="4">
        <f t="shared" si="5"/>
        <v>0</v>
      </c>
      <c r="S25" s="4">
        <f t="shared" ref="S25:U25" si="29">SUM(C25,G25,K25,O25)</f>
        <v>0</v>
      </c>
      <c r="T25" s="4">
        <f t="shared" si="29"/>
        <v>2</v>
      </c>
      <c r="U25" s="4">
        <f t="shared" si="29"/>
        <v>0</v>
      </c>
      <c r="V25" s="4">
        <f t="shared" si="7"/>
        <v>2</v>
      </c>
      <c r="W25" s="4">
        <f>SUMIFS(Database!B:B,Database!A:A,B25) + SUMIFS(Database!F:F,Database!A:A,B25)</f>
        <v>80</v>
      </c>
      <c r="X25" s="4">
        <f t="array" ref="X25">AVERAGE(XLOOKUP(B25, Database!K:K, Database!L:N,NA()))</f>
        <v>110</v>
      </c>
    </row>
    <row r="26" ht="15.75" customHeight="1">
      <c r="A26" s="4">
        <v>25.0</v>
      </c>
      <c r="B26" s="4" t="s">
        <v>30</v>
      </c>
      <c r="C26" s="4">
        <f>COUNTIFS(Olympiade_1!$B:$B,$B26,Olympiade_1!$F:$F,1)+COUNTIFS(Olympiade_2!$B:$B,$B26,Olympiade_2!$F:$F,1)+COUNTIFS(Olympiade_3!$B:$B,$B26,Olympiade_3!$F:$F,1)+COUNTIFS(Olympiade_4!$B:$B,$B26,Olympiade_4!$F:$F,1)+COUNTIFS(Olympiade_5!$B:$B,$B26,Olympiade_5!$F:$F,1)+COUNTIFS(Olympiade_6!$B:$B,$B26,Olympiade_6!$F:$F,1)+COUNTIFS(Olympiade_7!$B:$B,$B26,Olympiade_7!$F:$F,1)</f>
        <v>0</v>
      </c>
      <c r="D26" s="4">
        <f>COUNTIFS(Olympiade_1!$B:$B, $B26, Olympiade_1!$F:$F,2)+COUNTIFS(Olympiade_2!$B:$B, $B26, Olympiade_2!$F:$F,2)+COUNTIFS(Olympiade_3!$B:$B, $B26, Olympiade_3!$F:$F,2)+COUNTIFS(Olympiade_4!$B:$B, $B26, Olympiade_4!$F:$F,2)+COUNTIFS(Olympiade_5!$B:$B, $B26, Olympiade_5!$F:$F,2)+COUNTIFS(Olympiade_6!$B:$B, $B26, Olympiade_6!$F:$F,2)+COUNTIFS(Olympiade_7!$B:$B, $B26, Olympiade_7!$F:$F,2)</f>
        <v>0</v>
      </c>
      <c r="E26" s="4">
        <f>COUNTIFS(Olympiade_1!$B:$B, $B26, Olympiade_1!$F:$F,3)+COUNTIFS(Olympiade_2!$B:$B, $B26, Olympiade_2!$F:$F,3)+COUNTIFS(Olympiade_3!$B:$B, $B26, Olympiade_3!$F:$F,3)+COUNTIFS(Olympiade_4!$B:$B, $B26, Olympiade_4!$F:$F,3)+COUNTIFS(Olympiade_5!$B:$B, $B26, Olympiade_5!$F:$F,3)+COUNTIFS(Olympiade_6!$B:$B, $B26, Olympiade_6!$F:$F,3)+COUNTIFS(Olympiade_7!$B:$B, $B26, Olympiade_7!$F:$F,3)</f>
        <v>1</v>
      </c>
      <c r="F26" s="4">
        <f t="shared" si="2"/>
        <v>1</v>
      </c>
      <c r="G26" s="4">
        <f>COUNTIFS(Olympiade_1!$B:$B, $B26, Olympiade_1!$G:$G,1)+COUNTIFS(Olympiade_2!$B:$B, $B26, Olympiade_2!$G:$G,1)+COUNTIFS(Olympiade_3!$B:$B, $B26, Olympiade_3!$G:$G,1)+COUNTIFS(Olympiade_4!$B:$B, $B26, Olympiade_4!$G:$G,1)+COUNTIFS(Olympiade_5!$B:$B, $B26, Olympiade_5!$G:$G,1)+COUNTIFS(Olympiade_6!$B:$B, $B26, Olympiade_6!$G:$G,1)+COUNTIFS(Olympiade_7!$B:$B, $B26, Olympiade_7!$G:$G,1)</f>
        <v>0</v>
      </c>
      <c r="H26" s="4">
        <f>COUNTIFS(Olympiade_1!$B:$B, $B26, Olympiade_1!$G:$G,2)+COUNTIFS(Olympiade_2!$B:$B, $B26, Olympiade_2!$G:$G,2)+COUNTIFS(Olympiade_3!$B:$B, $B26, Olympiade_3!$G:$G,2)+COUNTIFS(Olympiade_4!$B:$B, $B26, Olympiade_4!$G:$G,2)+COUNTIFS(Olympiade_5!$B:$B, $B26, Olympiade_5!$G:$G,2)+COUNTIFS(Olympiade_6!$B:$B, $B26, Olympiade_6!$G:$G,2)+COUNTIFS(Olympiade_7!$B:$B, $B26, Olympiade_7!$G:$G,2)</f>
        <v>0</v>
      </c>
      <c r="I26" s="4">
        <f>COUNTIFS(Olympiade_1!$B:$B, $B26, Olympiade_1!$G:$G,3)+COUNTIFS(Olympiade_2!$B:$B, $B26, Olympiade_2!$G:$G,3)+COUNTIFS(Olympiade_3!$B:$B, $B26, Olympiade_3!$G:$G,3)+COUNTIFS(Olympiade_4!$B:$B, $B26, Olympiade_4!$G:$G,3)+COUNTIFS(Olympiade_5!$B:$B, $B26, Olympiade_5!$G:$G,3)+COUNTIFS(Olympiade_6!$B:$B, $B26, Olympiade_6!$G:$G,3)+COUNTIFS(Olympiade_7!$B:$B, $B26, Olympiade_7!$G:$G,3)</f>
        <v>1</v>
      </c>
      <c r="J26" s="4">
        <f t="shared" si="3"/>
        <v>1</v>
      </c>
      <c r="K26" s="4">
        <f>COUNTIFS(Olympiade_1!$B:$B, $B26, Olympiade_1!$H:$H,1)+COUNTIFS(Olympiade_2!$B:$B, $B26, Olympiade_2!$H:$H,1)+COUNTIFS(Olympiade_3!$B:$B, $B26, Olympiade_3!$H:$H,1)+COUNTIFS(Olympiade_4!$B:$B, $B26, Olympiade_4!$H:$H,1)+COUNTIFS(Olympiade_5!$B:$B, $B26, Olympiade_5!$H:$H,1)+COUNTIFS(Olympiade_6!$B:$B, $B26, Olympiade_6!$H:$H,1)+COUNTIFS(Olympiade_7!$B:$B, $B26, Olympiade_7!$H:$H,1)</f>
        <v>0</v>
      </c>
      <c r="L26" s="4">
        <f>COUNTIFS(Olympiade_1!$B:$B, $B26, Olympiade_1!$H:$H,2)+COUNTIFS(Olympiade_2!$B:$B, $B26, Olympiade_2!$H:$H,2)+COUNTIFS(Olympiade_3!$B:$B, $B26, Olympiade_3!$H:$H,2)+COUNTIFS(Olympiade_4!$B:$B, $B26, Olympiade_4!$H:$H,2)+COUNTIFS(Olympiade_5!$B:$B, $B26, Olympiade_5!$H:$H,2)+COUNTIFS(Olympiade_6!$B:$B, $B26, Olympiade_6!$H:$H,2)+COUNTIFS(Olympiade_7!$B:$B, $B26, Olympiade_7!$H:$H,2)</f>
        <v>0</v>
      </c>
      <c r="M26" s="4">
        <f>COUNTIFS(Olympiade_1!$B:$B, $B26, Olympiade_1!$H:$H,3)+COUNTIFS(Olympiade_2!$B:$B, $B26, Olympiade_2!$H:$H,3)+COUNTIFS(Olympiade_3!$B:$B, $B26, Olympiade_3!$H:$H,3)+COUNTIFS(Olympiade_4!$B:$B, $B26, Olympiade_4!$H:$H,3)+COUNTIFS(Olympiade_5!$B:$B, $B26, Olympiade_5!$H:$H,3)+COUNTIFS(Olympiade_6!$B:$B, $B26, Olympiade_6!$H:$H,3)+COUNTIFS(Olympiade_7!$B:$B, $B26, Olympiade_7!$H:$H,3)</f>
        <v>0</v>
      </c>
      <c r="N26" s="4">
        <f t="shared" si="4"/>
        <v>0</v>
      </c>
      <c r="O26" s="4">
        <f>COUNTIFS(Olympiade_1!$B:$B, $B26, Olympiade_1!$A:$A,1)+COUNTIFS(Olympiade_2!$B:$B, $B26, Olympiade_2!$A:$A,1)+COUNTIFS(Olympiade_3!$B:$B, $B26, Olympiade_3!$A:$A,1)+COUNTIFS(Olympiade_4!$B:$B, $B26, Olympiade_4!$A:$A,1)+COUNTIFS(Olympiade_5!$B:$B, $B26, Olympiade_5!$A:$A,1)+COUNTIFS(Olympiade_6!$B:$B, $B26, Olympiade_6!$A:$A,1)+COUNTIFS(Olympiade_7!$B:$B, $B26, Olympiade_7!$A:$A,1)</f>
        <v>0</v>
      </c>
      <c r="P26" s="4">
        <f>COUNTIFS(Olympiade_1!$B:$B, $B26, Olympiade_1!$A:$A,2)+COUNTIFS(Olympiade_2!$B:$B, $B26, Olympiade_2!$A:$A,2)+COUNTIFS(Olympiade_3!$B:$B, $B26, Olympiade_3!$A:$A,2)+COUNTIFS(Olympiade_4!$B:$B, $B26, Olympiade_4!$A:$A,2)+COUNTIFS(Olympiade_5!$B:$B, $B26, Olympiade_5!$A:$A,2)+COUNTIFS(Olympiade_6!$B:$B, $B26, Olympiade_6!$A:$A,2)+COUNTIFS(Olympiade_7!$B:$B, $B26, Olympiade_7!$A:$A,2)</f>
        <v>0</v>
      </c>
      <c r="Q26" s="4">
        <f>COUNTIFS(Olympiade_1!$B:$B, $B26, Olympiade_1!$A:$A,3)+COUNTIFS(Olympiade_2!$B:$B, $B26, Olympiade_2!$A:$A,3)+COUNTIFS(Olympiade_3!$B:$B, $B26, Olympiade_3!$A:$A,3)+COUNTIFS(Olympiade_4!$B:$B, $B26, Olympiade_4!$A:$A,3)+COUNTIFS(Olympiade_5!$B:$B, $B26, Olympiade_5!$A:$A,3)+COUNTIFS(Olympiade_6!$B:$B, $B26, Olympiade_6!$A:$A,3)+COUNTIFS(Olympiade_7!$B:$B, $B26, Olympiade_7!$A:$A,3)</f>
        <v>0</v>
      </c>
      <c r="R26" s="4">
        <f t="shared" si="5"/>
        <v>0</v>
      </c>
      <c r="S26" s="4">
        <f t="shared" ref="S26:U26" si="30">SUM(C26,G26,K26,O26)</f>
        <v>0</v>
      </c>
      <c r="T26" s="4">
        <f t="shared" si="30"/>
        <v>0</v>
      </c>
      <c r="U26" s="4">
        <f t="shared" si="30"/>
        <v>2</v>
      </c>
      <c r="V26" s="4">
        <f t="shared" si="7"/>
        <v>2</v>
      </c>
      <c r="W26" s="4">
        <f>SUMIFS(Database!B:B,Database!A:A,B26) + SUMIFS(Database!F:F,Database!A:A,B26)</f>
        <v>50</v>
      </c>
      <c r="X26" s="4">
        <f t="array" ref="X26">AVERAGE(XLOOKUP(B26, Database!K:K, Database!L:N,NA()))</f>
        <v>56.66666667</v>
      </c>
    </row>
    <row r="27" ht="15.75" customHeight="1">
      <c r="A27" s="4">
        <v>26.0</v>
      </c>
      <c r="B27" s="4" t="s">
        <v>31</v>
      </c>
      <c r="C27" s="4">
        <f>COUNTIFS(Olympiade_1!$B:$B,$B27,Olympiade_1!$F:$F,1)+COUNTIFS(Olympiade_2!$B:$B,$B27,Olympiade_2!$F:$F,1)+COUNTIFS(Olympiade_3!$B:$B,$B27,Olympiade_3!$F:$F,1)+COUNTIFS(Olympiade_4!$B:$B,$B27,Olympiade_4!$F:$F,1)+COUNTIFS(Olympiade_5!$B:$B,$B27,Olympiade_5!$F:$F,1)+COUNTIFS(Olympiade_6!$B:$B,$B27,Olympiade_6!$F:$F,1)+COUNTIFS(Olympiade_7!$B:$B,$B27,Olympiade_7!$F:$F,1)</f>
        <v>0</v>
      </c>
      <c r="D27" s="4">
        <f>COUNTIFS(Olympiade_1!$B:$B, $B27, Olympiade_1!$F:$F,2)+COUNTIFS(Olympiade_2!$B:$B, $B27, Olympiade_2!$F:$F,2)+COUNTIFS(Olympiade_3!$B:$B, $B27, Olympiade_3!$F:$F,2)+COUNTIFS(Olympiade_4!$B:$B, $B27, Olympiade_4!$F:$F,2)+COUNTIFS(Olympiade_5!$B:$B, $B27, Olympiade_5!$F:$F,2)+COUNTIFS(Olympiade_6!$B:$B, $B27, Olympiade_6!$F:$F,2)+COUNTIFS(Olympiade_7!$B:$B, $B27, Olympiade_7!$F:$F,2)</f>
        <v>0</v>
      </c>
      <c r="E27" s="4">
        <f>COUNTIFS(Olympiade_1!$B:$B, $B27, Olympiade_1!$F:$F,3)+COUNTIFS(Olympiade_2!$B:$B, $B27, Olympiade_2!$F:$F,3)+COUNTIFS(Olympiade_3!$B:$B, $B27, Olympiade_3!$F:$F,3)+COUNTIFS(Olympiade_4!$B:$B, $B27, Olympiade_4!$F:$F,3)+COUNTIFS(Olympiade_5!$B:$B, $B27, Olympiade_5!$F:$F,3)+COUNTIFS(Olympiade_6!$B:$B, $B27, Olympiade_6!$F:$F,3)+COUNTIFS(Olympiade_7!$B:$B, $B27, Olympiade_7!$F:$F,3)</f>
        <v>1</v>
      </c>
      <c r="F27" s="4">
        <f t="shared" si="2"/>
        <v>1</v>
      </c>
      <c r="G27" s="4">
        <f>COUNTIFS(Olympiade_1!$B:$B, $B27, Olympiade_1!$G:$G,1)+COUNTIFS(Olympiade_2!$B:$B, $B27, Olympiade_2!$G:$G,1)+COUNTIFS(Olympiade_3!$B:$B, $B27, Olympiade_3!$G:$G,1)+COUNTIFS(Olympiade_4!$B:$B, $B27, Olympiade_4!$G:$G,1)+COUNTIFS(Olympiade_5!$B:$B, $B27, Olympiade_5!$G:$G,1)+COUNTIFS(Olympiade_6!$B:$B, $B27, Olympiade_6!$G:$G,1)+COUNTIFS(Olympiade_7!$B:$B, $B27, Olympiade_7!$G:$G,1)</f>
        <v>0</v>
      </c>
      <c r="H27" s="4">
        <f>COUNTIFS(Olympiade_1!$B:$B, $B27, Olympiade_1!$G:$G,2)+COUNTIFS(Olympiade_2!$B:$B, $B27, Olympiade_2!$G:$G,2)+COUNTIFS(Olympiade_3!$B:$B, $B27, Olympiade_3!$G:$G,2)+COUNTIFS(Olympiade_4!$B:$B, $B27, Olympiade_4!$G:$G,2)+COUNTIFS(Olympiade_5!$B:$B, $B27, Olympiade_5!$G:$G,2)+COUNTIFS(Olympiade_6!$B:$B, $B27, Olympiade_6!$G:$G,2)+COUNTIFS(Olympiade_7!$B:$B, $B27, Olympiade_7!$G:$G,2)</f>
        <v>0</v>
      </c>
      <c r="I27" s="4">
        <f>COUNTIFS(Olympiade_1!$B:$B, $B27, Olympiade_1!$G:$G,3)+COUNTIFS(Olympiade_2!$B:$B, $B27, Olympiade_2!$G:$G,3)+COUNTIFS(Olympiade_3!$B:$B, $B27, Olympiade_3!$G:$G,3)+COUNTIFS(Olympiade_4!$B:$B, $B27, Olympiade_4!$G:$G,3)+COUNTIFS(Olympiade_5!$B:$B, $B27, Olympiade_5!$G:$G,3)+COUNTIFS(Olympiade_6!$B:$B, $B27, Olympiade_6!$G:$G,3)+COUNTIFS(Olympiade_7!$B:$B, $B27, Olympiade_7!$G:$G,3)</f>
        <v>1</v>
      </c>
      <c r="J27" s="4">
        <f t="shared" si="3"/>
        <v>1</v>
      </c>
      <c r="K27" s="4">
        <f>COUNTIFS(Olympiade_1!$B:$B, $B27, Olympiade_1!$H:$H,1)+COUNTIFS(Olympiade_2!$B:$B, $B27, Olympiade_2!$H:$H,1)+COUNTIFS(Olympiade_3!$B:$B, $B27, Olympiade_3!$H:$H,1)+COUNTIFS(Olympiade_4!$B:$B, $B27, Olympiade_4!$H:$H,1)+COUNTIFS(Olympiade_5!$B:$B, $B27, Olympiade_5!$H:$H,1)+COUNTIFS(Olympiade_6!$B:$B, $B27, Olympiade_6!$H:$H,1)+COUNTIFS(Olympiade_7!$B:$B, $B27, Olympiade_7!$H:$H,1)</f>
        <v>0</v>
      </c>
      <c r="L27" s="4">
        <f>COUNTIFS(Olympiade_1!$B:$B, $B27, Olympiade_1!$H:$H,2)+COUNTIFS(Olympiade_2!$B:$B, $B27, Olympiade_2!$H:$H,2)+COUNTIFS(Olympiade_3!$B:$B, $B27, Olympiade_3!$H:$H,2)+COUNTIFS(Olympiade_4!$B:$B, $B27, Olympiade_4!$H:$H,2)+COUNTIFS(Olympiade_5!$B:$B, $B27, Olympiade_5!$H:$H,2)+COUNTIFS(Olympiade_6!$B:$B, $B27, Olympiade_6!$H:$H,2)+COUNTIFS(Olympiade_7!$B:$B, $B27, Olympiade_7!$H:$H,2)</f>
        <v>0</v>
      </c>
      <c r="M27" s="4">
        <f>COUNTIFS(Olympiade_1!$B:$B, $B27, Olympiade_1!$H:$H,3)+COUNTIFS(Olympiade_2!$B:$B, $B27, Olympiade_2!$H:$H,3)+COUNTIFS(Olympiade_3!$B:$B, $B27, Olympiade_3!$H:$H,3)+COUNTIFS(Olympiade_4!$B:$B, $B27, Olympiade_4!$H:$H,3)+COUNTIFS(Olympiade_5!$B:$B, $B27, Olympiade_5!$H:$H,3)+COUNTIFS(Olympiade_6!$B:$B, $B27, Olympiade_6!$H:$H,3)+COUNTIFS(Olympiade_7!$B:$B, $B27, Olympiade_7!$H:$H,3)</f>
        <v>0</v>
      </c>
      <c r="N27" s="4">
        <f t="shared" si="4"/>
        <v>0</v>
      </c>
      <c r="O27" s="4">
        <f>COUNTIFS(Olympiade_1!$B:$B, $B27, Olympiade_1!$A:$A,1)+COUNTIFS(Olympiade_2!$B:$B, $B27, Olympiade_2!$A:$A,1)+COUNTIFS(Olympiade_3!$B:$B, $B27, Olympiade_3!$A:$A,1)+COUNTIFS(Olympiade_4!$B:$B, $B27, Olympiade_4!$A:$A,1)+COUNTIFS(Olympiade_5!$B:$B, $B27, Olympiade_5!$A:$A,1)+COUNTIFS(Olympiade_6!$B:$B, $B27, Olympiade_6!$A:$A,1)+COUNTIFS(Olympiade_7!$B:$B, $B27, Olympiade_7!$A:$A,1)</f>
        <v>0</v>
      </c>
      <c r="P27" s="4">
        <f>COUNTIFS(Olympiade_1!$B:$B, $B27, Olympiade_1!$A:$A,2)+COUNTIFS(Olympiade_2!$B:$B, $B27, Olympiade_2!$A:$A,2)+COUNTIFS(Olympiade_3!$B:$B, $B27, Olympiade_3!$A:$A,2)+COUNTIFS(Olympiade_4!$B:$B, $B27, Olympiade_4!$A:$A,2)+COUNTIFS(Olympiade_5!$B:$B, $B27, Olympiade_5!$A:$A,2)+COUNTIFS(Olympiade_6!$B:$B, $B27, Olympiade_6!$A:$A,2)+COUNTIFS(Olympiade_7!$B:$B, $B27, Olympiade_7!$A:$A,2)</f>
        <v>0</v>
      </c>
      <c r="Q27" s="4">
        <f>COUNTIFS(Olympiade_1!$B:$B, $B27, Olympiade_1!$A:$A,3)+COUNTIFS(Olympiade_2!$B:$B, $B27, Olympiade_2!$A:$A,3)+COUNTIFS(Olympiade_3!$B:$B, $B27, Olympiade_3!$A:$A,3)+COUNTIFS(Olympiade_4!$B:$B, $B27, Olympiade_4!$A:$A,3)+COUNTIFS(Olympiade_5!$B:$B, $B27, Olympiade_5!$A:$A,3)+COUNTIFS(Olympiade_6!$B:$B, $B27, Olympiade_6!$A:$A,3)+COUNTIFS(Olympiade_7!$B:$B, $B27, Olympiade_7!$A:$A,3)</f>
        <v>0</v>
      </c>
      <c r="R27" s="4">
        <f t="shared" si="5"/>
        <v>0</v>
      </c>
      <c r="S27" s="4">
        <f t="shared" ref="S27:U27" si="31">SUM(C27,G27,K27,O27)</f>
        <v>0</v>
      </c>
      <c r="T27" s="4">
        <f t="shared" si="31"/>
        <v>0</v>
      </c>
      <c r="U27" s="4">
        <f t="shared" si="31"/>
        <v>2</v>
      </c>
      <c r="V27" s="4">
        <f t="shared" si="7"/>
        <v>2</v>
      </c>
      <c r="W27" s="4">
        <f>SUMIFS(Database!B:B,Database!A:A,B27) + SUMIFS(Database!F:F,Database!A:A,B27)</f>
        <v>50</v>
      </c>
      <c r="X27" s="4" t="str">
        <f t="array" ref="X27">AVERAGE(XLOOKUP(B27, Database!K:K, Database!L:N,NA()))</f>
        <v>#VALUE!</v>
      </c>
    </row>
    <row r="28" ht="15.75" customHeight="1">
      <c r="A28" s="4">
        <v>27.0</v>
      </c>
      <c r="B28" s="4" t="s">
        <v>32</v>
      </c>
      <c r="C28" s="4">
        <f>COUNTIFS(Olympiade_1!$B:$B,$B28,Olympiade_1!$F:$F,1)+COUNTIFS(Olympiade_2!$B:$B,$B28,Olympiade_2!$F:$F,1)+COUNTIFS(Olympiade_3!$B:$B,$B28,Olympiade_3!$F:$F,1)+COUNTIFS(Olympiade_4!$B:$B,$B28,Olympiade_4!$F:$F,1)+COUNTIFS(Olympiade_5!$B:$B,$B28,Olympiade_5!$F:$F,1)+COUNTIFS(Olympiade_6!$B:$B,$B28,Olympiade_6!$F:$F,1)+COUNTIFS(Olympiade_7!$B:$B,$B28,Olympiade_7!$F:$F,1)</f>
        <v>0</v>
      </c>
      <c r="D28" s="4">
        <f>COUNTIFS(Olympiade_1!$B:$B, $B28, Olympiade_1!$F:$F,2)+COUNTIFS(Olympiade_2!$B:$B, $B28, Olympiade_2!$F:$F,2)+COUNTIFS(Olympiade_3!$B:$B, $B28, Olympiade_3!$F:$F,2)+COUNTIFS(Olympiade_4!$B:$B, $B28, Olympiade_4!$F:$F,2)+COUNTIFS(Olympiade_5!$B:$B, $B28, Olympiade_5!$F:$F,2)+COUNTIFS(Olympiade_6!$B:$B, $B28, Olympiade_6!$F:$F,2)+COUNTIFS(Olympiade_7!$B:$B, $B28, Olympiade_7!$F:$F,2)</f>
        <v>0</v>
      </c>
      <c r="E28" s="4">
        <f>COUNTIFS(Olympiade_1!$B:$B, $B28, Olympiade_1!$F:$F,3)+COUNTIFS(Olympiade_2!$B:$B, $B28, Olympiade_2!$F:$F,3)+COUNTIFS(Olympiade_3!$B:$B, $B28, Olympiade_3!$F:$F,3)+COUNTIFS(Olympiade_4!$B:$B, $B28, Olympiade_4!$F:$F,3)+COUNTIFS(Olympiade_5!$B:$B, $B28, Olympiade_5!$F:$F,3)+COUNTIFS(Olympiade_6!$B:$B, $B28, Olympiade_6!$F:$F,3)+COUNTIFS(Olympiade_7!$B:$B, $B28, Olympiade_7!$F:$F,3)</f>
        <v>1</v>
      </c>
      <c r="F28" s="4">
        <f t="shared" si="2"/>
        <v>1</v>
      </c>
      <c r="G28" s="4">
        <f>COUNTIFS(Olympiade_1!$B:$B, $B28, Olympiade_1!$G:$G,1)+COUNTIFS(Olympiade_2!$B:$B, $B28, Olympiade_2!$G:$G,1)+COUNTIFS(Olympiade_3!$B:$B, $B28, Olympiade_3!$G:$G,1)+COUNTIFS(Olympiade_4!$B:$B, $B28, Olympiade_4!$G:$G,1)+COUNTIFS(Olympiade_5!$B:$B, $B28, Olympiade_5!$G:$G,1)+COUNTIFS(Olympiade_6!$B:$B, $B28, Olympiade_6!$G:$G,1)+COUNTIFS(Olympiade_7!$B:$B, $B28, Olympiade_7!$G:$G,1)</f>
        <v>0</v>
      </c>
      <c r="H28" s="4">
        <f>COUNTIFS(Olympiade_1!$B:$B, $B28, Olympiade_1!$G:$G,2)+COUNTIFS(Olympiade_2!$B:$B, $B28, Olympiade_2!$G:$G,2)+COUNTIFS(Olympiade_3!$B:$B, $B28, Olympiade_3!$G:$G,2)+COUNTIFS(Olympiade_4!$B:$B, $B28, Olympiade_4!$G:$G,2)+COUNTIFS(Olympiade_5!$B:$B, $B28, Olympiade_5!$G:$G,2)+COUNTIFS(Olympiade_6!$B:$B, $B28, Olympiade_6!$G:$G,2)+COUNTIFS(Olympiade_7!$B:$B, $B28, Olympiade_7!$G:$G,2)</f>
        <v>0</v>
      </c>
      <c r="I28" s="4">
        <f>COUNTIFS(Olympiade_1!$B:$B, $B28, Olympiade_1!$G:$G,3)+COUNTIFS(Olympiade_2!$B:$B, $B28, Olympiade_2!$G:$G,3)+COUNTIFS(Olympiade_3!$B:$B, $B28, Olympiade_3!$G:$G,3)+COUNTIFS(Olympiade_4!$B:$B, $B28, Olympiade_4!$G:$G,3)+COUNTIFS(Olympiade_5!$B:$B, $B28, Olympiade_5!$G:$G,3)+COUNTIFS(Olympiade_6!$B:$B, $B28, Olympiade_6!$G:$G,3)+COUNTIFS(Olympiade_7!$B:$B, $B28, Olympiade_7!$G:$G,3)</f>
        <v>0</v>
      </c>
      <c r="J28" s="4">
        <f t="shared" si="3"/>
        <v>0</v>
      </c>
      <c r="K28" s="4">
        <f>COUNTIFS(Olympiade_1!$B:$B, $B28, Olympiade_1!$H:$H,1)+COUNTIFS(Olympiade_2!$B:$B, $B28, Olympiade_2!$H:$H,1)+COUNTIFS(Olympiade_3!$B:$B, $B28, Olympiade_3!$H:$H,1)+COUNTIFS(Olympiade_4!$B:$B, $B28, Olympiade_4!$H:$H,1)+COUNTIFS(Olympiade_5!$B:$B, $B28, Olympiade_5!$H:$H,1)+COUNTIFS(Olympiade_6!$B:$B, $B28, Olympiade_6!$H:$H,1)+COUNTIFS(Olympiade_7!$B:$B, $B28, Olympiade_7!$H:$H,1)</f>
        <v>0</v>
      </c>
      <c r="L28" s="4">
        <f>COUNTIFS(Olympiade_1!$B:$B, $B28, Olympiade_1!$H:$H,2)+COUNTIFS(Olympiade_2!$B:$B, $B28, Olympiade_2!$H:$H,2)+COUNTIFS(Olympiade_3!$B:$B, $B28, Olympiade_3!$H:$H,2)+COUNTIFS(Olympiade_4!$B:$B, $B28, Olympiade_4!$H:$H,2)+COUNTIFS(Olympiade_5!$B:$B, $B28, Olympiade_5!$H:$H,2)+COUNTIFS(Olympiade_6!$B:$B, $B28, Olympiade_6!$H:$H,2)+COUNTIFS(Olympiade_7!$B:$B, $B28, Olympiade_7!$H:$H,2)</f>
        <v>0</v>
      </c>
      <c r="M28" s="4">
        <f>COUNTIFS(Olympiade_1!$B:$B, $B28, Olympiade_1!$H:$H,3)+COUNTIFS(Olympiade_2!$B:$B, $B28, Olympiade_2!$H:$H,3)+COUNTIFS(Olympiade_3!$B:$B, $B28, Olympiade_3!$H:$H,3)+COUNTIFS(Olympiade_4!$B:$B, $B28, Olympiade_4!$H:$H,3)+COUNTIFS(Olympiade_5!$B:$B, $B28, Olympiade_5!$H:$H,3)+COUNTIFS(Olympiade_6!$B:$B, $B28, Olympiade_6!$H:$H,3)+COUNTIFS(Olympiade_7!$B:$B, $B28, Olympiade_7!$H:$H,3)</f>
        <v>1</v>
      </c>
      <c r="N28" s="4">
        <f t="shared" si="4"/>
        <v>1</v>
      </c>
      <c r="O28" s="4">
        <f>COUNTIFS(Olympiade_1!$B:$B, $B28, Olympiade_1!$A:$A,1)+COUNTIFS(Olympiade_2!$B:$B, $B28, Olympiade_2!$A:$A,1)+COUNTIFS(Olympiade_3!$B:$B, $B28, Olympiade_3!$A:$A,1)+COUNTIFS(Olympiade_4!$B:$B, $B28, Olympiade_4!$A:$A,1)+COUNTIFS(Olympiade_5!$B:$B, $B28, Olympiade_5!$A:$A,1)+COUNTIFS(Olympiade_6!$B:$B, $B28, Olympiade_6!$A:$A,1)+COUNTIFS(Olympiade_7!$B:$B, $B28, Olympiade_7!$A:$A,1)</f>
        <v>0</v>
      </c>
      <c r="P28" s="4">
        <f>COUNTIFS(Olympiade_1!$B:$B, $B28, Olympiade_1!$A:$A,2)+COUNTIFS(Olympiade_2!$B:$B, $B28, Olympiade_2!$A:$A,2)+COUNTIFS(Olympiade_3!$B:$B, $B28, Olympiade_3!$A:$A,2)+COUNTIFS(Olympiade_4!$B:$B, $B28, Olympiade_4!$A:$A,2)+COUNTIFS(Olympiade_5!$B:$B, $B28, Olympiade_5!$A:$A,2)+COUNTIFS(Olympiade_6!$B:$B, $B28, Olympiade_6!$A:$A,2)+COUNTIFS(Olympiade_7!$B:$B, $B28, Olympiade_7!$A:$A,2)</f>
        <v>0</v>
      </c>
      <c r="Q28" s="4">
        <f>COUNTIFS(Olympiade_1!$B:$B, $B28, Olympiade_1!$A:$A,3)+COUNTIFS(Olympiade_2!$B:$B, $B28, Olympiade_2!$A:$A,3)+COUNTIFS(Olympiade_3!$B:$B, $B28, Olympiade_3!$A:$A,3)+COUNTIFS(Olympiade_4!$B:$B, $B28, Olympiade_4!$A:$A,3)+COUNTIFS(Olympiade_5!$B:$B, $B28, Olympiade_5!$A:$A,3)+COUNTIFS(Olympiade_6!$B:$B, $B28, Olympiade_6!$A:$A,3)+COUNTIFS(Olympiade_7!$B:$B, $B28, Olympiade_7!$A:$A,3)</f>
        <v>0</v>
      </c>
      <c r="R28" s="4">
        <f t="shared" si="5"/>
        <v>0</v>
      </c>
      <c r="S28" s="4">
        <f t="shared" ref="S28:U28" si="32">SUM(C28,G28,K28,O28)</f>
        <v>0</v>
      </c>
      <c r="T28" s="4">
        <f t="shared" si="32"/>
        <v>0</v>
      </c>
      <c r="U28" s="4">
        <f t="shared" si="32"/>
        <v>2</v>
      </c>
      <c r="V28" s="4">
        <f t="shared" si="7"/>
        <v>2</v>
      </c>
      <c r="W28" s="4">
        <f>SUMIFS(Database!B:B,Database!A:A,B28) + SUMIFS(Database!F:F,Database!A:A,B28)</f>
        <v>50</v>
      </c>
      <c r="X28" s="4">
        <f t="array" ref="X28">AVERAGE(XLOOKUP(B28, Database!K:K, Database!L:N,NA()))</f>
        <v>56.66666667</v>
      </c>
    </row>
    <row r="29" ht="15.75" customHeight="1">
      <c r="A29" s="4">
        <v>32.0</v>
      </c>
      <c r="B29" s="4" t="s">
        <v>38</v>
      </c>
      <c r="C29" s="4">
        <f>COUNTIFS(Olympiade_1!$B:$B,$B29,Olympiade_1!$F:$F,1)+COUNTIFS(Olympiade_2!$B:$B,$B29,Olympiade_2!$F:$F,1)+COUNTIFS(Olympiade_3!$B:$B,$B29,Olympiade_3!$F:$F,1)+COUNTIFS(Olympiade_4!$B:$B,$B29,Olympiade_4!$F:$F,1)+COUNTIFS(Olympiade_5!$B:$B,$B29,Olympiade_5!$F:$F,1)+COUNTIFS(Olympiade_6!$B:$B,$B29,Olympiade_6!$F:$F,1)+COUNTIFS(Olympiade_7!$B:$B,$B29,Olympiade_7!$F:$F,1)</f>
        <v>0</v>
      </c>
      <c r="D29" s="4">
        <f>COUNTIFS(Olympiade_1!$B:$B, $B29, Olympiade_1!$F:$F,2)+COUNTIFS(Olympiade_2!$B:$B, $B29, Olympiade_2!$F:$F,2)+COUNTIFS(Olympiade_3!$B:$B, $B29, Olympiade_3!$F:$F,2)+COUNTIFS(Olympiade_4!$B:$B, $B29, Olympiade_4!$F:$F,2)+COUNTIFS(Olympiade_5!$B:$B, $B29, Olympiade_5!$F:$F,2)+COUNTIFS(Olympiade_6!$B:$B, $B29, Olympiade_6!$F:$F,2)+COUNTIFS(Olympiade_7!$B:$B, $B29, Olympiade_7!$F:$F,2)</f>
        <v>0</v>
      </c>
      <c r="E29" s="4">
        <f>COUNTIFS(Olympiade_1!$B:$B, $B29, Olympiade_1!$F:$F,3)+COUNTIFS(Olympiade_2!$B:$B, $B29, Olympiade_2!$F:$F,3)+COUNTIFS(Olympiade_3!$B:$B, $B29, Olympiade_3!$F:$F,3)+COUNTIFS(Olympiade_4!$B:$B, $B29, Olympiade_4!$F:$F,3)+COUNTIFS(Olympiade_5!$B:$B, $B29, Olympiade_5!$F:$F,3)+COUNTIFS(Olympiade_6!$B:$B, $B29, Olympiade_6!$F:$F,3)+COUNTIFS(Olympiade_7!$B:$B, $B29, Olympiade_7!$F:$F,3)</f>
        <v>1</v>
      </c>
      <c r="F29" s="4">
        <f t="shared" si="2"/>
        <v>1</v>
      </c>
      <c r="G29" s="4">
        <f>COUNTIFS(Olympiade_1!$B:$B, $B29, Olympiade_1!$G:$G,1)+COUNTIFS(Olympiade_2!$B:$B, $B29, Olympiade_2!$G:$G,1)+COUNTIFS(Olympiade_3!$B:$B, $B29, Olympiade_3!$G:$G,1)+COUNTIFS(Olympiade_4!$B:$B, $B29, Olympiade_4!$G:$G,1)+COUNTIFS(Olympiade_5!$B:$B, $B29, Olympiade_5!$G:$G,1)+COUNTIFS(Olympiade_6!$B:$B, $B29, Olympiade_6!$G:$G,1)+COUNTIFS(Olympiade_7!$B:$B, $B29, Olympiade_7!$G:$G,1)</f>
        <v>0</v>
      </c>
      <c r="H29" s="4">
        <f>COUNTIFS(Olympiade_1!$B:$B, $B29, Olympiade_1!$G:$G,2)+COUNTIFS(Olympiade_2!$B:$B, $B29, Olympiade_2!$G:$G,2)+COUNTIFS(Olympiade_3!$B:$B, $B29, Olympiade_3!$G:$G,2)+COUNTIFS(Olympiade_4!$B:$B, $B29, Olympiade_4!$G:$G,2)+COUNTIFS(Olympiade_5!$B:$B, $B29, Olympiade_5!$G:$G,2)+COUNTIFS(Olympiade_6!$B:$B, $B29, Olympiade_6!$G:$G,2)+COUNTIFS(Olympiade_7!$B:$B, $B29, Olympiade_7!$G:$G,2)</f>
        <v>0</v>
      </c>
      <c r="I29" s="4">
        <f>COUNTIFS(Olympiade_1!$B:$B, $B29, Olympiade_1!$G:$G,3)+COUNTIFS(Olympiade_2!$B:$B, $B29, Olympiade_2!$G:$G,3)+COUNTIFS(Olympiade_3!$B:$B, $B29, Olympiade_3!$G:$G,3)+COUNTIFS(Olympiade_4!$B:$B, $B29, Olympiade_4!$G:$G,3)+COUNTIFS(Olympiade_5!$B:$B, $B29, Olympiade_5!$G:$G,3)+COUNTIFS(Olympiade_6!$B:$B, $B29, Olympiade_6!$G:$G,3)+COUNTIFS(Olympiade_7!$B:$B, $B29, Olympiade_7!$G:$G,3)</f>
        <v>0</v>
      </c>
      <c r="J29" s="4">
        <f t="shared" si="3"/>
        <v>0</v>
      </c>
      <c r="K29" s="4">
        <f>COUNTIFS(Olympiade_1!$B:$B, $B29, Olympiade_1!$H:$H,1)+COUNTIFS(Olympiade_2!$B:$B, $B29, Olympiade_2!$H:$H,1)+COUNTIFS(Olympiade_3!$B:$B, $B29, Olympiade_3!$H:$H,1)+COUNTIFS(Olympiade_4!$B:$B, $B29, Olympiade_4!$H:$H,1)+COUNTIFS(Olympiade_5!$B:$B, $B29, Olympiade_5!$H:$H,1)+COUNTIFS(Olympiade_6!$B:$B, $B29, Olympiade_6!$H:$H,1)+COUNTIFS(Olympiade_7!$B:$B, $B29, Olympiade_7!$H:$H,1)</f>
        <v>0</v>
      </c>
      <c r="L29" s="4">
        <f>COUNTIFS(Olympiade_1!$B:$B, $B29, Olympiade_1!$H:$H,2)+COUNTIFS(Olympiade_2!$B:$B, $B29, Olympiade_2!$H:$H,2)+COUNTIFS(Olympiade_3!$B:$B, $B29, Olympiade_3!$H:$H,2)+COUNTIFS(Olympiade_4!$B:$B, $B29, Olympiade_4!$H:$H,2)+COUNTIFS(Olympiade_5!$B:$B, $B29, Olympiade_5!$H:$H,2)+COUNTIFS(Olympiade_6!$B:$B, $B29, Olympiade_6!$H:$H,2)+COUNTIFS(Olympiade_7!$B:$B, $B29, Olympiade_7!$H:$H,2)</f>
        <v>0</v>
      </c>
      <c r="M29" s="4">
        <f>COUNTIFS(Olympiade_1!$B:$B, $B29, Olympiade_1!$H:$H,3)+COUNTIFS(Olympiade_2!$B:$B, $B29, Olympiade_2!$H:$H,3)+COUNTIFS(Olympiade_3!$B:$B, $B29, Olympiade_3!$H:$H,3)+COUNTIFS(Olympiade_4!$B:$B, $B29, Olympiade_4!$H:$H,3)+COUNTIFS(Olympiade_5!$B:$B, $B29, Olympiade_5!$H:$H,3)+COUNTIFS(Olympiade_6!$B:$B, $B29, Olympiade_6!$H:$H,3)+COUNTIFS(Olympiade_7!$B:$B, $B29, Olympiade_7!$H:$H,3)</f>
        <v>1</v>
      </c>
      <c r="N29" s="4">
        <f t="shared" si="4"/>
        <v>1</v>
      </c>
      <c r="O29" s="4">
        <f>COUNTIFS(Olympiade_1!$B:$B, $B29, Olympiade_1!$A:$A,1)+COUNTIFS(Olympiade_2!$B:$B, $B29, Olympiade_2!$A:$A,1)+COUNTIFS(Olympiade_3!$B:$B, $B29, Olympiade_3!$A:$A,1)+COUNTIFS(Olympiade_4!$B:$B, $B29, Olympiade_4!$A:$A,1)+COUNTIFS(Olympiade_5!$B:$B, $B29, Olympiade_5!$A:$A,1)+COUNTIFS(Olympiade_6!$B:$B, $B29, Olympiade_6!$A:$A,1)+COUNTIFS(Olympiade_7!$B:$B, $B29, Olympiade_7!$A:$A,1)</f>
        <v>0</v>
      </c>
      <c r="P29" s="4">
        <f>COUNTIFS(Olympiade_1!$B:$B, $B29, Olympiade_1!$A:$A,2)+COUNTIFS(Olympiade_2!$B:$B, $B29, Olympiade_2!$A:$A,2)+COUNTIFS(Olympiade_3!$B:$B, $B29, Olympiade_3!$A:$A,2)+COUNTIFS(Olympiade_4!$B:$B, $B29, Olympiade_4!$A:$A,2)+COUNTIFS(Olympiade_5!$B:$B, $B29, Olympiade_5!$A:$A,2)+COUNTIFS(Olympiade_6!$B:$B, $B29, Olympiade_6!$A:$A,2)+COUNTIFS(Olympiade_7!$B:$B, $B29, Olympiade_7!$A:$A,2)</f>
        <v>0</v>
      </c>
      <c r="Q29" s="4">
        <f>COUNTIFS(Olympiade_1!$B:$B, $B29, Olympiade_1!$A:$A,3)+COUNTIFS(Olympiade_2!$B:$B, $B29, Olympiade_2!$A:$A,3)+COUNTIFS(Olympiade_3!$B:$B, $B29, Olympiade_3!$A:$A,3)+COUNTIFS(Olympiade_4!$B:$B, $B29, Olympiade_4!$A:$A,3)+COUNTIFS(Olympiade_5!$B:$B, $B29, Olympiade_5!$A:$A,3)+COUNTIFS(Olympiade_6!$B:$B, $B29, Olympiade_6!$A:$A,3)+COUNTIFS(Olympiade_7!$B:$B, $B29, Olympiade_7!$A:$A,3)</f>
        <v>0</v>
      </c>
      <c r="R29" s="4">
        <f t="shared" si="5"/>
        <v>0</v>
      </c>
      <c r="S29" s="4">
        <f t="shared" ref="S29:U29" si="33">SUM(C29,G29,K29,O29)</f>
        <v>0</v>
      </c>
      <c r="T29" s="4">
        <f t="shared" si="33"/>
        <v>0</v>
      </c>
      <c r="U29" s="4">
        <f t="shared" si="33"/>
        <v>2</v>
      </c>
      <c r="V29" s="4">
        <f t="shared" si="7"/>
        <v>2</v>
      </c>
      <c r="W29" s="4">
        <f>SUMIFS(Database!B:B,Database!A:A,B29) + SUMIFS(Database!F:F,Database!A:A,B29)</f>
        <v>10</v>
      </c>
      <c r="X29" s="4" t="str">
        <f t="array" ref="X29">AVERAGE(XLOOKUP(B29, Database!K:K, Database!L:N,NA()))</f>
        <v>#VALUE!</v>
      </c>
    </row>
    <row r="30" ht="15.75" customHeight="1">
      <c r="A30" s="4">
        <v>28.0</v>
      </c>
      <c r="B30" s="4" t="s">
        <v>33</v>
      </c>
      <c r="C30" s="4">
        <f>COUNTIFS(Olympiade_1!$B:$B,$B30,Olympiade_1!$F:$F,1)+COUNTIFS(Olympiade_2!$B:$B,$B30,Olympiade_2!$F:$F,1)+COUNTIFS(Olympiade_3!$B:$B,$B30,Olympiade_3!$F:$F,1)+COUNTIFS(Olympiade_4!$B:$B,$B30,Olympiade_4!$F:$F,1)+COUNTIFS(Olympiade_5!$B:$B,$B30,Olympiade_5!$F:$F,1)+COUNTIFS(Olympiade_6!$B:$B,$B30,Olympiade_6!$F:$F,1)+COUNTIFS(Olympiade_7!$B:$B,$B30,Olympiade_7!$F:$F,1)</f>
        <v>0</v>
      </c>
      <c r="D30" s="4">
        <f>COUNTIFS(Olympiade_1!$B:$B, $B30, Olympiade_1!$F:$F,2)+COUNTIFS(Olympiade_2!$B:$B, $B30, Olympiade_2!$F:$F,2)+COUNTIFS(Olympiade_3!$B:$B, $B30, Olympiade_3!$F:$F,2)+COUNTIFS(Olympiade_4!$B:$B, $B30, Olympiade_4!$F:$F,2)+COUNTIFS(Olympiade_5!$B:$B, $B30, Olympiade_5!$F:$F,2)+COUNTIFS(Olympiade_6!$B:$B, $B30, Olympiade_6!$F:$F,2)+COUNTIFS(Olympiade_7!$B:$B, $B30, Olympiade_7!$F:$F,2)</f>
        <v>0</v>
      </c>
      <c r="E30" s="4">
        <f>COUNTIFS(Olympiade_1!$B:$B, $B30, Olympiade_1!$F:$F,3)+COUNTIFS(Olympiade_2!$B:$B, $B30, Olympiade_2!$F:$F,3)+COUNTIFS(Olympiade_3!$B:$B, $B30, Olympiade_3!$F:$F,3)+COUNTIFS(Olympiade_4!$B:$B, $B30, Olympiade_4!$F:$F,3)+COUNTIFS(Olympiade_5!$B:$B, $B30, Olympiade_5!$F:$F,3)+COUNTIFS(Olympiade_6!$B:$B, $B30, Olympiade_6!$F:$F,3)+COUNTIFS(Olympiade_7!$B:$B, $B30, Olympiade_7!$F:$F,3)</f>
        <v>0</v>
      </c>
      <c r="F30" s="4">
        <f t="shared" si="2"/>
        <v>0</v>
      </c>
      <c r="G30" s="4">
        <f>COUNTIFS(Olympiade_1!$B:$B, $B30, Olympiade_1!$G:$G,1)+COUNTIFS(Olympiade_2!$B:$B, $B30, Olympiade_2!$G:$G,1)+COUNTIFS(Olympiade_3!$B:$B, $B30, Olympiade_3!$G:$G,1)+COUNTIFS(Olympiade_4!$B:$B, $B30, Olympiade_4!$G:$G,1)+COUNTIFS(Olympiade_5!$B:$B, $B30, Olympiade_5!$G:$G,1)+COUNTIFS(Olympiade_6!$B:$B, $B30, Olympiade_6!$G:$G,1)+COUNTIFS(Olympiade_7!$B:$B, $B30, Olympiade_7!$G:$G,1)</f>
        <v>0</v>
      </c>
      <c r="H30" s="4">
        <f>COUNTIFS(Olympiade_1!$B:$B, $B30, Olympiade_1!$G:$G,2)+COUNTIFS(Olympiade_2!$B:$B, $B30, Olympiade_2!$G:$G,2)+COUNTIFS(Olympiade_3!$B:$B, $B30, Olympiade_3!$G:$G,2)+COUNTIFS(Olympiade_4!$B:$B, $B30, Olympiade_4!$G:$G,2)+COUNTIFS(Olympiade_5!$B:$B, $B30, Olympiade_5!$G:$G,2)+COUNTIFS(Olympiade_6!$B:$B, $B30, Olympiade_6!$G:$G,2)+COUNTIFS(Olympiade_7!$B:$B, $B30, Olympiade_7!$G:$G,2)</f>
        <v>0</v>
      </c>
      <c r="I30" s="4">
        <f>COUNTIFS(Olympiade_1!$B:$B, $B30, Olympiade_1!$G:$G,3)+COUNTIFS(Olympiade_2!$B:$B, $B30, Olympiade_2!$G:$G,3)+COUNTIFS(Olympiade_3!$B:$B, $B30, Olympiade_3!$G:$G,3)+COUNTIFS(Olympiade_4!$B:$B, $B30, Olympiade_4!$G:$G,3)+COUNTIFS(Olympiade_5!$B:$B, $B30, Olympiade_5!$G:$G,3)+COUNTIFS(Olympiade_6!$B:$B, $B30, Olympiade_6!$G:$G,3)+COUNTIFS(Olympiade_7!$B:$B, $B30, Olympiade_7!$G:$G,3)</f>
        <v>0</v>
      </c>
      <c r="J30" s="4">
        <f t="shared" si="3"/>
        <v>0</v>
      </c>
      <c r="K30" s="4">
        <f>COUNTIFS(Olympiade_1!$B:$B, $B30, Olympiade_1!$H:$H,1)+COUNTIFS(Olympiade_2!$B:$B, $B30, Olympiade_2!$H:$H,1)+COUNTIFS(Olympiade_3!$B:$B, $B30, Olympiade_3!$H:$H,1)+COUNTIFS(Olympiade_4!$B:$B, $B30, Olympiade_4!$H:$H,1)+COUNTIFS(Olympiade_5!$B:$B, $B30, Olympiade_5!$H:$H,1)+COUNTIFS(Olympiade_6!$B:$B, $B30, Olympiade_6!$H:$H,1)+COUNTIFS(Olympiade_7!$B:$B, $B30, Olympiade_7!$H:$H,1)</f>
        <v>0</v>
      </c>
      <c r="L30" s="4">
        <f>COUNTIFS(Olympiade_1!$B:$B, $B30, Olympiade_1!$H:$H,2)+COUNTIFS(Olympiade_2!$B:$B, $B30, Olympiade_2!$H:$H,2)+COUNTIFS(Olympiade_3!$B:$B, $B30, Olympiade_3!$H:$H,2)+COUNTIFS(Olympiade_4!$B:$B, $B30, Olympiade_4!$H:$H,2)+COUNTIFS(Olympiade_5!$B:$B, $B30, Olympiade_5!$H:$H,2)+COUNTIFS(Olympiade_6!$B:$B, $B30, Olympiade_6!$H:$H,2)+COUNTIFS(Olympiade_7!$B:$B, $B30, Olympiade_7!$H:$H,2)</f>
        <v>0</v>
      </c>
      <c r="M30" s="4">
        <f>COUNTIFS(Olympiade_1!$B:$B, $B30, Olympiade_1!$H:$H,3)+COUNTIFS(Olympiade_2!$B:$B, $B30, Olympiade_2!$H:$H,3)+COUNTIFS(Olympiade_3!$B:$B, $B30, Olympiade_3!$H:$H,3)+COUNTIFS(Olympiade_4!$B:$B, $B30, Olympiade_4!$H:$H,3)+COUNTIFS(Olympiade_5!$B:$B, $B30, Olympiade_5!$H:$H,3)+COUNTIFS(Olympiade_6!$B:$B, $B30, Olympiade_6!$H:$H,3)+COUNTIFS(Olympiade_7!$B:$B, $B30, Olympiade_7!$H:$H,3)</f>
        <v>0</v>
      </c>
      <c r="N30" s="4">
        <f t="shared" si="4"/>
        <v>0</v>
      </c>
      <c r="O30" s="4">
        <f>COUNTIFS(Olympiade_1!$B:$B, $B30, Olympiade_1!$A:$A,1)+COUNTIFS(Olympiade_2!$B:$B, $B30, Olympiade_2!$A:$A,1)+COUNTIFS(Olympiade_3!$B:$B, $B30, Olympiade_3!$A:$A,1)+COUNTIFS(Olympiade_4!$B:$B, $B30, Olympiade_4!$A:$A,1)+COUNTIFS(Olympiade_5!$B:$B, $B30, Olympiade_5!$A:$A,1)+COUNTIFS(Olympiade_6!$B:$B, $B30, Olympiade_6!$A:$A,1)+COUNTIFS(Olympiade_7!$B:$B, $B30, Olympiade_7!$A:$A,1)</f>
        <v>0</v>
      </c>
      <c r="P30" s="4">
        <f>COUNTIFS(Olympiade_1!$B:$B, $B30, Olympiade_1!$A:$A,2)+COUNTIFS(Olympiade_2!$B:$B, $B30, Olympiade_2!$A:$A,2)+COUNTIFS(Olympiade_3!$B:$B, $B30, Olympiade_3!$A:$A,2)+COUNTIFS(Olympiade_4!$B:$B, $B30, Olympiade_4!$A:$A,2)+COUNTIFS(Olympiade_5!$B:$B, $B30, Olympiade_5!$A:$A,2)+COUNTIFS(Olympiade_6!$B:$B, $B30, Olympiade_6!$A:$A,2)+COUNTIFS(Olympiade_7!$B:$B, $B30, Olympiade_7!$A:$A,2)</f>
        <v>0</v>
      </c>
      <c r="Q30" s="4">
        <f>COUNTIFS(Olympiade_1!$B:$B, $B30, Olympiade_1!$A:$A,3)+COUNTIFS(Olympiade_2!$B:$B, $B30, Olympiade_2!$A:$A,3)+COUNTIFS(Olympiade_3!$B:$B, $B30, Olympiade_3!$A:$A,3)+COUNTIFS(Olympiade_4!$B:$B, $B30, Olympiade_4!$A:$A,3)+COUNTIFS(Olympiade_5!$B:$B, $B30, Olympiade_5!$A:$A,3)+COUNTIFS(Olympiade_6!$B:$B, $B30, Olympiade_6!$A:$A,3)+COUNTIFS(Olympiade_7!$B:$B, $B30, Olympiade_7!$A:$A,3)</f>
        <v>0</v>
      </c>
      <c r="R30" s="4">
        <f t="shared" si="5"/>
        <v>0</v>
      </c>
      <c r="S30" s="4">
        <f t="shared" ref="S30:U30" si="34">SUM(C30,G30,K30,O30)</f>
        <v>0</v>
      </c>
      <c r="T30" s="4">
        <f t="shared" si="34"/>
        <v>0</v>
      </c>
      <c r="U30" s="4">
        <f t="shared" si="34"/>
        <v>0</v>
      </c>
      <c r="V30" s="4">
        <f t="shared" si="7"/>
        <v>0</v>
      </c>
      <c r="W30" s="4">
        <f>SUMIFS(Database!B:B,Database!A:A,B30) + SUMIFS(Database!F:F,Database!A:A,B30)</f>
        <v>20</v>
      </c>
      <c r="X30" s="4">
        <f t="array" ref="X30">AVERAGE(XLOOKUP(B30, Database!K:K, Database!L:N,NA()))</f>
        <v>33.33333333</v>
      </c>
    </row>
    <row r="31" ht="15.75" customHeight="1">
      <c r="A31" s="4">
        <v>29.0</v>
      </c>
      <c r="B31" s="4" t="s">
        <v>34</v>
      </c>
      <c r="C31" s="4">
        <f>COUNTIFS(Olympiade_1!$B:$B,$B31,Olympiade_1!$F:$F,1)+COUNTIFS(Olympiade_2!$B:$B,$B31,Olympiade_2!$F:$F,1)+COUNTIFS(Olympiade_3!$B:$B,$B31,Olympiade_3!$F:$F,1)+COUNTIFS(Olympiade_4!$B:$B,$B31,Olympiade_4!$F:$F,1)+COUNTIFS(Olympiade_5!$B:$B,$B31,Olympiade_5!$F:$F,1)+COUNTIFS(Olympiade_6!$B:$B,$B31,Olympiade_6!$F:$F,1)+COUNTIFS(Olympiade_7!$B:$B,$B31,Olympiade_7!$F:$F,1)</f>
        <v>0</v>
      </c>
      <c r="D31" s="4">
        <f>COUNTIFS(Olympiade_1!$B:$B, $B31, Olympiade_1!$F:$F,2)+COUNTIFS(Olympiade_2!$B:$B, $B31, Olympiade_2!$F:$F,2)+COUNTIFS(Olympiade_3!$B:$B, $B31, Olympiade_3!$F:$F,2)+COUNTIFS(Olympiade_4!$B:$B, $B31, Olympiade_4!$F:$F,2)+COUNTIFS(Olympiade_5!$B:$B, $B31, Olympiade_5!$F:$F,2)+COUNTIFS(Olympiade_6!$B:$B, $B31, Olympiade_6!$F:$F,2)+COUNTIFS(Olympiade_7!$B:$B, $B31, Olympiade_7!$F:$F,2)</f>
        <v>0</v>
      </c>
      <c r="E31" s="4">
        <f>COUNTIFS(Olympiade_1!$B:$B, $B31, Olympiade_1!$F:$F,3)+COUNTIFS(Olympiade_2!$B:$B, $B31, Olympiade_2!$F:$F,3)+COUNTIFS(Olympiade_3!$B:$B, $B31, Olympiade_3!$F:$F,3)+COUNTIFS(Olympiade_4!$B:$B, $B31, Olympiade_4!$F:$F,3)+COUNTIFS(Olympiade_5!$B:$B, $B31, Olympiade_5!$F:$F,3)+COUNTIFS(Olympiade_6!$B:$B, $B31, Olympiade_6!$F:$F,3)+COUNTIFS(Olympiade_7!$B:$B, $B31, Olympiade_7!$F:$F,3)</f>
        <v>0</v>
      </c>
      <c r="F31" s="4">
        <f t="shared" si="2"/>
        <v>0</v>
      </c>
      <c r="G31" s="4">
        <f>COUNTIFS(Olympiade_1!$B:$B, $B31, Olympiade_1!$G:$G,1)+COUNTIFS(Olympiade_2!$B:$B, $B31, Olympiade_2!$G:$G,1)+COUNTIFS(Olympiade_3!$B:$B, $B31, Olympiade_3!$G:$G,1)+COUNTIFS(Olympiade_4!$B:$B, $B31, Olympiade_4!$G:$G,1)+COUNTIFS(Olympiade_5!$B:$B, $B31, Olympiade_5!$G:$G,1)+COUNTIFS(Olympiade_6!$B:$B, $B31, Olympiade_6!$G:$G,1)+COUNTIFS(Olympiade_7!$B:$B, $B31, Olympiade_7!$G:$G,1)</f>
        <v>0</v>
      </c>
      <c r="H31" s="4">
        <f>COUNTIFS(Olympiade_1!$B:$B, $B31, Olympiade_1!$G:$G,2)+COUNTIFS(Olympiade_2!$B:$B, $B31, Olympiade_2!$G:$G,2)+COUNTIFS(Olympiade_3!$B:$B, $B31, Olympiade_3!$G:$G,2)+COUNTIFS(Olympiade_4!$B:$B, $B31, Olympiade_4!$G:$G,2)+COUNTIFS(Olympiade_5!$B:$B, $B31, Olympiade_5!$G:$G,2)+COUNTIFS(Olympiade_6!$B:$B, $B31, Olympiade_6!$G:$G,2)+COUNTIFS(Olympiade_7!$B:$B, $B31, Olympiade_7!$G:$G,2)</f>
        <v>0</v>
      </c>
      <c r="I31" s="4">
        <f>COUNTIFS(Olympiade_1!$B:$B, $B31, Olympiade_1!$G:$G,3)+COUNTIFS(Olympiade_2!$B:$B, $B31, Olympiade_2!$G:$G,3)+COUNTIFS(Olympiade_3!$B:$B, $B31, Olympiade_3!$G:$G,3)+COUNTIFS(Olympiade_4!$B:$B, $B31, Olympiade_4!$G:$G,3)+COUNTIFS(Olympiade_5!$B:$B, $B31, Olympiade_5!$G:$G,3)+COUNTIFS(Olympiade_6!$B:$B, $B31, Olympiade_6!$G:$G,3)+COUNTIFS(Olympiade_7!$B:$B, $B31, Olympiade_7!$G:$G,3)</f>
        <v>0</v>
      </c>
      <c r="J31" s="4">
        <f t="shared" si="3"/>
        <v>0</v>
      </c>
      <c r="K31" s="4">
        <f>COUNTIFS(Olympiade_1!$B:$B, $B31, Olympiade_1!$H:$H,1)+COUNTIFS(Olympiade_2!$B:$B, $B31, Olympiade_2!$H:$H,1)+COUNTIFS(Olympiade_3!$B:$B, $B31, Olympiade_3!$H:$H,1)+COUNTIFS(Olympiade_4!$B:$B, $B31, Olympiade_4!$H:$H,1)+COUNTIFS(Olympiade_5!$B:$B, $B31, Olympiade_5!$H:$H,1)+COUNTIFS(Olympiade_6!$B:$B, $B31, Olympiade_6!$H:$H,1)+COUNTIFS(Olympiade_7!$B:$B, $B31, Olympiade_7!$H:$H,1)</f>
        <v>0</v>
      </c>
      <c r="L31" s="4">
        <f>COUNTIFS(Olympiade_1!$B:$B, $B31, Olympiade_1!$H:$H,2)+COUNTIFS(Olympiade_2!$B:$B, $B31, Olympiade_2!$H:$H,2)+COUNTIFS(Olympiade_3!$B:$B, $B31, Olympiade_3!$H:$H,2)+COUNTIFS(Olympiade_4!$B:$B, $B31, Olympiade_4!$H:$H,2)+COUNTIFS(Olympiade_5!$B:$B, $B31, Olympiade_5!$H:$H,2)+COUNTIFS(Olympiade_6!$B:$B, $B31, Olympiade_6!$H:$H,2)+COUNTIFS(Olympiade_7!$B:$B, $B31, Olympiade_7!$H:$H,2)</f>
        <v>0</v>
      </c>
      <c r="M31" s="4">
        <f>COUNTIFS(Olympiade_1!$B:$B, $B31, Olympiade_1!$H:$H,3)+COUNTIFS(Olympiade_2!$B:$B, $B31, Olympiade_2!$H:$H,3)+COUNTIFS(Olympiade_3!$B:$B, $B31, Olympiade_3!$H:$H,3)+COUNTIFS(Olympiade_4!$B:$B, $B31, Olympiade_4!$H:$H,3)+COUNTIFS(Olympiade_5!$B:$B, $B31, Olympiade_5!$H:$H,3)+COUNTIFS(Olympiade_6!$B:$B, $B31, Olympiade_6!$H:$H,3)+COUNTIFS(Olympiade_7!$B:$B, $B31, Olympiade_7!$H:$H,3)</f>
        <v>0</v>
      </c>
      <c r="N31" s="4">
        <f t="shared" si="4"/>
        <v>0</v>
      </c>
      <c r="O31" s="4">
        <f>COUNTIFS(Olympiade_1!$B:$B, $B31, Olympiade_1!$A:$A,1)+COUNTIFS(Olympiade_2!$B:$B, $B31, Olympiade_2!$A:$A,1)+COUNTIFS(Olympiade_3!$B:$B, $B31, Olympiade_3!$A:$A,1)+COUNTIFS(Olympiade_4!$B:$B, $B31, Olympiade_4!$A:$A,1)+COUNTIFS(Olympiade_5!$B:$B, $B31, Olympiade_5!$A:$A,1)+COUNTIFS(Olympiade_6!$B:$B, $B31, Olympiade_6!$A:$A,1)+COUNTIFS(Olympiade_7!$B:$B, $B31, Olympiade_7!$A:$A,1)</f>
        <v>0</v>
      </c>
      <c r="P31" s="4">
        <f>COUNTIFS(Olympiade_1!$B:$B, $B31, Olympiade_1!$A:$A,2)+COUNTIFS(Olympiade_2!$B:$B, $B31, Olympiade_2!$A:$A,2)+COUNTIFS(Olympiade_3!$B:$B, $B31, Olympiade_3!$A:$A,2)+COUNTIFS(Olympiade_4!$B:$B, $B31, Olympiade_4!$A:$A,2)+COUNTIFS(Olympiade_5!$B:$B, $B31, Olympiade_5!$A:$A,2)+COUNTIFS(Olympiade_6!$B:$B, $B31, Olympiade_6!$A:$A,2)+COUNTIFS(Olympiade_7!$B:$B, $B31, Olympiade_7!$A:$A,2)</f>
        <v>0</v>
      </c>
      <c r="Q31" s="4">
        <f>COUNTIFS(Olympiade_1!$B:$B, $B31, Olympiade_1!$A:$A,3)+COUNTIFS(Olympiade_2!$B:$B, $B31, Olympiade_2!$A:$A,3)+COUNTIFS(Olympiade_3!$B:$B, $B31, Olympiade_3!$A:$A,3)+COUNTIFS(Olympiade_4!$B:$B, $B31, Olympiade_4!$A:$A,3)+COUNTIFS(Olympiade_5!$B:$B, $B31, Olympiade_5!$A:$A,3)+COUNTIFS(Olympiade_6!$B:$B, $B31, Olympiade_6!$A:$A,3)+COUNTIFS(Olympiade_7!$B:$B, $B31, Olympiade_7!$A:$A,3)</f>
        <v>0</v>
      </c>
      <c r="R31" s="4">
        <f t="shared" si="5"/>
        <v>0</v>
      </c>
      <c r="S31" s="4">
        <f t="shared" ref="S31:U31" si="35">SUM(C31,G31,K31,O31)</f>
        <v>0</v>
      </c>
      <c r="T31" s="4">
        <f t="shared" si="35"/>
        <v>0</v>
      </c>
      <c r="U31" s="4">
        <f t="shared" si="35"/>
        <v>0</v>
      </c>
      <c r="V31" s="4">
        <f t="shared" si="7"/>
        <v>0</v>
      </c>
      <c r="W31" s="4">
        <f>SUMIFS(Database!B:B,Database!A:A,B31) + SUMIFS(Database!F:F,Database!A:A,B31)</f>
        <v>20</v>
      </c>
      <c r="X31" s="4">
        <f t="array" ref="X31">AVERAGE(XLOOKUP(B31, Database!K:K, Database!L:N,NA()))</f>
        <v>33.33333333</v>
      </c>
    </row>
    <row r="32" ht="15.75" customHeight="1">
      <c r="A32" s="4">
        <v>30.0</v>
      </c>
      <c r="B32" s="4" t="s">
        <v>35</v>
      </c>
      <c r="C32" s="4">
        <f>COUNTIFS(Olympiade_1!$B:$B,$B32,Olympiade_1!$F:$F,1)+COUNTIFS(Olympiade_2!$B:$B,$B32,Olympiade_2!$F:$F,1)+COUNTIFS(Olympiade_3!$B:$B,$B32,Olympiade_3!$F:$F,1)+COUNTIFS(Olympiade_4!$B:$B,$B32,Olympiade_4!$F:$F,1)+COUNTIFS(Olympiade_5!$B:$B,$B32,Olympiade_5!$F:$F,1)+COUNTIFS(Olympiade_6!$B:$B,$B32,Olympiade_6!$F:$F,1)+COUNTIFS(Olympiade_7!$B:$B,$B32,Olympiade_7!$F:$F,1)</f>
        <v>0</v>
      </c>
      <c r="D32" s="4">
        <f>COUNTIFS(Olympiade_1!$B:$B, $B32, Olympiade_1!$F:$F,2)+COUNTIFS(Olympiade_2!$B:$B, $B32, Olympiade_2!$F:$F,2)+COUNTIFS(Olympiade_3!$B:$B, $B32, Olympiade_3!$F:$F,2)+COUNTIFS(Olympiade_4!$B:$B, $B32, Olympiade_4!$F:$F,2)+COUNTIFS(Olympiade_5!$B:$B, $B32, Olympiade_5!$F:$F,2)+COUNTIFS(Olympiade_6!$B:$B, $B32, Olympiade_6!$F:$F,2)+COUNTIFS(Olympiade_7!$B:$B, $B32, Olympiade_7!$F:$F,2)</f>
        <v>0</v>
      </c>
      <c r="E32" s="4">
        <f>COUNTIFS(Olympiade_1!$B:$B, $B32, Olympiade_1!$F:$F,3)+COUNTIFS(Olympiade_2!$B:$B, $B32, Olympiade_2!$F:$F,3)+COUNTIFS(Olympiade_3!$B:$B, $B32, Olympiade_3!$F:$F,3)+COUNTIFS(Olympiade_4!$B:$B, $B32, Olympiade_4!$F:$F,3)+COUNTIFS(Olympiade_5!$B:$B, $B32, Olympiade_5!$F:$F,3)+COUNTIFS(Olympiade_6!$B:$B, $B32, Olympiade_6!$F:$F,3)+COUNTIFS(Olympiade_7!$B:$B, $B32, Olympiade_7!$F:$F,3)</f>
        <v>0</v>
      </c>
      <c r="F32" s="4">
        <f t="shared" si="2"/>
        <v>0</v>
      </c>
      <c r="G32" s="4">
        <f>COUNTIFS(Olympiade_1!$B:$B, $B32, Olympiade_1!$G:$G,1)+COUNTIFS(Olympiade_2!$B:$B, $B32, Olympiade_2!$G:$G,1)+COUNTIFS(Olympiade_3!$B:$B, $B32, Olympiade_3!$G:$G,1)+COUNTIFS(Olympiade_4!$B:$B, $B32, Olympiade_4!$G:$G,1)+COUNTIFS(Olympiade_5!$B:$B, $B32, Olympiade_5!$G:$G,1)+COUNTIFS(Olympiade_6!$B:$B, $B32, Olympiade_6!$G:$G,1)+COUNTIFS(Olympiade_7!$B:$B, $B32, Olympiade_7!$G:$G,1)</f>
        <v>0</v>
      </c>
      <c r="H32" s="4">
        <f>COUNTIFS(Olympiade_1!$B:$B, $B32, Olympiade_1!$G:$G,2)+COUNTIFS(Olympiade_2!$B:$B, $B32, Olympiade_2!$G:$G,2)+COUNTIFS(Olympiade_3!$B:$B, $B32, Olympiade_3!$G:$G,2)+COUNTIFS(Olympiade_4!$B:$B, $B32, Olympiade_4!$G:$G,2)+COUNTIFS(Olympiade_5!$B:$B, $B32, Olympiade_5!$G:$G,2)+COUNTIFS(Olympiade_6!$B:$B, $B32, Olympiade_6!$G:$G,2)+COUNTIFS(Olympiade_7!$B:$B, $B32, Olympiade_7!$G:$G,2)</f>
        <v>0</v>
      </c>
      <c r="I32" s="4">
        <f>COUNTIFS(Olympiade_1!$B:$B, $B32, Olympiade_1!$G:$G,3)+COUNTIFS(Olympiade_2!$B:$B, $B32, Olympiade_2!$G:$G,3)+COUNTIFS(Olympiade_3!$B:$B, $B32, Olympiade_3!$G:$G,3)+COUNTIFS(Olympiade_4!$B:$B, $B32, Olympiade_4!$G:$G,3)+COUNTIFS(Olympiade_5!$B:$B, $B32, Olympiade_5!$G:$G,3)+COUNTIFS(Olympiade_6!$B:$B, $B32, Olympiade_6!$G:$G,3)+COUNTIFS(Olympiade_7!$B:$B, $B32, Olympiade_7!$G:$G,3)</f>
        <v>0</v>
      </c>
      <c r="J32" s="4">
        <f t="shared" si="3"/>
        <v>0</v>
      </c>
      <c r="K32" s="4">
        <f>COUNTIFS(Olympiade_1!$B:$B, $B32, Olympiade_1!$H:$H,1)+COUNTIFS(Olympiade_2!$B:$B, $B32, Olympiade_2!$H:$H,1)+COUNTIFS(Olympiade_3!$B:$B, $B32, Olympiade_3!$H:$H,1)+COUNTIFS(Olympiade_4!$B:$B, $B32, Olympiade_4!$H:$H,1)+COUNTIFS(Olympiade_5!$B:$B, $B32, Olympiade_5!$H:$H,1)+COUNTIFS(Olympiade_6!$B:$B, $B32, Olympiade_6!$H:$H,1)+COUNTIFS(Olympiade_7!$B:$B, $B32, Olympiade_7!$H:$H,1)</f>
        <v>0</v>
      </c>
      <c r="L32" s="4">
        <f>COUNTIFS(Olympiade_1!$B:$B, $B32, Olympiade_1!$H:$H,2)+COUNTIFS(Olympiade_2!$B:$B, $B32, Olympiade_2!$H:$H,2)+COUNTIFS(Olympiade_3!$B:$B, $B32, Olympiade_3!$H:$H,2)+COUNTIFS(Olympiade_4!$B:$B, $B32, Olympiade_4!$H:$H,2)+COUNTIFS(Olympiade_5!$B:$B, $B32, Olympiade_5!$H:$H,2)+COUNTIFS(Olympiade_6!$B:$B, $B32, Olympiade_6!$H:$H,2)+COUNTIFS(Olympiade_7!$B:$B, $B32, Olympiade_7!$H:$H,2)</f>
        <v>0</v>
      </c>
      <c r="M32" s="4">
        <f>COUNTIFS(Olympiade_1!$B:$B, $B32, Olympiade_1!$H:$H,3)+COUNTIFS(Olympiade_2!$B:$B, $B32, Olympiade_2!$H:$H,3)+COUNTIFS(Olympiade_3!$B:$B, $B32, Olympiade_3!$H:$H,3)+COUNTIFS(Olympiade_4!$B:$B, $B32, Olympiade_4!$H:$H,3)+COUNTIFS(Olympiade_5!$B:$B, $B32, Olympiade_5!$H:$H,3)+COUNTIFS(Olympiade_6!$B:$B, $B32, Olympiade_6!$H:$H,3)+COUNTIFS(Olympiade_7!$B:$B, $B32, Olympiade_7!$H:$H,3)</f>
        <v>0</v>
      </c>
      <c r="N32" s="4">
        <f t="shared" si="4"/>
        <v>0</v>
      </c>
      <c r="O32" s="4">
        <f>COUNTIFS(Olympiade_1!$B:$B, $B32, Olympiade_1!$A:$A,1)+COUNTIFS(Olympiade_2!$B:$B, $B32, Olympiade_2!$A:$A,1)+COUNTIFS(Olympiade_3!$B:$B, $B32, Olympiade_3!$A:$A,1)+COUNTIFS(Olympiade_4!$B:$B, $B32, Olympiade_4!$A:$A,1)+COUNTIFS(Olympiade_5!$B:$B, $B32, Olympiade_5!$A:$A,1)+COUNTIFS(Olympiade_6!$B:$B, $B32, Olympiade_6!$A:$A,1)+COUNTIFS(Olympiade_7!$B:$B, $B32, Olympiade_7!$A:$A,1)</f>
        <v>0</v>
      </c>
      <c r="P32" s="4">
        <f>COUNTIFS(Olympiade_1!$B:$B, $B32, Olympiade_1!$A:$A,2)+COUNTIFS(Olympiade_2!$B:$B, $B32, Olympiade_2!$A:$A,2)+COUNTIFS(Olympiade_3!$B:$B, $B32, Olympiade_3!$A:$A,2)+COUNTIFS(Olympiade_4!$B:$B, $B32, Olympiade_4!$A:$A,2)+COUNTIFS(Olympiade_5!$B:$B, $B32, Olympiade_5!$A:$A,2)+COUNTIFS(Olympiade_6!$B:$B, $B32, Olympiade_6!$A:$A,2)+COUNTIFS(Olympiade_7!$B:$B, $B32, Olympiade_7!$A:$A,2)</f>
        <v>0</v>
      </c>
      <c r="Q32" s="4">
        <f>COUNTIFS(Olympiade_1!$B:$B, $B32, Olympiade_1!$A:$A,3)+COUNTIFS(Olympiade_2!$B:$B, $B32, Olympiade_2!$A:$A,3)+COUNTIFS(Olympiade_3!$B:$B, $B32, Olympiade_3!$A:$A,3)+COUNTIFS(Olympiade_4!$B:$B, $B32, Olympiade_4!$A:$A,3)+COUNTIFS(Olympiade_5!$B:$B, $B32, Olympiade_5!$A:$A,3)+COUNTIFS(Olympiade_6!$B:$B, $B32, Olympiade_6!$A:$A,3)+COUNTIFS(Olympiade_7!$B:$B, $B32, Olympiade_7!$A:$A,3)</f>
        <v>0</v>
      </c>
      <c r="R32" s="4">
        <f t="shared" si="5"/>
        <v>0</v>
      </c>
      <c r="S32" s="4">
        <f t="shared" ref="S32:U32" si="36">SUM(C32,G32,K32,O32)</f>
        <v>0</v>
      </c>
      <c r="T32" s="4">
        <f t="shared" si="36"/>
        <v>0</v>
      </c>
      <c r="U32" s="4">
        <f t="shared" si="36"/>
        <v>0</v>
      </c>
      <c r="V32" s="4">
        <f t="shared" si="7"/>
        <v>0</v>
      </c>
      <c r="W32" s="4">
        <f>SUMIFS(Database!B:B,Database!A:A,B32) + SUMIFS(Database!F:F,Database!A:A,B32)</f>
        <v>10</v>
      </c>
      <c r="X32" s="4">
        <f t="array" ref="X32">AVERAGE(XLOOKUP(B32, Database!K:K, Database!L:N,NA()))</f>
        <v>16.66666667</v>
      </c>
    </row>
    <row r="33" ht="15.75" customHeight="1">
      <c r="A33" s="4">
        <v>31.0</v>
      </c>
      <c r="B33" s="4" t="s">
        <v>37</v>
      </c>
      <c r="C33" s="4">
        <f>COUNTIFS(Olympiade_1!$B:$B,$B33,Olympiade_1!$F:$F,1)+COUNTIFS(Olympiade_2!$B:$B,$B33,Olympiade_2!$F:$F,1)+COUNTIFS(Olympiade_3!$B:$B,$B33,Olympiade_3!$F:$F,1)+COUNTIFS(Olympiade_4!$B:$B,$B33,Olympiade_4!$F:$F,1)+COUNTIFS(Olympiade_5!$B:$B,$B33,Olympiade_5!$F:$F,1)+COUNTIFS(Olympiade_6!$B:$B,$B33,Olympiade_6!$F:$F,1)+COUNTIFS(Olympiade_7!$B:$B,$B33,Olympiade_7!$F:$F,1)</f>
        <v>0</v>
      </c>
      <c r="D33" s="4">
        <f>COUNTIFS(Olympiade_1!$B:$B, $B33, Olympiade_1!$F:$F,2)+COUNTIFS(Olympiade_2!$B:$B, $B33, Olympiade_2!$F:$F,2)+COUNTIFS(Olympiade_3!$B:$B, $B33, Olympiade_3!$F:$F,2)+COUNTIFS(Olympiade_4!$B:$B, $B33, Olympiade_4!$F:$F,2)+COUNTIFS(Olympiade_5!$B:$B, $B33, Olympiade_5!$F:$F,2)+COUNTIFS(Olympiade_6!$B:$B, $B33, Olympiade_6!$F:$F,2)+COUNTIFS(Olympiade_7!$B:$B, $B33, Olympiade_7!$F:$F,2)</f>
        <v>0</v>
      </c>
      <c r="E33" s="4">
        <f>COUNTIFS(Olympiade_1!$B:$B, $B33, Olympiade_1!$F:$F,3)+COUNTIFS(Olympiade_2!$B:$B, $B33, Olympiade_2!$F:$F,3)+COUNTIFS(Olympiade_3!$B:$B, $B33, Olympiade_3!$F:$F,3)+COUNTIFS(Olympiade_4!$B:$B, $B33, Olympiade_4!$F:$F,3)+COUNTIFS(Olympiade_5!$B:$B, $B33, Olympiade_5!$F:$F,3)+COUNTIFS(Olympiade_6!$B:$B, $B33, Olympiade_6!$F:$F,3)+COUNTIFS(Olympiade_7!$B:$B, $B33, Olympiade_7!$F:$F,3)</f>
        <v>0</v>
      </c>
      <c r="F33" s="4">
        <f t="shared" si="2"/>
        <v>0</v>
      </c>
      <c r="G33" s="4">
        <f>COUNTIFS(Olympiade_1!$B:$B, $B33, Olympiade_1!$G:$G,1)+COUNTIFS(Olympiade_2!$B:$B, $B33, Olympiade_2!$G:$G,1)+COUNTIFS(Olympiade_3!$B:$B, $B33, Olympiade_3!$G:$G,1)+COUNTIFS(Olympiade_4!$B:$B, $B33, Olympiade_4!$G:$G,1)+COUNTIFS(Olympiade_5!$B:$B, $B33, Olympiade_5!$G:$G,1)+COUNTIFS(Olympiade_6!$B:$B, $B33, Olympiade_6!$G:$G,1)+COUNTIFS(Olympiade_7!$B:$B, $B33, Olympiade_7!$G:$G,1)</f>
        <v>0</v>
      </c>
      <c r="H33" s="4">
        <f>COUNTIFS(Olympiade_1!$B:$B, $B33, Olympiade_1!$G:$G,2)+COUNTIFS(Olympiade_2!$B:$B, $B33, Olympiade_2!$G:$G,2)+COUNTIFS(Olympiade_3!$B:$B, $B33, Olympiade_3!$G:$G,2)+COUNTIFS(Olympiade_4!$B:$B, $B33, Olympiade_4!$G:$G,2)+COUNTIFS(Olympiade_5!$B:$B, $B33, Olympiade_5!$G:$G,2)+COUNTIFS(Olympiade_6!$B:$B, $B33, Olympiade_6!$G:$G,2)+COUNTIFS(Olympiade_7!$B:$B, $B33, Olympiade_7!$G:$G,2)</f>
        <v>0</v>
      </c>
      <c r="I33" s="4">
        <f>COUNTIFS(Olympiade_1!$B:$B, $B33, Olympiade_1!$G:$G,3)+COUNTIFS(Olympiade_2!$B:$B, $B33, Olympiade_2!$G:$G,3)+COUNTIFS(Olympiade_3!$B:$B, $B33, Olympiade_3!$G:$G,3)+COUNTIFS(Olympiade_4!$B:$B, $B33, Olympiade_4!$G:$G,3)+COUNTIFS(Olympiade_5!$B:$B, $B33, Olympiade_5!$G:$G,3)+COUNTIFS(Olympiade_6!$B:$B, $B33, Olympiade_6!$G:$G,3)+COUNTIFS(Olympiade_7!$B:$B, $B33, Olympiade_7!$G:$G,3)</f>
        <v>0</v>
      </c>
      <c r="J33" s="4">
        <f t="shared" si="3"/>
        <v>0</v>
      </c>
      <c r="K33" s="4">
        <f>COUNTIFS(Olympiade_1!$B:$B, $B33, Olympiade_1!$H:$H,1)+COUNTIFS(Olympiade_2!$B:$B, $B33, Olympiade_2!$H:$H,1)+COUNTIFS(Olympiade_3!$B:$B, $B33, Olympiade_3!$H:$H,1)+COUNTIFS(Olympiade_4!$B:$B, $B33, Olympiade_4!$H:$H,1)+COUNTIFS(Olympiade_5!$B:$B, $B33, Olympiade_5!$H:$H,1)+COUNTIFS(Olympiade_6!$B:$B, $B33, Olympiade_6!$H:$H,1)+COUNTIFS(Olympiade_7!$B:$B, $B33, Olympiade_7!$H:$H,1)</f>
        <v>0</v>
      </c>
      <c r="L33" s="4">
        <f>COUNTIFS(Olympiade_1!$B:$B, $B33, Olympiade_1!$H:$H,2)+COUNTIFS(Olympiade_2!$B:$B, $B33, Olympiade_2!$H:$H,2)+COUNTIFS(Olympiade_3!$B:$B, $B33, Olympiade_3!$H:$H,2)+COUNTIFS(Olympiade_4!$B:$B, $B33, Olympiade_4!$H:$H,2)+COUNTIFS(Olympiade_5!$B:$B, $B33, Olympiade_5!$H:$H,2)+COUNTIFS(Olympiade_6!$B:$B, $B33, Olympiade_6!$H:$H,2)+COUNTIFS(Olympiade_7!$B:$B, $B33, Olympiade_7!$H:$H,2)</f>
        <v>0</v>
      </c>
      <c r="M33" s="4">
        <f>COUNTIFS(Olympiade_1!$B:$B, $B33, Olympiade_1!$H:$H,3)+COUNTIFS(Olympiade_2!$B:$B, $B33, Olympiade_2!$H:$H,3)+COUNTIFS(Olympiade_3!$B:$B, $B33, Olympiade_3!$H:$H,3)+COUNTIFS(Olympiade_4!$B:$B, $B33, Olympiade_4!$H:$H,3)+COUNTIFS(Olympiade_5!$B:$B, $B33, Olympiade_5!$H:$H,3)+COUNTIFS(Olympiade_6!$B:$B, $B33, Olympiade_6!$H:$H,3)+COUNTIFS(Olympiade_7!$B:$B, $B33, Olympiade_7!$H:$H,3)</f>
        <v>0</v>
      </c>
      <c r="N33" s="4">
        <f t="shared" si="4"/>
        <v>0</v>
      </c>
      <c r="O33" s="4">
        <f>COUNTIFS(Olympiade_1!$B:$B, $B33, Olympiade_1!$A:$A,1)+COUNTIFS(Olympiade_2!$B:$B, $B33, Olympiade_2!$A:$A,1)+COUNTIFS(Olympiade_3!$B:$B, $B33, Olympiade_3!$A:$A,1)+COUNTIFS(Olympiade_4!$B:$B, $B33, Olympiade_4!$A:$A,1)+COUNTIFS(Olympiade_5!$B:$B, $B33, Olympiade_5!$A:$A,1)+COUNTIFS(Olympiade_6!$B:$B, $B33, Olympiade_6!$A:$A,1)+COUNTIFS(Olympiade_7!$B:$B, $B33, Olympiade_7!$A:$A,1)</f>
        <v>0</v>
      </c>
      <c r="P33" s="4">
        <f>COUNTIFS(Olympiade_1!$B:$B, $B33, Olympiade_1!$A:$A,2)+COUNTIFS(Olympiade_2!$B:$B, $B33, Olympiade_2!$A:$A,2)+COUNTIFS(Olympiade_3!$B:$B, $B33, Olympiade_3!$A:$A,2)+COUNTIFS(Olympiade_4!$B:$B, $B33, Olympiade_4!$A:$A,2)+COUNTIFS(Olympiade_5!$B:$B, $B33, Olympiade_5!$A:$A,2)+COUNTIFS(Olympiade_6!$B:$B, $B33, Olympiade_6!$A:$A,2)+COUNTIFS(Olympiade_7!$B:$B, $B33, Olympiade_7!$A:$A,2)</f>
        <v>0</v>
      </c>
      <c r="Q33" s="4">
        <f>COUNTIFS(Olympiade_1!$B:$B, $B33, Olympiade_1!$A:$A,3)+COUNTIFS(Olympiade_2!$B:$B, $B33, Olympiade_2!$A:$A,3)+COUNTIFS(Olympiade_3!$B:$B, $B33, Olympiade_3!$A:$A,3)+COUNTIFS(Olympiade_4!$B:$B, $B33, Olympiade_4!$A:$A,3)+COUNTIFS(Olympiade_5!$B:$B, $B33, Olympiade_5!$A:$A,3)+COUNTIFS(Olympiade_6!$B:$B, $B33, Olympiade_6!$A:$A,3)+COUNTIFS(Olympiade_7!$B:$B, $B33, Olympiade_7!$A:$A,3)</f>
        <v>0</v>
      </c>
      <c r="R33" s="4">
        <f t="shared" si="5"/>
        <v>0</v>
      </c>
      <c r="S33" s="4">
        <f t="shared" ref="S33:U33" si="37">SUM(C33,G33,K33,O33)</f>
        <v>0</v>
      </c>
      <c r="T33" s="4">
        <f t="shared" si="37"/>
        <v>0</v>
      </c>
      <c r="U33" s="4">
        <f t="shared" si="37"/>
        <v>0</v>
      </c>
      <c r="V33" s="4">
        <f t="shared" si="7"/>
        <v>0</v>
      </c>
      <c r="W33" s="4">
        <f>SUMIFS(Database!B:B,Database!A:A,B33) + SUMIFS(Database!F:F,Database!A:A,B33)</f>
        <v>10</v>
      </c>
      <c r="X33" s="4">
        <f t="array" ref="X33">AVERAGE(XLOOKUP(B33, Database!K:K, Database!L:N,NA()))</f>
        <v>16.66666667</v>
      </c>
    </row>
    <row r="34" ht="15.75" customHeight="1">
      <c r="A34" s="4">
        <v>33.0</v>
      </c>
      <c r="B34" s="4" t="s">
        <v>36</v>
      </c>
      <c r="C34" s="4">
        <f>COUNTIFS(Olympiade_1!$B:$B,$B34,Olympiade_1!$F:$F,1)+COUNTIFS(Olympiade_2!$B:$B,$B34,Olympiade_2!$F:$F,1)+COUNTIFS(Olympiade_3!$B:$B,$B34,Olympiade_3!$F:$F,1)+COUNTIFS(Olympiade_4!$B:$B,$B34,Olympiade_4!$F:$F,1)+COUNTIFS(Olympiade_5!$B:$B,$B34,Olympiade_5!$F:$F,1)+COUNTIFS(Olympiade_6!$B:$B,$B34,Olympiade_6!$F:$F,1)+COUNTIFS(Olympiade_7!$B:$B,$B34,Olympiade_7!$F:$F,1)</f>
        <v>0</v>
      </c>
      <c r="D34" s="4">
        <f>COUNTIFS(Olympiade_1!$B:$B, $B34, Olympiade_1!$F:$F,2)+COUNTIFS(Olympiade_2!$B:$B, $B34, Olympiade_2!$F:$F,2)+COUNTIFS(Olympiade_3!$B:$B, $B34, Olympiade_3!$F:$F,2)+COUNTIFS(Olympiade_4!$B:$B, $B34, Olympiade_4!$F:$F,2)+COUNTIFS(Olympiade_5!$B:$B, $B34, Olympiade_5!$F:$F,2)+COUNTIFS(Olympiade_6!$B:$B, $B34, Olympiade_6!$F:$F,2)+COUNTIFS(Olympiade_7!$B:$B, $B34, Olympiade_7!$F:$F,2)</f>
        <v>0</v>
      </c>
      <c r="E34" s="4">
        <f>COUNTIFS(Olympiade_1!$B:$B, $B34, Olympiade_1!$F:$F,3)+COUNTIFS(Olympiade_2!$B:$B, $B34, Olympiade_2!$F:$F,3)+COUNTIFS(Olympiade_3!$B:$B, $B34, Olympiade_3!$F:$F,3)+COUNTIFS(Olympiade_4!$B:$B, $B34, Olympiade_4!$F:$F,3)+COUNTIFS(Olympiade_5!$B:$B, $B34, Olympiade_5!$F:$F,3)+COUNTIFS(Olympiade_6!$B:$B, $B34, Olympiade_6!$F:$F,3)+COUNTIFS(Olympiade_7!$B:$B, $B34, Olympiade_7!$F:$F,3)</f>
        <v>0</v>
      </c>
      <c r="F34" s="4">
        <f t="shared" si="2"/>
        <v>0</v>
      </c>
      <c r="G34" s="4">
        <f>COUNTIFS(Olympiade_1!$B:$B, $B34, Olympiade_1!$G:$G,1)+COUNTIFS(Olympiade_2!$B:$B, $B34, Olympiade_2!$G:$G,1)+COUNTIFS(Olympiade_3!$B:$B, $B34, Olympiade_3!$G:$G,1)+COUNTIFS(Olympiade_4!$B:$B, $B34, Olympiade_4!$G:$G,1)+COUNTIFS(Olympiade_5!$B:$B, $B34, Olympiade_5!$G:$G,1)+COUNTIFS(Olympiade_6!$B:$B, $B34, Olympiade_6!$G:$G,1)+COUNTIFS(Olympiade_7!$B:$B, $B34, Olympiade_7!$G:$G,1)</f>
        <v>0</v>
      </c>
      <c r="H34" s="4">
        <f>COUNTIFS(Olympiade_1!$B:$B, $B34, Olympiade_1!$G:$G,2)+COUNTIFS(Olympiade_2!$B:$B, $B34, Olympiade_2!$G:$G,2)+COUNTIFS(Olympiade_3!$B:$B, $B34, Olympiade_3!$G:$G,2)+COUNTIFS(Olympiade_4!$B:$B, $B34, Olympiade_4!$G:$G,2)+COUNTIFS(Olympiade_5!$B:$B, $B34, Olympiade_5!$G:$G,2)+COUNTIFS(Olympiade_6!$B:$B, $B34, Olympiade_6!$G:$G,2)+COUNTIFS(Olympiade_7!$B:$B, $B34, Olympiade_7!$G:$G,2)</f>
        <v>0</v>
      </c>
      <c r="I34" s="4">
        <f>COUNTIFS(Olympiade_1!$B:$B, $B34, Olympiade_1!$G:$G,3)+COUNTIFS(Olympiade_2!$B:$B, $B34, Olympiade_2!$G:$G,3)+COUNTIFS(Olympiade_3!$B:$B, $B34, Olympiade_3!$G:$G,3)+COUNTIFS(Olympiade_4!$B:$B, $B34, Olympiade_4!$G:$G,3)+COUNTIFS(Olympiade_5!$B:$B, $B34, Olympiade_5!$G:$G,3)+COUNTIFS(Olympiade_6!$B:$B, $B34, Olympiade_6!$G:$G,3)+COUNTIFS(Olympiade_7!$B:$B, $B34, Olympiade_7!$G:$G,3)</f>
        <v>0</v>
      </c>
      <c r="J34" s="4">
        <f t="shared" si="3"/>
        <v>0</v>
      </c>
      <c r="K34" s="4">
        <f>COUNTIFS(Olympiade_1!$B:$B, $B34, Olympiade_1!$H:$H,1)+COUNTIFS(Olympiade_2!$B:$B, $B34, Olympiade_2!$H:$H,1)+COUNTIFS(Olympiade_3!$B:$B, $B34, Olympiade_3!$H:$H,1)+COUNTIFS(Olympiade_4!$B:$B, $B34, Olympiade_4!$H:$H,1)+COUNTIFS(Olympiade_5!$B:$B, $B34, Olympiade_5!$H:$H,1)+COUNTIFS(Olympiade_6!$B:$B, $B34, Olympiade_6!$H:$H,1)+COUNTIFS(Olympiade_7!$B:$B, $B34, Olympiade_7!$H:$H,1)</f>
        <v>0</v>
      </c>
      <c r="L34" s="4">
        <f>COUNTIFS(Olympiade_1!$B:$B, $B34, Olympiade_1!$H:$H,2)+COUNTIFS(Olympiade_2!$B:$B, $B34, Olympiade_2!$H:$H,2)+COUNTIFS(Olympiade_3!$B:$B, $B34, Olympiade_3!$H:$H,2)+COUNTIFS(Olympiade_4!$B:$B, $B34, Olympiade_4!$H:$H,2)+COUNTIFS(Olympiade_5!$B:$B, $B34, Olympiade_5!$H:$H,2)+COUNTIFS(Olympiade_6!$B:$B, $B34, Olympiade_6!$H:$H,2)+COUNTIFS(Olympiade_7!$B:$B, $B34, Olympiade_7!$H:$H,2)</f>
        <v>0</v>
      </c>
      <c r="M34" s="4">
        <f>COUNTIFS(Olympiade_1!$B:$B, $B34, Olympiade_1!$H:$H,3)+COUNTIFS(Olympiade_2!$B:$B, $B34, Olympiade_2!$H:$H,3)+COUNTIFS(Olympiade_3!$B:$B, $B34, Olympiade_3!$H:$H,3)+COUNTIFS(Olympiade_4!$B:$B, $B34, Olympiade_4!$H:$H,3)+COUNTIFS(Olympiade_5!$B:$B, $B34, Olympiade_5!$H:$H,3)+COUNTIFS(Olympiade_6!$B:$B, $B34, Olympiade_6!$H:$H,3)+COUNTIFS(Olympiade_7!$B:$B, $B34, Olympiade_7!$H:$H,3)</f>
        <v>0</v>
      </c>
      <c r="N34" s="4">
        <f t="shared" si="4"/>
        <v>0</v>
      </c>
      <c r="O34" s="4">
        <f>COUNTIFS(Olympiade_1!$B:$B, $B34, Olympiade_1!$A:$A,1)+COUNTIFS(Olympiade_2!$B:$B, $B34, Olympiade_2!$A:$A,1)+COUNTIFS(Olympiade_3!$B:$B, $B34, Olympiade_3!$A:$A,1)+COUNTIFS(Olympiade_4!$B:$B, $B34, Olympiade_4!$A:$A,1)+COUNTIFS(Olympiade_5!$B:$B, $B34, Olympiade_5!$A:$A,1)+COUNTIFS(Olympiade_6!$B:$B, $B34, Olympiade_6!$A:$A,1)+COUNTIFS(Olympiade_7!$B:$B, $B34, Olympiade_7!$A:$A,1)</f>
        <v>0</v>
      </c>
      <c r="P34" s="4">
        <f>COUNTIFS(Olympiade_1!$B:$B, $B34, Olympiade_1!$A:$A,2)+COUNTIFS(Olympiade_2!$B:$B, $B34, Olympiade_2!$A:$A,2)+COUNTIFS(Olympiade_3!$B:$B, $B34, Olympiade_3!$A:$A,2)+COUNTIFS(Olympiade_4!$B:$B, $B34, Olympiade_4!$A:$A,2)+COUNTIFS(Olympiade_5!$B:$B, $B34, Olympiade_5!$A:$A,2)+COUNTIFS(Olympiade_6!$B:$B, $B34, Olympiade_6!$A:$A,2)+COUNTIFS(Olympiade_7!$B:$B, $B34, Olympiade_7!$A:$A,2)</f>
        <v>0</v>
      </c>
      <c r="Q34" s="4">
        <f>COUNTIFS(Olympiade_1!$B:$B, $B34, Olympiade_1!$A:$A,3)+COUNTIFS(Olympiade_2!$B:$B, $B34, Olympiade_2!$A:$A,3)+COUNTIFS(Olympiade_3!$B:$B, $B34, Olympiade_3!$A:$A,3)+COUNTIFS(Olympiade_4!$B:$B, $B34, Olympiade_4!$A:$A,3)+COUNTIFS(Olympiade_5!$B:$B, $B34, Olympiade_5!$A:$A,3)+COUNTIFS(Olympiade_6!$B:$B, $B34, Olympiade_6!$A:$A,3)+COUNTIFS(Olympiade_7!$B:$B, $B34, Olympiade_7!$A:$A,3)</f>
        <v>0</v>
      </c>
      <c r="R34" s="4">
        <f t="shared" si="5"/>
        <v>0</v>
      </c>
      <c r="S34" s="4">
        <f t="shared" ref="S34:U34" si="38">SUM(C34,G34,K34,O34)</f>
        <v>0</v>
      </c>
      <c r="T34" s="4">
        <f t="shared" si="38"/>
        <v>0</v>
      </c>
      <c r="U34" s="4">
        <f t="shared" si="38"/>
        <v>0</v>
      </c>
      <c r="V34" s="4">
        <f t="shared" si="7"/>
        <v>0</v>
      </c>
      <c r="W34" s="4">
        <f>SUMIFS(Database!B:B,Database!A:A,B34) + SUMIFS(Database!F:F,Database!A:A,B34)</f>
        <v>10</v>
      </c>
      <c r="X34" s="4">
        <f t="array" ref="X34">AVERAGE(XLOOKUP(B34, Database!K:K, Database!L:N,NA()))</f>
        <v>10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9.63"/>
    <col customWidth="1" min="3" max="3" width="27.75"/>
    <col customWidth="1" min="4" max="4" width="22.88"/>
    <col customWidth="1" min="5" max="5" width="20.0"/>
    <col customWidth="1" min="6" max="6" width="23.88"/>
    <col customWidth="1" min="7" max="9" width="7.75"/>
    <col customWidth="1" min="10" max="10" width="14.25"/>
    <col customWidth="1" min="11" max="14" width="17.5"/>
    <col customWidth="1" min="15" max="15" width="18.0"/>
    <col customWidth="1" min="16" max="16" width="30.0"/>
    <col customWidth="1" min="17" max="17" width="25.88"/>
    <col customWidth="1" min="18" max="26" width="7.75"/>
  </cols>
  <sheetData>
    <row r="1">
      <c r="A1" s="4" t="s">
        <v>1</v>
      </c>
      <c r="B1" s="12" t="s">
        <v>77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4" t="s">
        <v>25</v>
      </c>
      <c r="B2" s="12" t="s">
        <v>78</v>
      </c>
      <c r="C2" s="4">
        <v>30.0</v>
      </c>
      <c r="D2" s="4">
        <v>30.0</v>
      </c>
      <c r="E2" s="4">
        <v>40.0</v>
      </c>
      <c r="F2" s="4">
        <v>40.0</v>
      </c>
      <c r="J2" s="4">
        <v>3.0</v>
      </c>
      <c r="K2" s="4" t="s">
        <v>8</v>
      </c>
      <c r="L2" s="4">
        <f>SUMIFS(Database!B:B,Database!A:A,K2) + SUMIFS(Database!C:C,Database!A:A,K2)</f>
        <v>230</v>
      </c>
      <c r="M2" s="4">
        <f>SUMIFS(Database!B:B,Database!A:A,K2) + SUMIFS(Database!D:D,Database!A:A,K2)</f>
        <v>180</v>
      </c>
      <c r="N2" s="4">
        <f>SUMIFS(Database!B:B,Database!A:A,K2) + SUMIFS(Database!E:E,Database!A:A,K2)</f>
        <v>240</v>
      </c>
      <c r="O2" s="4">
        <f>SUMIFS(Database!B:B,Database!A:A,K2) + SUMIFS(Database!F:F,Database!A:A,K2)</f>
        <v>260</v>
      </c>
      <c r="P2" s="4">
        <f t="shared" ref="P2:P5" si="1">AVERAGE(L2,M2,N2)</f>
        <v>216.6666667</v>
      </c>
    </row>
    <row r="3">
      <c r="A3" s="4" t="s">
        <v>13</v>
      </c>
      <c r="B3" s="12" t="s">
        <v>78</v>
      </c>
      <c r="C3" s="4">
        <v>20.0</v>
      </c>
      <c r="D3" s="4">
        <v>10.0</v>
      </c>
      <c r="E3" s="4">
        <v>20.0</v>
      </c>
      <c r="F3" s="4">
        <v>10.0</v>
      </c>
      <c r="J3" s="13">
        <v>9.0</v>
      </c>
      <c r="K3" s="13" t="s">
        <v>14</v>
      </c>
      <c r="L3" s="14">
        <f>SUMIFS(Database!B:B,Database!A:A,K3) + SUMIFS(Database!C:C,Database!A:A,K3)</f>
        <v>90</v>
      </c>
      <c r="M3" s="14">
        <f>SUMIFS(Database!B:B,Database!A:A,K3) + SUMIFS(Database!D:D,Database!A:A,K3)</f>
        <v>180</v>
      </c>
      <c r="N3" s="14">
        <f>SUMIFS(Database!B:B,Database!A:A,K3) + SUMIFS(Database!E:E,Database!A:A,K3)</f>
        <v>150</v>
      </c>
      <c r="O3" s="15">
        <f>SUMIFS(Database!B:B,Database!A:A,K3) + SUMIFS(Database!F:F,Database!A:A,K3)</f>
        <v>120</v>
      </c>
      <c r="P3" s="14">
        <f t="shared" si="1"/>
        <v>140</v>
      </c>
    </row>
    <row r="4">
      <c r="A4" s="4" t="s">
        <v>12</v>
      </c>
      <c r="B4" s="12" t="s">
        <v>78</v>
      </c>
      <c r="C4" s="4">
        <v>40.0</v>
      </c>
      <c r="D4" s="4">
        <v>20.0</v>
      </c>
      <c r="E4" s="4">
        <v>30.0</v>
      </c>
      <c r="F4" s="4">
        <v>30.0</v>
      </c>
      <c r="J4" s="4">
        <v>17.0</v>
      </c>
      <c r="K4" s="4" t="s">
        <v>22</v>
      </c>
      <c r="L4" s="4">
        <f>SUMIFS(Database!B:B,Database!A:A,K4) + SUMIFS(Database!C:C,Database!A:A,K4)</f>
        <v>70</v>
      </c>
      <c r="M4" s="4">
        <f>SUMIFS(Database!B:B,Database!A:A,K4) + SUMIFS(Database!D:D,Database!A:A,K4)</f>
        <v>150</v>
      </c>
      <c r="N4" s="4">
        <f>SUMIFS(Database!B:B,Database!A:A,K4) + SUMIFS(Database!E:E,Database!A:A,K4)</f>
        <v>40</v>
      </c>
      <c r="O4" s="4">
        <f>SUMIFS(Database!B:B,Database!A:A,K4) + SUMIFS(Database!F:F,Database!A:A,K4)</f>
        <v>80</v>
      </c>
      <c r="P4" s="4">
        <f t="shared" si="1"/>
        <v>86.66666667</v>
      </c>
    </row>
    <row r="5">
      <c r="A5" s="4" t="s">
        <v>9</v>
      </c>
      <c r="B5" s="12" t="s">
        <v>78</v>
      </c>
      <c r="C5" s="4">
        <v>40.0</v>
      </c>
      <c r="D5" s="4">
        <v>20.0</v>
      </c>
      <c r="E5" s="4">
        <v>30.0</v>
      </c>
      <c r="F5" s="4">
        <v>30.0</v>
      </c>
      <c r="J5" s="4">
        <v>23.0</v>
      </c>
      <c r="K5" s="4" t="s">
        <v>28</v>
      </c>
      <c r="L5" s="4">
        <f>SUMIFS(Database!B:B,Database!A:A,K5) + SUMIFS(Database!C:C,Database!A:A,K5)</f>
        <v>70</v>
      </c>
      <c r="M5" s="4">
        <f>SUMIFS(Database!B:B,Database!A:A,K5) + SUMIFS(Database!D:D,Database!A:A,K5)</f>
        <v>60</v>
      </c>
      <c r="N5" s="4">
        <f>SUMIFS(Database!B:B,Database!A:A,K5) + SUMIFS(Database!E:E,Database!A:A,K5)</f>
        <v>50</v>
      </c>
      <c r="O5" s="4">
        <f>SUMIFS(Database!B:B,Database!A:A,K5) + SUMIFS(Database!F:F,Database!A:A,K5)</f>
        <v>70</v>
      </c>
      <c r="P5" s="4">
        <f t="shared" si="1"/>
        <v>60</v>
      </c>
    </row>
    <row r="6">
      <c r="A6" s="4" t="s">
        <v>7</v>
      </c>
      <c r="B6" s="12" t="s">
        <v>78</v>
      </c>
      <c r="C6" s="4">
        <v>10.0</v>
      </c>
      <c r="D6" s="4">
        <v>40.0</v>
      </c>
      <c r="E6" s="4">
        <v>10.0</v>
      </c>
      <c r="F6" s="4">
        <v>20.0</v>
      </c>
    </row>
    <row r="7">
      <c r="A7" s="4" t="s">
        <v>22</v>
      </c>
      <c r="B7" s="12" t="s">
        <v>78</v>
      </c>
      <c r="C7" s="4">
        <v>10.0</v>
      </c>
      <c r="D7" s="4">
        <v>40.0</v>
      </c>
      <c r="E7" s="4">
        <v>10.0</v>
      </c>
      <c r="F7" s="4">
        <v>20.0</v>
      </c>
    </row>
    <row r="8">
      <c r="A8" s="4" t="s">
        <v>38</v>
      </c>
      <c r="B8" s="12" t="s">
        <v>78</v>
      </c>
      <c r="C8" s="4">
        <v>20.0</v>
      </c>
      <c r="D8" s="4">
        <v>10.0</v>
      </c>
      <c r="E8" s="4">
        <v>20.0</v>
      </c>
      <c r="F8" s="4">
        <v>10.0</v>
      </c>
      <c r="J8" s="4">
        <v>6.0</v>
      </c>
      <c r="K8" s="4" t="s">
        <v>9</v>
      </c>
      <c r="L8" s="4" t="str">
        <f>AVERAGE(IFERROR(VLOOKUP($K8,Olympiade_1!$B:$F,5,FALSE()),""),IFERROR(VLOOKUP($K8,Olympiade_2!$B:$F,5,FALSE()),""),IFERROR(VLOOKUP($K8,Olympiade_3!$B:$F,5,FALSE()),""),IFERROR(VLOOKUP($K8,Olympiade_4!$B:$F,5,FALSE()),""),IFERROR(VLOOKUP($K8,Olympiade_5!$B:$F,5,FALSE()),""),IFERROR(VLOOKUP($K8,Olympiade_6!$B:$F,5,FALSE()),""))</f>
        <v>#VALUE!</v>
      </c>
      <c r="M8" s="4">
        <f>SUMIFS(Database!B:B,Database!A:A,K8) + SUMIFS(Database!D:D,Database!A:A,K8)</f>
        <v>220</v>
      </c>
      <c r="N8" s="4">
        <f>SUMIFS(Database!B:B,Database!A:A,K8) + SUMIFS(Database!E:E,Database!A:A,K8)</f>
        <v>220</v>
      </c>
      <c r="P8" s="4">
        <f>SUMIFS(Database!B:B,Database!A:A,K8) + SUMIFS(Database!F:F,Database!A:A,K8)</f>
        <v>240</v>
      </c>
      <c r="Q8" s="4" t="str">
        <f t="shared" ref="Q8:Q9" si="2">AVERAGE(#REF!,#REF!,#REF!)</f>
        <v>#REF!</v>
      </c>
    </row>
    <row r="9">
      <c r="A9" s="4" t="s">
        <v>6</v>
      </c>
      <c r="B9" s="12" t="s">
        <v>78</v>
      </c>
      <c r="C9" s="4">
        <v>30.0</v>
      </c>
      <c r="D9" s="4">
        <v>30.0</v>
      </c>
      <c r="E9" s="4">
        <v>40.0</v>
      </c>
      <c r="F9" s="4">
        <v>40.0</v>
      </c>
      <c r="J9" s="4">
        <v>10.0</v>
      </c>
      <c r="K9" s="4" t="s">
        <v>13</v>
      </c>
      <c r="L9" s="4" t="str">
        <f>AVERAGE(IFERROR(VLOOKUP($K9,Olympiade_1!$B:$F,5,FALSE()),""),IFERROR(VLOOKUP($K9,Olympiade_2!$B:$F,5,FALSE()),""),IFERROR(VLOOKUP($K9,Olympiade_3!$B:$F,5,FALSE()),""),IFERROR(VLOOKUP($K9,Olympiade_4!$B:$F,5,FALSE()),""),IFERROR(VLOOKUP($K9,Olympiade_5!$B:$F,5,FALSE()),""),IFERROR(VLOOKUP($K9,Olympiade_6!$B:$F,5,FALSE()),""))</f>
        <v>#VALUE!</v>
      </c>
      <c r="M9" s="4">
        <f>SUMIFS(Database!B:B,Database!A:A,K9) + SUMIFS(Database!D:D,Database!A:A,K9)</f>
        <v>130</v>
      </c>
      <c r="N9" s="4">
        <f>SUMIFS(Database!B:B,Database!A:A,K9) + SUMIFS(Database!E:E,Database!A:A,K9)</f>
        <v>80</v>
      </c>
      <c r="P9" s="4">
        <f>SUMIFS(Database!B:B,Database!A:A,K9) + SUMIFS(Database!F:F,Database!A:A,K9)</f>
        <v>140</v>
      </c>
      <c r="Q9" s="4" t="str">
        <f t="shared" si="2"/>
        <v>#REF!</v>
      </c>
    </row>
    <row r="10">
      <c r="A10" s="4" t="s">
        <v>29</v>
      </c>
      <c r="B10" s="12" t="s">
        <v>79</v>
      </c>
      <c r="C10" s="4">
        <v>30.0</v>
      </c>
      <c r="D10" s="4">
        <v>30.0</v>
      </c>
      <c r="E10" s="5">
        <v>20.0</v>
      </c>
      <c r="F10" s="4">
        <v>30.0</v>
      </c>
      <c r="J10" s="4">
        <v>7.0</v>
      </c>
      <c r="K10" s="4" t="s">
        <v>12</v>
      </c>
      <c r="L10" s="4">
        <f>SUMIFS(Database!B:B,Database!A:A,K10) + SUMIFS(Database!C:C,Database!A:A,K10)</f>
        <v>170</v>
      </c>
      <c r="M10" s="4">
        <f>SUMIFS(Database!B:B,Database!A:A,K10) + SUMIFS(Database!D:D,Database!A:A,K10)</f>
        <v>90</v>
      </c>
      <c r="N10" s="4">
        <f>SUMIFS(Database!B:B,Database!A:A,K10) + SUMIFS(Database!E:E,Database!A:A,K10)</f>
        <v>180</v>
      </c>
      <c r="O10" s="4">
        <f>SUMIFS(Database!B:B,Database!A:A,K10) + SUMIFS(Database!F:F,Database!A:A,K10)</f>
        <v>160</v>
      </c>
      <c r="P10" s="4">
        <f t="shared" ref="P10:P14" si="3">AVERAGE(L10,M10,N10)</f>
        <v>146.6666667</v>
      </c>
    </row>
    <row r="11">
      <c r="A11" s="4" t="s">
        <v>19</v>
      </c>
      <c r="B11" s="12" t="s">
        <v>79</v>
      </c>
      <c r="C11" s="4">
        <v>30.0</v>
      </c>
      <c r="D11" s="4">
        <v>30.0</v>
      </c>
      <c r="E11" s="5">
        <v>20.0</v>
      </c>
      <c r="F11" s="4">
        <v>30.0</v>
      </c>
      <c r="J11" s="4">
        <v>15.0</v>
      </c>
      <c r="K11" s="4" t="s">
        <v>20</v>
      </c>
      <c r="L11" s="4">
        <f>SUMIFS(Database!B:B,Database!A:A,K11) + SUMIFS(Database!C:C,Database!A:A,K11)</f>
        <v>130</v>
      </c>
      <c r="M11" s="4">
        <f>SUMIFS(Database!B:B,Database!A:A,K11) + SUMIFS(Database!D:D,Database!A:A,K11)</f>
        <v>40</v>
      </c>
      <c r="N11" s="4">
        <f>SUMIFS(Database!B:B,Database!A:A,K11) + SUMIFS(Database!E:E,Database!A:A,K11)</f>
        <v>160</v>
      </c>
      <c r="O11" s="4">
        <f>SUMIFS(Database!B:B,Database!A:A,K11) + SUMIFS(Database!F:F,Database!A:A,K11)</f>
        <v>80</v>
      </c>
      <c r="P11" s="4">
        <f t="shared" si="3"/>
        <v>110</v>
      </c>
    </row>
    <row r="12">
      <c r="A12" s="4" t="s">
        <v>21</v>
      </c>
      <c r="B12" s="12" t="s">
        <v>79</v>
      </c>
      <c r="C12" s="4">
        <v>10.0</v>
      </c>
      <c r="D12" s="4">
        <v>10.0</v>
      </c>
      <c r="E12" s="5">
        <v>40.0</v>
      </c>
      <c r="F12" s="4">
        <v>10.0</v>
      </c>
      <c r="J12" s="4">
        <v>20.0</v>
      </c>
      <c r="K12" s="4" t="s">
        <v>25</v>
      </c>
      <c r="L12" s="4">
        <f>SUMIFS(Database!B:B,Database!A:A,K12) + SUMIFS(Database!C:C,Database!A:A,K12)</f>
        <v>80</v>
      </c>
      <c r="M12" s="4">
        <f>SUMIFS(Database!B:B,Database!A:A,K12) + SUMIFS(Database!D:D,Database!A:A,K12)</f>
        <v>120</v>
      </c>
      <c r="N12" s="4">
        <f>SUMIFS(Database!B:B,Database!A:A,K12) + SUMIFS(Database!E:E,Database!A:A,K12)</f>
        <v>80</v>
      </c>
      <c r="O12" s="4">
        <f>SUMIFS(Database!B:B,Database!A:A,K12) + SUMIFS(Database!F:F,Database!A:A,K12)</f>
        <v>70</v>
      </c>
      <c r="P12" s="4">
        <f t="shared" si="3"/>
        <v>93.33333333</v>
      </c>
    </row>
    <row r="13">
      <c r="A13" s="4" t="s">
        <v>9</v>
      </c>
      <c r="B13" s="12" t="s">
        <v>79</v>
      </c>
      <c r="C13" s="4">
        <v>40.0</v>
      </c>
      <c r="D13" s="4">
        <v>40.0</v>
      </c>
      <c r="E13" s="5">
        <v>30.0</v>
      </c>
      <c r="F13" s="4">
        <v>50.0</v>
      </c>
      <c r="J13" s="4">
        <v>24.0</v>
      </c>
      <c r="K13" s="4" t="s">
        <v>29</v>
      </c>
      <c r="L13" s="4">
        <f>SUMIFS(Database!B:B,Database!A:A,K13) + SUMIFS(Database!C:C,Database!A:A,K13)</f>
        <v>60</v>
      </c>
      <c r="M13" s="4">
        <f>SUMIFS(Database!B:B,Database!A:A,K13) + SUMIFS(Database!D:D,Database!A:A,K13)</f>
        <v>40</v>
      </c>
      <c r="N13" s="4">
        <f>SUMIFS(Database!B:B,Database!A:A,K13) + SUMIFS(Database!E:E,Database!A:A,K13)</f>
        <v>60</v>
      </c>
      <c r="O13" s="4">
        <f>SUMIFS(Database!B:B,Database!A:A,K13) + SUMIFS(Database!F:F,Database!A:A,K13)</f>
        <v>50</v>
      </c>
      <c r="P13" s="4">
        <f t="shared" si="3"/>
        <v>53.33333333</v>
      </c>
    </row>
    <row r="14">
      <c r="A14" s="4" t="s">
        <v>10</v>
      </c>
      <c r="B14" s="12" t="s">
        <v>79</v>
      </c>
      <c r="C14" s="5">
        <v>20.0</v>
      </c>
      <c r="D14" s="4">
        <v>10.0</v>
      </c>
      <c r="E14" s="5">
        <v>40.0</v>
      </c>
      <c r="F14" s="4">
        <v>10.0</v>
      </c>
      <c r="J14" s="4">
        <v>28.0</v>
      </c>
      <c r="K14" s="4" t="s">
        <v>33</v>
      </c>
      <c r="L14" s="4">
        <f>SUMIFS(Database!B:B,Database!A:A,K14) + SUMIFS(Database!C:C,Database!A:A,K14)</f>
        <v>30</v>
      </c>
      <c r="M14" s="4">
        <f>SUMIFS(Database!B:B,Database!A:A,K14) + SUMIFS(Database!D:D,Database!A:A,K14)</f>
        <v>60</v>
      </c>
      <c r="N14" s="4">
        <f>SUMIFS(Database!B:B,Database!A:A,K14) + SUMIFS(Database!E:E,Database!A:A,K14)</f>
        <v>10</v>
      </c>
      <c r="O14" s="4">
        <f>SUMIFS(Database!B:B,Database!A:A,K14) + SUMIFS(Database!F:F,Database!A:A,K14)</f>
        <v>20</v>
      </c>
      <c r="P14" s="4">
        <f t="shared" si="3"/>
        <v>33.33333333</v>
      </c>
    </row>
    <row r="15">
      <c r="A15" s="4" t="s">
        <v>11</v>
      </c>
      <c r="B15" s="12" t="s">
        <v>79</v>
      </c>
      <c r="C15" s="4">
        <v>40.0</v>
      </c>
      <c r="D15" s="4">
        <v>40.0</v>
      </c>
      <c r="E15" s="5">
        <v>30.0</v>
      </c>
      <c r="F15" s="4">
        <v>50.0</v>
      </c>
    </row>
    <row r="16">
      <c r="A16" s="4" t="s">
        <v>7</v>
      </c>
      <c r="B16" s="12" t="s">
        <v>79</v>
      </c>
      <c r="C16" s="4">
        <v>20.0</v>
      </c>
      <c r="D16" s="4">
        <v>20.0</v>
      </c>
      <c r="E16" s="5">
        <v>10.0</v>
      </c>
      <c r="F16" s="4">
        <v>20.0</v>
      </c>
    </row>
    <row r="17">
      <c r="A17" s="4" t="s">
        <v>23</v>
      </c>
      <c r="B17" s="12" t="s">
        <v>79</v>
      </c>
      <c r="C17" s="4">
        <v>40.0</v>
      </c>
      <c r="D17" s="4">
        <v>40.0</v>
      </c>
      <c r="E17" s="5">
        <v>30.0</v>
      </c>
      <c r="F17" s="4">
        <v>40.0</v>
      </c>
      <c r="J17" s="16" t="s">
        <v>0</v>
      </c>
      <c r="K17" s="16" t="s">
        <v>1</v>
      </c>
      <c r="L17" s="16" t="s">
        <v>80</v>
      </c>
      <c r="M17" s="16" t="s">
        <v>81</v>
      </c>
      <c r="N17" s="16" t="s">
        <v>82</v>
      </c>
      <c r="O17" s="16" t="s">
        <v>83</v>
      </c>
      <c r="P17" s="16" t="s">
        <v>5</v>
      </c>
      <c r="Q17" s="16" t="s">
        <v>84</v>
      </c>
    </row>
    <row r="18">
      <c r="A18" s="4" t="s">
        <v>14</v>
      </c>
      <c r="B18" s="12" t="s">
        <v>79</v>
      </c>
      <c r="C18" s="4">
        <v>30.0</v>
      </c>
      <c r="D18" s="4">
        <v>30.0</v>
      </c>
      <c r="E18" s="5">
        <v>20.0</v>
      </c>
      <c r="F18" s="4">
        <v>30.0</v>
      </c>
      <c r="J18" s="4">
        <v>2.0</v>
      </c>
      <c r="K18" s="4" t="s">
        <v>7</v>
      </c>
      <c r="L18" s="4">
        <f>AVERAGE(IFERROR(VLOOKUP($K18,Olympiade_1!$B:$F,5,FALSE()),""),IFERROR(VLOOKUP($K18,Olympiade_2!$B:$F,5,FALSE()),""),IFERROR(VLOOKUP($K18,Olympiade_3!$B:$F,5,FALSE()),""),IFERROR(VLOOKUP($K18,Olympiade_4!$B:$F,5,FALSE()),""),IFERROR(VLOOKUP($K18,Olympiade_5!$B:$F,5,FALSE()),""),IFERROR(VLOOKUP($K18,Olympiade_6!$B:$F,5,FALSE()),""))</f>
        <v>3.833333333</v>
      </c>
      <c r="M18" s="4">
        <f>SUMIFS(Database!B:B,Database!A:A,K18) + SUMIFS(Database!D:D,Database!A:A,K18)</f>
        <v>320</v>
      </c>
      <c r="N18" s="4">
        <f>SUMIFS(Database!B:B,Database!A:A,K18) + SUMIFS(Database!E:E,Database!A:A,K18)</f>
        <v>240</v>
      </c>
      <c r="P18" s="4">
        <f>SUMIFS(Database!B:B,Database!A:A,K17) + SUMIFS(Database!F:F,Database!A:A,K17)</f>
        <v>0</v>
      </c>
      <c r="Q18" s="4" t="str">
        <f t="shared" ref="Q18:Q20" si="4">AVERAGE(#REF!,#REF!,#REF!)</f>
        <v>#REF!</v>
      </c>
    </row>
    <row r="19">
      <c r="A19" s="4" t="s">
        <v>6</v>
      </c>
      <c r="B19" s="12" t="s">
        <v>79</v>
      </c>
      <c r="C19" s="4">
        <v>40.0</v>
      </c>
      <c r="D19" s="4">
        <v>40.0</v>
      </c>
      <c r="E19" s="5">
        <v>30.0</v>
      </c>
      <c r="F19" s="4">
        <v>40.0</v>
      </c>
      <c r="J19" s="4">
        <v>11.0</v>
      </c>
      <c r="K19" s="4" t="s">
        <v>19</v>
      </c>
      <c r="L19" s="4" t="str">
        <f>AVERAGE(IFERROR(VLOOKUP($K19,Olympiade_1!$B:$F,5,FALSE()),""),IFERROR(VLOOKUP($K19,Olympiade_2!$B:$F,5,FALSE()),""),IFERROR(VLOOKUP($K19,Olympiade_3!$B:$F,5,FALSE()),""),IFERROR(VLOOKUP($K19,Olympiade_4!$B:$F,5,FALSE()),""),IFERROR(VLOOKUP($K19,Olympiade_5!$B:$F,5,FALSE()),""),IFERROR(VLOOKUP($K19,Olympiade_6!$B:$F,5,FALSE()),""))</f>
        <v>#VALUE!</v>
      </c>
      <c r="M19" s="4">
        <f>SUMIFS(Database!B:B,Database!A:A,K19) + SUMIFS(Database!D:D,Database!A:A,K19)</f>
        <v>110</v>
      </c>
      <c r="N19" s="4">
        <f>SUMIFS(Database!B:B,Database!A:A,K19) + SUMIFS(Database!E:E,Database!A:A,K19)</f>
        <v>80</v>
      </c>
      <c r="P19" s="4">
        <f>SUMIFS(Database!B:B,Database!A:A,K19) + SUMIFS(Database!F:F,Database!A:A,K19)</f>
        <v>90</v>
      </c>
      <c r="Q19" s="4" t="str">
        <f t="shared" si="4"/>
        <v>#REF!</v>
      </c>
    </row>
    <row r="20">
      <c r="A20" s="4" t="s">
        <v>17</v>
      </c>
      <c r="B20" s="12" t="s">
        <v>79</v>
      </c>
      <c r="C20" s="4">
        <v>20.0</v>
      </c>
      <c r="D20" s="4">
        <v>20.0</v>
      </c>
      <c r="E20" s="5">
        <v>10.0</v>
      </c>
      <c r="F20" s="4">
        <v>20.0</v>
      </c>
      <c r="J20" s="4">
        <v>17.0</v>
      </c>
      <c r="K20" s="4" t="s">
        <v>26</v>
      </c>
      <c r="L20" s="4" t="str">
        <f>AVERAGE(IFERROR(VLOOKUP($K20,Olympiade_1!$B:$F,5,FALSE()),""),IFERROR(VLOOKUP($K20,Olympiade_2!$B:$F,5,FALSE()),""),IFERROR(VLOOKUP($K20,Olympiade_3!$B:$F,5,FALSE()),""),IFERROR(VLOOKUP($K20,Olympiade_4!$B:$F,5,FALSE()),""),IFERROR(VLOOKUP($K20,Olympiade_5!$B:$F,5,FALSE()),""),IFERROR(VLOOKUP($K20,Olympiade_6!$B:$F,5,FALSE()),""))</f>
        <v>#VALUE!</v>
      </c>
      <c r="M20" s="4">
        <f>SUMIFS(Database!B:B,Database!A:A,K20) + SUMIFS(Database!D:D,Database!A:A,K20)</f>
        <v>50</v>
      </c>
      <c r="N20" s="4">
        <f>SUMIFS(Database!B:B,Database!A:A,K20) + SUMIFS(Database!E:E,Database!A:A,K20)</f>
        <v>60</v>
      </c>
      <c r="P20" s="4">
        <f>SUMIFS(Database!B:B,Database!A:A,K20) + SUMIFS(Database!F:F,Database!A:A,K20)</f>
        <v>70</v>
      </c>
      <c r="Q20" s="4" t="str">
        <f t="shared" si="4"/>
        <v>#REF!</v>
      </c>
    </row>
    <row r="21" ht="15.75" customHeight="1">
      <c r="A21" s="4" t="s">
        <v>25</v>
      </c>
      <c r="B21" s="12" t="s">
        <v>85</v>
      </c>
      <c r="C21" s="4">
        <v>10.0</v>
      </c>
      <c r="D21" s="4">
        <v>40.0</v>
      </c>
      <c r="E21" s="4">
        <v>30.0</v>
      </c>
      <c r="F21" s="4">
        <v>10.0</v>
      </c>
      <c r="J21" s="4">
        <v>4.0</v>
      </c>
      <c r="K21" s="4" t="s">
        <v>9</v>
      </c>
      <c r="L21" s="4">
        <f>SUMIFS(Database!B:B,Database!A:A,K21) + SUMIFS(Database!C:C,Database!A:A,K21)</f>
        <v>210</v>
      </c>
      <c r="M21" s="4">
        <f>SUMIFS(Database!B:B,Database!A:A,K21) + SUMIFS(Database!D:D,Database!A:A,K21)</f>
        <v>220</v>
      </c>
      <c r="N21" s="4">
        <f>SUMIFS(Database!B:B,Database!A:A,K21) + SUMIFS(Database!E:E,Database!A:A,K21)</f>
        <v>220</v>
      </c>
      <c r="O21" s="4">
        <f>SUMIFS(Database!B:B,Database!A:A,K21) + SUMIFS(Database!F:F,Database!A:A,K21)</f>
        <v>240</v>
      </c>
      <c r="P21" s="4">
        <f t="shared" ref="P21:P24" si="5">AVERAGE(L21,M21,N21)</f>
        <v>216.6666667</v>
      </c>
    </row>
    <row r="22" ht="15.75" customHeight="1">
      <c r="A22" s="4" t="s">
        <v>13</v>
      </c>
      <c r="B22" s="12" t="s">
        <v>85</v>
      </c>
      <c r="C22" s="4">
        <v>50.0</v>
      </c>
      <c r="D22" s="4">
        <v>20.0</v>
      </c>
      <c r="E22" s="4">
        <v>10.0</v>
      </c>
      <c r="F22" s="4">
        <v>20.0</v>
      </c>
      <c r="J22" s="4">
        <v>10.0</v>
      </c>
      <c r="K22" s="4" t="s">
        <v>15</v>
      </c>
      <c r="L22" s="4">
        <f>SUMIFS(Database!B:B,Database!A:A,K22) + SUMIFS(Database!C:C,Database!A:A,K22)</f>
        <v>100</v>
      </c>
      <c r="M22" s="4">
        <f>SUMIFS(Database!B:B,Database!A:A,K22) + SUMIFS(Database!D:D,Database!A:A,K22)</f>
        <v>110</v>
      </c>
      <c r="N22" s="4">
        <f>SUMIFS(Database!B:B,Database!A:A,K22) + SUMIFS(Database!E:E,Database!A:A,K22)</f>
        <v>150</v>
      </c>
      <c r="O22" s="4">
        <f>SUMIFS(Database!B:B,Database!A:A,K22) + SUMIFS(Database!F:F,Database!A:A,K22)</f>
        <v>120</v>
      </c>
      <c r="P22" s="4">
        <f t="shared" si="5"/>
        <v>120</v>
      </c>
    </row>
    <row r="23" ht="15.75" customHeight="1">
      <c r="A23" s="4" t="s">
        <v>9</v>
      </c>
      <c r="B23" s="12" t="s">
        <v>85</v>
      </c>
      <c r="C23" s="4">
        <v>50.0</v>
      </c>
      <c r="D23" s="4">
        <v>20.0</v>
      </c>
      <c r="E23" s="4">
        <v>10.0</v>
      </c>
      <c r="F23" s="4">
        <v>20.0</v>
      </c>
      <c r="J23" s="4">
        <v>25.0</v>
      </c>
      <c r="K23" s="4" t="s">
        <v>30</v>
      </c>
      <c r="L23" s="4">
        <f>SUMIFS(Database!B:B,Database!A:A,K23) + SUMIFS(Database!C:C,Database!A:A,K23)</f>
        <v>60</v>
      </c>
      <c r="M23" s="4">
        <f>SUMIFS(Database!B:B,Database!A:A,K23) + SUMIFS(Database!D:D,Database!A:A,K23)</f>
        <v>60</v>
      </c>
      <c r="N23" s="4">
        <f>SUMIFS(Database!B:B,Database!A:A,K23) + SUMIFS(Database!E:E,Database!A:A,K23)</f>
        <v>50</v>
      </c>
      <c r="O23" s="4">
        <f>SUMIFS(Database!B:B,Database!A:A,K23) + SUMIFS(Database!F:F,Database!A:A,K23)</f>
        <v>50</v>
      </c>
      <c r="P23" s="4">
        <f t="shared" si="5"/>
        <v>56.66666667</v>
      </c>
    </row>
    <row r="24" ht="15.75" customHeight="1">
      <c r="A24" s="4" t="s">
        <v>10</v>
      </c>
      <c r="B24" s="12" t="s">
        <v>85</v>
      </c>
      <c r="C24" s="4">
        <v>20.0</v>
      </c>
      <c r="D24" s="4">
        <v>30.0</v>
      </c>
      <c r="E24" s="4">
        <v>50.0</v>
      </c>
      <c r="F24" s="4">
        <v>50.0</v>
      </c>
      <c r="J24" s="4">
        <v>29.0</v>
      </c>
      <c r="K24" s="4" t="s">
        <v>34</v>
      </c>
      <c r="L24" s="4">
        <f>SUMIFS(Database!B:B,Database!A:A,K24) + SUMIFS(Database!C:C,Database!A:A,K24)</f>
        <v>40</v>
      </c>
      <c r="M24" s="4">
        <f>SUMIFS(Database!B:B,Database!A:A,K24) + SUMIFS(Database!D:D,Database!A:A,K24)</f>
        <v>50</v>
      </c>
      <c r="N24" s="4">
        <f>SUMIFS(Database!B:B,Database!A:A,K24) + SUMIFS(Database!E:E,Database!A:A,K24)</f>
        <v>10</v>
      </c>
      <c r="O24" s="4">
        <f>SUMIFS(Database!B:B,Database!A:A,K24) + SUMIFS(Database!F:F,Database!A:A,K24)</f>
        <v>20</v>
      </c>
      <c r="P24" s="4">
        <f t="shared" si="5"/>
        <v>33.33333333</v>
      </c>
    </row>
    <row r="25" ht="15.75" customHeight="1">
      <c r="A25" s="4" t="s">
        <v>7</v>
      </c>
      <c r="B25" s="12" t="s">
        <v>85</v>
      </c>
      <c r="C25" s="4">
        <v>40.0</v>
      </c>
      <c r="D25" s="4">
        <v>10.0</v>
      </c>
      <c r="E25" s="4">
        <v>40.0</v>
      </c>
      <c r="F25" s="4">
        <v>30.0</v>
      </c>
    </row>
    <row r="26" ht="15.75" customHeight="1">
      <c r="A26" s="4" t="s">
        <v>22</v>
      </c>
      <c r="B26" s="12" t="s">
        <v>85</v>
      </c>
      <c r="C26" s="4">
        <v>30.0</v>
      </c>
      <c r="D26" s="4">
        <v>50.0</v>
      </c>
      <c r="E26" s="4">
        <v>20.0</v>
      </c>
      <c r="F26" s="4">
        <v>40.0</v>
      </c>
    </row>
    <row r="27" ht="15.75" customHeight="1">
      <c r="A27" s="4" t="s">
        <v>14</v>
      </c>
      <c r="B27" s="12" t="s">
        <v>85</v>
      </c>
      <c r="C27" s="4">
        <v>10.0</v>
      </c>
      <c r="D27" s="4">
        <v>40.0</v>
      </c>
      <c r="E27" s="4">
        <v>30.0</v>
      </c>
      <c r="F27" s="4">
        <v>10.0</v>
      </c>
      <c r="J27" s="4">
        <v>3.0</v>
      </c>
      <c r="K27" s="4" t="s">
        <v>10</v>
      </c>
      <c r="L27" s="4" t="str">
        <f>AVERAGE(IFERROR(VLOOKUP($K27,Olympiade_1!$B:$F,5,FALSE()),""),IFERROR(VLOOKUP($K27,Olympiade_2!$B:$F,5,FALSE()),""),IFERROR(VLOOKUP($K27,Olympiade_3!$B:$F,5,FALSE()),""),IFERROR(VLOOKUP($K27,Olympiade_4!$B:$F,5,FALSE()),""),IFERROR(VLOOKUP($K27,Olympiade_5!$B:$F,5,FALSE()),""),IFERROR(VLOOKUP($K27,Olympiade_6!$B:$F,5,FALSE()),""))</f>
        <v>#VALUE!</v>
      </c>
      <c r="M27" s="4">
        <f>SUMIFS(Database!B:B,Database!A:A,K27) + SUMIFS(Database!D:D,Database!A:A,K27)</f>
        <v>170</v>
      </c>
      <c r="N27" s="4">
        <f>SUMIFS(Database!B:B,Database!A:A,K27) + SUMIFS(Database!E:E,Database!A:A,K27)</f>
        <v>320</v>
      </c>
      <c r="P27" s="4">
        <f>SUMIFS(Database!B:B,Database!A:A,K27) + SUMIFS(Database!F:F,Database!A:A,K27)</f>
        <v>240</v>
      </c>
      <c r="Q27" s="4" t="str">
        <f t="shared" ref="Q27:Q30" si="6">AVERAGE(#REF!,#REF!,#REF!)</f>
        <v>#REF!</v>
      </c>
    </row>
    <row r="28" ht="15.75" customHeight="1">
      <c r="A28" s="4" t="s">
        <v>6</v>
      </c>
      <c r="B28" s="12" t="s">
        <v>85</v>
      </c>
      <c r="C28" s="4">
        <v>20.0</v>
      </c>
      <c r="D28" s="4">
        <v>30.0</v>
      </c>
      <c r="E28" s="4">
        <v>50.0</v>
      </c>
      <c r="F28" s="4">
        <v>50.0</v>
      </c>
      <c r="J28" s="4">
        <v>12.0</v>
      </c>
      <c r="K28" s="4" t="s">
        <v>21</v>
      </c>
      <c r="L28" s="4" t="str">
        <f>AVERAGE(IFERROR(VLOOKUP($K28,Olympiade_1!$B:$F,5,FALSE()),""),IFERROR(VLOOKUP($K28,Olympiade_2!$B:$F,5,FALSE()),""),IFERROR(VLOOKUP($K28,Olympiade_3!$B:$F,5,FALSE()),""),IFERROR(VLOOKUP($K28,Olympiade_4!$B:$F,5,FALSE()),""),IFERROR(VLOOKUP($K28,Olympiade_5!$B:$F,5,FALSE()),""),IFERROR(VLOOKUP($K28,Olympiade_6!$B:$F,5,FALSE()),""))</f>
        <v>#VALUE!</v>
      </c>
      <c r="M28" s="4">
        <f>SUMIFS(Database!B:B,Database!A:A,K28) + SUMIFS(Database!D:D,Database!A:A,K28)</f>
        <v>50</v>
      </c>
      <c r="N28" s="4">
        <f>SUMIFS(Database!B:B,Database!A:A,K28) + SUMIFS(Database!E:E,Database!A:A,K28)</f>
        <v>140</v>
      </c>
      <c r="P28" s="4">
        <f>SUMIFS(Database!B:B,Database!A:A,K28) + SUMIFS(Database!F:F,Database!A:A,K28)</f>
        <v>80</v>
      </c>
      <c r="Q28" s="4" t="str">
        <f t="shared" si="6"/>
        <v>#REF!</v>
      </c>
    </row>
    <row r="29" ht="15.75" customHeight="1">
      <c r="A29" s="4" t="s">
        <v>17</v>
      </c>
      <c r="B29" s="12" t="s">
        <v>85</v>
      </c>
      <c r="C29" s="4">
        <v>40.0</v>
      </c>
      <c r="D29" s="4">
        <v>10.0</v>
      </c>
      <c r="E29" s="4">
        <v>40.0</v>
      </c>
      <c r="F29" s="4">
        <v>30.0</v>
      </c>
      <c r="J29" s="4">
        <v>18.0</v>
      </c>
      <c r="K29" s="4" t="s">
        <v>27</v>
      </c>
      <c r="L29" s="4" t="str">
        <f>AVERAGE(IFERROR(VLOOKUP($K29,Olympiade_1!$B:$F,5,FALSE()),""),IFERROR(VLOOKUP($K29,Olympiade_2!$B:$F,5,FALSE()),""),IFERROR(VLOOKUP($K29,Olympiade_3!$B:$F,5,FALSE()),""),IFERROR(VLOOKUP($K29,Olympiade_4!$B:$F,5,FALSE()),""),IFERROR(VLOOKUP($K29,Olympiade_5!$B:$F,5,FALSE()),""),IFERROR(VLOOKUP($K29,Olympiade_6!$B:$F,5,FALSE()),""))</f>
        <v>#VALUE!</v>
      </c>
      <c r="M29" s="4">
        <f>SUMIFS(Database!B:B,Database!A:A,K29) + SUMIFS(Database!D:D,Database!A:A,K29)</f>
        <v>40</v>
      </c>
      <c r="N29" s="4">
        <f>SUMIFS(Database!B:B,Database!A:A,K29) + SUMIFS(Database!E:E,Database!A:A,K29)</f>
        <v>70</v>
      </c>
      <c r="P29" s="4">
        <f>SUMIFS(Database!B:B,Database!A:A,K29) + SUMIFS(Database!F:F,Database!A:A,K29)</f>
        <v>70</v>
      </c>
      <c r="Q29" s="4" t="str">
        <f t="shared" si="6"/>
        <v>#REF!</v>
      </c>
    </row>
    <row r="30" ht="15.75" customHeight="1">
      <c r="A30" s="4" t="s">
        <v>15</v>
      </c>
      <c r="B30" s="12" t="s">
        <v>85</v>
      </c>
      <c r="C30" s="4">
        <v>30.0</v>
      </c>
      <c r="D30" s="4">
        <v>50.0</v>
      </c>
      <c r="E30" s="4">
        <v>20.0</v>
      </c>
      <c r="F30" s="4">
        <v>40.0</v>
      </c>
      <c r="J30" s="4">
        <v>22.0</v>
      </c>
      <c r="K30" s="4" t="s">
        <v>31</v>
      </c>
      <c r="L30" s="4" t="str">
        <f>AVERAGE(IFERROR(VLOOKUP($K30,Olympiade_1!$B:$F,5,FALSE()),""),IFERROR(VLOOKUP($K30,Olympiade_2!$B:$F,5,FALSE()),""),IFERROR(VLOOKUP($K30,Olympiade_3!$B:$F,5,FALSE()),""),IFERROR(VLOOKUP($K30,Olympiade_4!$B:$F,5,FALSE()),""),IFERROR(VLOOKUP($K30,Olympiade_5!$B:$F,5,FALSE()),""),IFERROR(VLOOKUP($K30,Olympiade_6!$B:$F,5,FALSE()),""))</f>
        <v>#VALUE!</v>
      </c>
      <c r="M30" s="4">
        <f>SUMIFS(Database!B:B,Database!A:A,K30) + SUMIFS(Database!D:D,Database!A:A,K30)</f>
        <v>60</v>
      </c>
      <c r="N30" s="4">
        <f>SUMIFS(Database!B:B,Database!A:A,K30) + SUMIFS(Database!E:E,Database!A:A,K30)</f>
        <v>50</v>
      </c>
      <c r="P30" s="4">
        <f>SUMIFS(Database!B:B,Database!A:A,K30) + SUMIFS(Database!F:F,Database!A:A,K30)</f>
        <v>50</v>
      </c>
      <c r="Q30" s="4" t="str">
        <f t="shared" si="6"/>
        <v>#REF!</v>
      </c>
    </row>
    <row r="31" ht="15.75" customHeight="1">
      <c r="A31" s="4" t="s">
        <v>29</v>
      </c>
      <c r="B31" s="12" t="s">
        <v>86</v>
      </c>
      <c r="C31" s="4">
        <v>30.0</v>
      </c>
      <c r="D31" s="4">
        <v>10.0</v>
      </c>
      <c r="E31" s="4">
        <v>40.0</v>
      </c>
      <c r="F31" s="4">
        <v>20.0</v>
      </c>
      <c r="J31" s="4">
        <v>8.0</v>
      </c>
      <c r="K31" s="4" t="s">
        <v>13</v>
      </c>
      <c r="L31" s="4">
        <f>SUMIFS(Database!B:B,Database!A:A,K31) + SUMIFS(Database!C:C,Database!A:A,K31)</f>
        <v>210</v>
      </c>
      <c r="M31" s="4">
        <f>SUMIFS(Database!B:B,Database!A:A,K31) + SUMIFS(Database!D:D,Database!A:A,K31)</f>
        <v>130</v>
      </c>
      <c r="N31" s="4">
        <f>SUMIFS(Database!B:B,Database!A:A,K31) + SUMIFS(Database!E:E,Database!A:A,K31)</f>
        <v>80</v>
      </c>
      <c r="O31" s="4">
        <f>SUMIFS(Database!B:B,Database!A:A,K31) + SUMIFS(Database!F:F,Database!A:A,K31)</f>
        <v>140</v>
      </c>
      <c r="P31" s="4">
        <f t="shared" ref="P31:P33" si="7">AVERAGE(L31,M31,N31)</f>
        <v>140</v>
      </c>
    </row>
    <row r="32" ht="15.75" customHeight="1">
      <c r="A32" s="4" t="s">
        <v>21</v>
      </c>
      <c r="B32" s="12" t="s">
        <v>86</v>
      </c>
      <c r="C32" s="4">
        <v>20.0</v>
      </c>
      <c r="D32" s="4">
        <v>30.0</v>
      </c>
      <c r="E32" s="4">
        <v>50.0</v>
      </c>
      <c r="F32" s="4">
        <v>40.0</v>
      </c>
      <c r="J32" s="4">
        <v>21.0</v>
      </c>
      <c r="K32" s="4" t="s">
        <v>26</v>
      </c>
      <c r="L32" s="4">
        <f>SUMIFS(Database!B:B,Database!A:A,K32) + SUMIFS(Database!C:C,Database!A:A,K32)</f>
        <v>70</v>
      </c>
      <c r="M32" s="4">
        <f>SUMIFS(Database!B:B,Database!A:A,K32) + SUMIFS(Database!D:D,Database!A:A,K32)</f>
        <v>50</v>
      </c>
      <c r="N32" s="4">
        <f>SUMIFS(Database!B:B,Database!A:A,K32) + SUMIFS(Database!E:E,Database!A:A,K32)</f>
        <v>60</v>
      </c>
      <c r="O32" s="4">
        <f>SUMIFS(Database!B:B,Database!A:A,K32) + SUMIFS(Database!F:F,Database!A:A,K32)</f>
        <v>70</v>
      </c>
      <c r="P32" s="4">
        <f t="shared" si="7"/>
        <v>60</v>
      </c>
    </row>
    <row r="33" ht="15.75" customHeight="1">
      <c r="A33" s="4" t="s">
        <v>10</v>
      </c>
      <c r="B33" s="12" t="s">
        <v>86</v>
      </c>
      <c r="C33" s="4">
        <v>30.0</v>
      </c>
      <c r="D33" s="4">
        <v>10.0</v>
      </c>
      <c r="E33" s="4">
        <v>40.0</v>
      </c>
      <c r="F33" s="4">
        <v>20.0</v>
      </c>
      <c r="J33" s="4">
        <v>30.0</v>
      </c>
      <c r="K33" s="4" t="s">
        <v>35</v>
      </c>
      <c r="L33" s="4">
        <f>SUMIFS(Database!B:B,Database!A:A,K33) + SUMIFS(Database!C:C,Database!A:A,K33)</f>
        <v>10</v>
      </c>
      <c r="M33" s="4">
        <f>SUMIFS(Database!B:B,Database!A:A,K33) + SUMIFS(Database!D:D,Database!A:A,K33)</f>
        <v>20</v>
      </c>
      <c r="N33" s="4">
        <f>SUMIFS(Database!B:B,Database!A:A,K33) + SUMIFS(Database!E:E,Database!A:A,K33)</f>
        <v>20</v>
      </c>
      <c r="O33" s="4">
        <f>SUMIFS(Database!B:B,Database!A:A,K33) + SUMIFS(Database!F:F,Database!A:A,K33)</f>
        <v>10</v>
      </c>
      <c r="P33" s="4">
        <f t="shared" si="7"/>
        <v>16.66666667</v>
      </c>
    </row>
    <row r="34" ht="15.75" customHeight="1">
      <c r="A34" s="4" t="s">
        <v>11</v>
      </c>
      <c r="B34" s="12" t="s">
        <v>86</v>
      </c>
      <c r="C34" s="4">
        <v>40.0</v>
      </c>
      <c r="D34" s="4">
        <v>50.0</v>
      </c>
      <c r="E34" s="4">
        <v>10.0</v>
      </c>
      <c r="F34" s="4">
        <v>40.0</v>
      </c>
    </row>
    <row r="35" ht="15.75" customHeight="1">
      <c r="A35" s="4" t="s">
        <v>7</v>
      </c>
      <c r="B35" s="12" t="s">
        <v>86</v>
      </c>
      <c r="C35" s="4">
        <v>20.0</v>
      </c>
      <c r="D35" s="4">
        <v>30.0</v>
      </c>
      <c r="E35" s="4">
        <v>50.0</v>
      </c>
      <c r="F35" s="4">
        <v>40.0</v>
      </c>
    </row>
    <row r="36" ht="15.75" customHeight="1">
      <c r="A36" s="4" t="s">
        <v>23</v>
      </c>
      <c r="B36" s="12" t="s">
        <v>86</v>
      </c>
      <c r="C36" s="4">
        <v>40.0</v>
      </c>
      <c r="D36" s="4">
        <v>50.0</v>
      </c>
      <c r="E36" s="4">
        <v>10.0</v>
      </c>
      <c r="F36" s="4">
        <v>40.0</v>
      </c>
      <c r="J36" s="4">
        <v>1.0</v>
      </c>
      <c r="K36" s="4" t="s">
        <v>6</v>
      </c>
      <c r="L36" s="4">
        <f>AVERAGE(IFERROR(VLOOKUP($K36,Olympiade_1!$B:$F,5,FALSE()),""),IFERROR(VLOOKUP($K36,Olympiade_2!$B:$F,5,FALSE()),""),IFERROR(VLOOKUP($K36,Olympiade_3!$B:$F,5,FALSE()),""),IFERROR(VLOOKUP($K36,Olympiade_4!$B:$F,5,FALSE()),""),IFERROR(VLOOKUP($K36,Olympiade_5!$B:$F,5,FALSE()),""),IFERROR(VLOOKUP($K36,Olympiade_6!$B:$F,5,FALSE()),""))</f>
        <v>3.333333333</v>
      </c>
      <c r="M36" s="4">
        <f>SUMIFS(Database!B:B,Database!A:A,K36) + SUMIFS(Database!D:D,Database!A:A,K36)</f>
        <v>330</v>
      </c>
      <c r="N36" s="4">
        <f>SUMIFS(Database!B:B,Database!A:A,K36) + SUMIFS(Database!E:E,Database!A:A,K36)</f>
        <v>260</v>
      </c>
      <c r="P36" s="4">
        <f>SUMIFS(Database!B:B,Database!A:A,K36) + SUMIFS(Database!F:F,Database!A:A,K36)</f>
        <v>320</v>
      </c>
      <c r="Q36" s="4" t="str">
        <f t="shared" ref="Q36:Q40" si="8">AVERAGE(#REF!,#REF!,#REF!)</f>
        <v>#REF!</v>
      </c>
    </row>
    <row r="37" ht="15.75" customHeight="1">
      <c r="A37" s="4" t="s">
        <v>32</v>
      </c>
      <c r="B37" s="12" t="s">
        <v>86</v>
      </c>
      <c r="C37" s="4">
        <v>10.0</v>
      </c>
      <c r="D37" s="4">
        <v>20.0</v>
      </c>
      <c r="E37" s="4">
        <v>30.0</v>
      </c>
      <c r="F37" s="4">
        <v>10.0</v>
      </c>
      <c r="J37" s="4">
        <v>8.0</v>
      </c>
      <c r="K37" s="4" t="s">
        <v>15</v>
      </c>
      <c r="L37" s="4" t="str">
        <f>AVERAGE(IFERROR(VLOOKUP($K37,Olympiade_1!$B:$F,5,FALSE()),""),IFERROR(VLOOKUP($K37,Olympiade_2!$B:$F,5,FALSE()),""),IFERROR(VLOOKUP($K37,Olympiade_3!$B:$F,5,FALSE()),""),IFERROR(VLOOKUP($K37,Olympiade_4!$B:$F,5,FALSE()),""),IFERROR(VLOOKUP($K37,Olympiade_5!$B:$F,5,FALSE()),""),IFERROR(VLOOKUP($K37,Olympiade_6!$B:$F,5,FALSE()),""))</f>
        <v>#VALUE!</v>
      </c>
      <c r="M37" s="4">
        <f>SUMIFS(Database!B:B,Database!A:A,K37) + SUMIFS(Database!D:D,Database!A:A,K37)</f>
        <v>110</v>
      </c>
      <c r="N37" s="4">
        <f>SUMIFS(Database!B:B,Database!A:A,K37) + SUMIFS(Database!E:E,Database!A:A,K37)</f>
        <v>150</v>
      </c>
      <c r="P37" s="4">
        <f>SUMIFS(Database!B:B,Database!A:A,K37) + SUMIFS(Database!F:F,Database!A:A,K37)</f>
        <v>120</v>
      </c>
      <c r="Q37" s="4" t="str">
        <f t="shared" si="8"/>
        <v>#REF!</v>
      </c>
    </row>
    <row r="38" ht="15.75" customHeight="1">
      <c r="A38" s="4" t="s">
        <v>6</v>
      </c>
      <c r="B38" s="12" t="s">
        <v>86</v>
      </c>
      <c r="C38" s="4">
        <v>50.0</v>
      </c>
      <c r="D38" s="4">
        <v>40.0</v>
      </c>
      <c r="E38" s="4">
        <v>20.0</v>
      </c>
      <c r="F38" s="4">
        <v>50.0</v>
      </c>
      <c r="J38" s="4">
        <v>13.0</v>
      </c>
      <c r="K38" s="4" t="s">
        <v>22</v>
      </c>
      <c r="L38" s="4" t="str">
        <f>AVERAGE(IFERROR(VLOOKUP($K38,Olympiade_1!$B:$F,5,FALSE()),""),IFERROR(VLOOKUP($K38,Olympiade_2!$B:$F,5,FALSE()),""),IFERROR(VLOOKUP($K38,Olympiade_3!$B:$F,5,FALSE()),""),IFERROR(VLOOKUP($K38,Olympiade_4!$B:$F,5,FALSE()),""),IFERROR(VLOOKUP($K38,Olympiade_5!$B:$F,5,FALSE()),""),IFERROR(VLOOKUP($K38,Olympiade_6!$B:$F,5,FALSE()),""))</f>
        <v>#VALUE!</v>
      </c>
      <c r="M38" s="4">
        <f>SUMIFS(Database!B:B,Database!A:A,K38) + SUMIFS(Database!D:D,Database!A:A,K38)</f>
        <v>150</v>
      </c>
      <c r="N38" s="4">
        <f>SUMIFS(Database!B:B,Database!A:A,K38) + SUMIFS(Database!E:E,Database!A:A,K38)</f>
        <v>40</v>
      </c>
      <c r="P38" s="4">
        <f>SUMIFS(Database!B:B,Database!A:A,K38) + SUMIFS(Database!F:F,Database!A:A,K38)</f>
        <v>80</v>
      </c>
      <c r="Q38" s="4" t="str">
        <f t="shared" si="8"/>
        <v>#REF!</v>
      </c>
    </row>
    <row r="39" ht="15.75" customHeight="1">
      <c r="A39" s="4" t="s">
        <v>17</v>
      </c>
      <c r="B39" s="12" t="s">
        <v>86</v>
      </c>
      <c r="C39" s="4">
        <v>10.0</v>
      </c>
      <c r="D39" s="4">
        <v>20.0</v>
      </c>
      <c r="E39" s="4">
        <v>30.0</v>
      </c>
      <c r="F39" s="4">
        <v>10.0</v>
      </c>
      <c r="J39" s="4">
        <v>19.0</v>
      </c>
      <c r="K39" s="4" t="s">
        <v>14</v>
      </c>
      <c r="L39" s="4" t="str">
        <f>AVERAGE(IFERROR(VLOOKUP($K39,Olympiade_1!$B:$F,5,FALSE()),""),IFERROR(VLOOKUP($K39,Olympiade_2!$B:$F,5,FALSE()),""),IFERROR(VLOOKUP($K39,Olympiade_3!$B:$F,5,FALSE()),""),IFERROR(VLOOKUP($K39,Olympiade_4!$B:$F,5,FALSE()),""),IFERROR(VLOOKUP($K39,Olympiade_5!$B:$F,5,FALSE()),""),IFERROR(VLOOKUP($K39,Olympiade_6!$B:$F,5,FALSE()),""))</f>
        <v>#VALUE!</v>
      </c>
      <c r="M39" s="4">
        <f>SUMIFS(Database!B:B,Database!A:A,K39) + SUMIFS(Database!D:D,Database!A:A,K39)</f>
        <v>180</v>
      </c>
      <c r="N39" s="4">
        <f>SUMIFS(Database!B:B,Database!A:A,K39) + SUMIFS(Database!E:E,Database!A:A,K39)</f>
        <v>150</v>
      </c>
      <c r="P39" s="4">
        <f>SUMIFS(Database!B:B,Database!A:A,K39) + SUMIFS(Database!F:F,Database!A:A,K39)</f>
        <v>120</v>
      </c>
      <c r="Q39" s="4" t="str">
        <f t="shared" si="8"/>
        <v>#REF!</v>
      </c>
    </row>
    <row r="40" ht="15.75" customHeight="1">
      <c r="A40" s="4" t="s">
        <v>8</v>
      </c>
      <c r="B40" s="12" t="s">
        <v>86</v>
      </c>
      <c r="C40" s="4">
        <v>50.0</v>
      </c>
      <c r="D40" s="4">
        <v>40.0</v>
      </c>
      <c r="E40" s="4">
        <v>20.0</v>
      </c>
      <c r="F40" s="4">
        <v>50.0</v>
      </c>
      <c r="J40" s="4">
        <v>27.0</v>
      </c>
      <c r="K40" s="4" t="s">
        <v>38</v>
      </c>
      <c r="L40" s="4" t="str">
        <f>AVERAGE(IFERROR(VLOOKUP($K40,Olympiade_1!$B:$F,5,FALSE()),""),IFERROR(VLOOKUP($K40,Olympiade_2!$B:$F,5,FALSE()),""),IFERROR(VLOOKUP($K40,Olympiade_3!$B:$F,5,FALSE()),""),IFERROR(VLOOKUP($K40,Olympiade_4!$B:$F,5,FALSE()),""),IFERROR(VLOOKUP($K40,Olympiade_5!$B:$F,5,FALSE()),""),IFERROR(VLOOKUP($K40,Olympiade_6!$B:$F,5,FALSE()),""))</f>
        <v>#VALUE!</v>
      </c>
      <c r="M40" s="4">
        <f>SUMIFS(Database!B:B,Database!A:A,K40) + SUMIFS(Database!D:D,Database!A:A,K40)</f>
        <v>10</v>
      </c>
      <c r="N40" s="4">
        <f>SUMIFS(Database!B:B,Database!A:A,K40) + SUMIFS(Database!E:E,Database!A:A,K40)</f>
        <v>20</v>
      </c>
      <c r="P40" s="4">
        <f>SUMIFS(Database!B:B,Database!A:A,K40) + SUMIFS(Database!F:F,Database!A:A,K40)</f>
        <v>10</v>
      </c>
      <c r="Q40" s="4" t="str">
        <f t="shared" si="8"/>
        <v>#REF!</v>
      </c>
    </row>
    <row r="41" ht="15.75" customHeight="1">
      <c r="A41" s="4" t="s">
        <v>20</v>
      </c>
      <c r="B41" s="12" t="s">
        <v>87</v>
      </c>
      <c r="C41" s="4">
        <v>40.0</v>
      </c>
      <c r="D41" s="4">
        <v>20.0</v>
      </c>
      <c r="E41" s="4">
        <v>70.0</v>
      </c>
      <c r="F41" s="4">
        <v>40.0</v>
      </c>
    </row>
    <row r="42" ht="15.75" customHeight="1">
      <c r="A42" s="4" t="s">
        <v>26</v>
      </c>
      <c r="B42" s="12" t="s">
        <v>87</v>
      </c>
      <c r="C42" s="4">
        <v>70.0</v>
      </c>
      <c r="D42" s="4">
        <v>50.0</v>
      </c>
      <c r="E42" s="4">
        <v>60.0</v>
      </c>
      <c r="F42" s="4">
        <v>70.0</v>
      </c>
      <c r="J42" s="4">
        <v>2.0</v>
      </c>
      <c r="K42" s="4" t="s">
        <v>7</v>
      </c>
      <c r="L42" s="4">
        <f>SUMIFS(Database!B:B,Database!A:A,K42) + SUMIFS(Database!C:C,Database!A:A,K42)</f>
        <v>260</v>
      </c>
      <c r="M42" s="4">
        <f>SUMIFS(Database!B:B,Database!A:A,K42) + SUMIFS(Database!D:D,Database!A:A,K42)</f>
        <v>320</v>
      </c>
      <c r="N42" s="4">
        <f>SUMIFS(Database!B:B,Database!A:A,K42) + SUMIFS(Database!E:E,Database!A:A,K42)</f>
        <v>240</v>
      </c>
      <c r="O42" s="4">
        <f>SUMIFS(Database!B:B,Database!A:A,K41) + SUMIFS(Database!F:F,Database!A:A,K41)</f>
        <v>0</v>
      </c>
      <c r="P42" s="4">
        <f t="shared" ref="P42:P47" si="9">AVERAGE(L42,M42,N42)</f>
        <v>273.3333333</v>
      </c>
    </row>
    <row r="43" ht="15.75" customHeight="1">
      <c r="A43" s="4" t="s">
        <v>13</v>
      </c>
      <c r="B43" s="12" t="s">
        <v>87</v>
      </c>
      <c r="C43" s="4">
        <v>80.0</v>
      </c>
      <c r="D43" s="4">
        <v>80.0</v>
      </c>
      <c r="E43" s="4">
        <v>20.0</v>
      </c>
      <c r="F43" s="4">
        <v>70.0</v>
      </c>
      <c r="J43" s="4">
        <v>11.0</v>
      </c>
      <c r="K43" s="4" t="s">
        <v>17</v>
      </c>
      <c r="L43" s="4">
        <f>SUMIFS(Database!B:B,Database!A:A,K43) + SUMIFS(Database!C:C,Database!A:A,K43)</f>
        <v>130</v>
      </c>
      <c r="M43" s="4">
        <f>SUMIFS(Database!B:B,Database!A:A,K43) + SUMIFS(Database!D:D,Database!A:A,K43)</f>
        <v>130</v>
      </c>
      <c r="N43" s="4">
        <f>SUMIFS(Database!B:B,Database!A:A,K43) + SUMIFS(Database!E:E,Database!A:A,K43)</f>
        <v>120</v>
      </c>
      <c r="O43" s="4">
        <f>SUMIFS(Database!B:B,Database!A:A,K43) + SUMIFS(Database!F:F,Database!A:A,K43)</f>
        <v>110</v>
      </c>
      <c r="P43" s="4">
        <f t="shared" si="9"/>
        <v>126.6666667</v>
      </c>
    </row>
    <row r="44" ht="15.75" customHeight="1">
      <c r="A44" s="4" t="s">
        <v>36</v>
      </c>
      <c r="B44" s="12" t="s">
        <v>87</v>
      </c>
      <c r="C44" s="4">
        <v>10.0</v>
      </c>
      <c r="D44" s="4">
        <v>10.0</v>
      </c>
      <c r="E44" s="4">
        <v>10.0</v>
      </c>
      <c r="F44" s="4">
        <v>10.0</v>
      </c>
      <c r="J44" s="4">
        <v>14.0</v>
      </c>
      <c r="K44" s="4" t="s">
        <v>19</v>
      </c>
      <c r="L44" s="4">
        <f>SUMIFS(Database!B:B,Database!A:A,K44) + SUMIFS(Database!C:C,Database!A:A,K44)</f>
        <v>50</v>
      </c>
      <c r="M44" s="4">
        <f>SUMIFS(Database!B:B,Database!A:A,K44) + SUMIFS(Database!D:D,Database!A:A,K44)</f>
        <v>110</v>
      </c>
      <c r="N44" s="4">
        <f>SUMIFS(Database!B:B,Database!A:A,K44) + SUMIFS(Database!E:E,Database!A:A,K44)</f>
        <v>80</v>
      </c>
      <c r="O44" s="4">
        <f>SUMIFS(Database!B:B,Database!A:A,K44) + SUMIFS(Database!F:F,Database!A:A,K44)</f>
        <v>90</v>
      </c>
      <c r="P44" s="4">
        <f t="shared" si="9"/>
        <v>80</v>
      </c>
    </row>
    <row r="45" ht="15.75" customHeight="1">
      <c r="A45" s="4" t="s">
        <v>12</v>
      </c>
      <c r="B45" s="12" t="s">
        <v>87</v>
      </c>
      <c r="C45" s="4">
        <v>40.0</v>
      </c>
      <c r="D45" s="4">
        <v>20.0</v>
      </c>
      <c r="E45" s="4">
        <v>70.0</v>
      </c>
      <c r="F45" s="4">
        <v>40.0</v>
      </c>
      <c r="J45" s="4">
        <v>18.0</v>
      </c>
      <c r="K45" s="4" t="s">
        <v>23</v>
      </c>
      <c r="L45" s="4">
        <f>SUMIFS(Database!B:B,Database!A:A,K45) + SUMIFS(Database!C:C,Database!A:A,K45)</f>
        <v>80</v>
      </c>
      <c r="M45" s="4">
        <f>SUMIFS(Database!B:B,Database!A:A,K45) + SUMIFS(Database!D:D,Database!A:A,K45)</f>
        <v>90</v>
      </c>
      <c r="N45" s="4">
        <f>SUMIFS(Database!B:B,Database!A:A,K45) + SUMIFS(Database!E:E,Database!A:A,K45)</f>
        <v>40</v>
      </c>
      <c r="O45" s="4">
        <f>SUMIFS(Database!B:B,Database!A:A,K45) + SUMIFS(Database!F:F,Database!A:A,K45)</f>
        <v>80</v>
      </c>
      <c r="P45" s="4">
        <f t="shared" si="9"/>
        <v>70</v>
      </c>
    </row>
    <row r="46" ht="15.75" customHeight="1">
      <c r="A46" s="4" t="s">
        <v>9</v>
      </c>
      <c r="B46" s="12" t="s">
        <v>87</v>
      </c>
      <c r="C46" s="4">
        <v>50.0</v>
      </c>
      <c r="D46" s="4">
        <v>70.0</v>
      </c>
      <c r="E46" s="4">
        <v>80.0</v>
      </c>
      <c r="F46" s="4">
        <v>80.0</v>
      </c>
      <c r="J46" s="4">
        <v>26.0</v>
      </c>
      <c r="K46" s="4" t="s">
        <v>31</v>
      </c>
      <c r="L46" s="4">
        <f>SUMIFS(Database!B:B,Database!A:A,K46) + SUMIFS(Database!C:C,Database!A:A,K46)</f>
        <v>60</v>
      </c>
      <c r="M46" s="4">
        <f>SUMIFS(Database!B:B,Database!A:A,K46) + SUMIFS(Database!D:D,Database!A:A,K46)</f>
        <v>60</v>
      </c>
      <c r="N46" s="4">
        <f>SUMIFS(Database!B:B,Database!A:A,K46) + SUMIFS(Database!E:E,Database!A:A,K46)</f>
        <v>50</v>
      </c>
      <c r="O46" s="4">
        <f>SUMIFS(Database!B:B,Database!A:A,K46) + SUMIFS(Database!F:F,Database!A:A,K46)</f>
        <v>50</v>
      </c>
      <c r="P46" s="4">
        <f t="shared" si="9"/>
        <v>56.66666667</v>
      </c>
    </row>
    <row r="47" ht="15.75" customHeight="1">
      <c r="A47" s="4" t="s">
        <v>10</v>
      </c>
      <c r="B47" s="12" t="s">
        <v>87</v>
      </c>
      <c r="C47" s="4">
        <v>50.0</v>
      </c>
      <c r="D47" s="4">
        <v>70.0</v>
      </c>
      <c r="E47" s="4">
        <v>80.0</v>
      </c>
      <c r="F47" s="4">
        <v>80.0</v>
      </c>
      <c r="J47" s="4">
        <v>31.0</v>
      </c>
      <c r="K47" s="4" t="s">
        <v>37</v>
      </c>
      <c r="L47" s="4">
        <f>SUMIFS(Database!B:B,Database!A:A,K47) + SUMIFS(Database!C:C,Database!A:A,K47)</f>
        <v>10</v>
      </c>
      <c r="M47" s="4">
        <f>SUMIFS(Database!B:B,Database!A:A,K47) + SUMIFS(Database!D:D,Database!A:A,K47)</f>
        <v>20</v>
      </c>
      <c r="N47" s="4">
        <f>SUMIFS(Database!B:B,Database!A:A,K47) + SUMIFS(Database!E:E,Database!A:A,K47)</f>
        <v>20</v>
      </c>
      <c r="O47" s="4">
        <f>SUMIFS(Database!B:B,Database!A:A,K47) + SUMIFS(Database!F:F,Database!A:A,K47)</f>
        <v>10</v>
      </c>
      <c r="P47" s="4">
        <f t="shared" si="9"/>
        <v>16.66666667</v>
      </c>
    </row>
    <row r="48" ht="15.75" customHeight="1">
      <c r="A48" s="4" t="s">
        <v>11</v>
      </c>
      <c r="B48" s="12" t="s">
        <v>87</v>
      </c>
      <c r="C48" s="4">
        <v>30.0</v>
      </c>
      <c r="D48" s="4">
        <v>30.0</v>
      </c>
      <c r="E48" s="4">
        <v>40.0</v>
      </c>
      <c r="F48" s="4">
        <v>30.0</v>
      </c>
    </row>
    <row r="49" ht="15.75" customHeight="1">
      <c r="A49" s="4" t="s">
        <v>30</v>
      </c>
      <c r="B49" s="12" t="s">
        <v>87</v>
      </c>
      <c r="C49" s="4">
        <v>60.0</v>
      </c>
      <c r="D49" s="4">
        <v>60.0</v>
      </c>
      <c r="E49" s="4">
        <v>50.0</v>
      </c>
      <c r="F49" s="4">
        <v>50.0</v>
      </c>
    </row>
    <row r="50" ht="15.75" customHeight="1">
      <c r="A50" s="4" t="s">
        <v>7</v>
      </c>
      <c r="B50" s="12" t="s">
        <v>87</v>
      </c>
      <c r="C50" s="4">
        <v>80.0</v>
      </c>
      <c r="D50" s="4">
        <v>80.0</v>
      </c>
      <c r="E50" s="4">
        <v>20.0</v>
      </c>
      <c r="F50" s="4">
        <v>70.0</v>
      </c>
    </row>
    <row r="51" ht="15.75" customHeight="1">
      <c r="A51" s="4" t="s">
        <v>31</v>
      </c>
      <c r="B51" s="12" t="s">
        <v>87</v>
      </c>
      <c r="C51" s="4">
        <v>60.0</v>
      </c>
      <c r="D51" s="4">
        <v>60.0</v>
      </c>
      <c r="E51" s="4">
        <v>50.0</v>
      </c>
      <c r="F51" s="4">
        <v>50.0</v>
      </c>
    </row>
    <row r="52" ht="15.75" customHeight="1">
      <c r="A52" s="4" t="s">
        <v>14</v>
      </c>
      <c r="B52" s="12" t="s">
        <v>87</v>
      </c>
      <c r="C52" s="4">
        <v>20.0</v>
      </c>
      <c r="D52" s="4">
        <v>40.0</v>
      </c>
      <c r="E52" s="4">
        <v>30.0</v>
      </c>
      <c r="F52" s="4">
        <v>20.0</v>
      </c>
      <c r="J52" s="4">
        <v>4.0</v>
      </c>
      <c r="K52" s="4" t="s">
        <v>8</v>
      </c>
      <c r="L52" s="4" t="str">
        <f>AVERAGE(IFERROR(VLOOKUP($K52,Olympiade_1!$B:$F,5,FALSE()),""),IFERROR(VLOOKUP($K52,Olympiade_2!$B:$F,5,FALSE()),""),IFERROR(VLOOKUP($K52,Olympiade_3!$B:$F,5,FALSE()),""),IFERROR(VLOOKUP($K52,Olympiade_4!$B:$F,5,FALSE()),""),IFERROR(VLOOKUP($K52,Olympiade_5!$B:$F,5,FALSE()),""),IFERROR(VLOOKUP($K52,Olympiade_6!$B:$F,5,FALSE()),""))</f>
        <v>#VALUE!</v>
      </c>
      <c r="M52" s="4">
        <f>SUMIFS(Database!B:B,Database!A:A,K52) + SUMIFS(Database!D:D,Database!A:A,K52)</f>
        <v>180</v>
      </c>
      <c r="N52" s="4">
        <f>SUMIFS(Database!B:B,Database!A:A,K52) + SUMIFS(Database!E:E,Database!A:A,K52)</f>
        <v>240</v>
      </c>
      <c r="P52" s="4">
        <f>SUMIFS(Database!B:B,Database!A:A,K52) + SUMIFS(Database!F:F,Database!A:A,K52)</f>
        <v>260</v>
      </c>
      <c r="Q52" s="4" t="str">
        <f t="shared" ref="Q52:Q56" si="10">AVERAGE(#REF!,#REF!,#REF!)</f>
        <v>#REF!</v>
      </c>
    </row>
    <row r="53" ht="15.75" customHeight="1">
      <c r="A53" s="4" t="s">
        <v>6</v>
      </c>
      <c r="B53" s="12" t="s">
        <v>87</v>
      </c>
      <c r="C53" s="4">
        <v>20.0</v>
      </c>
      <c r="D53" s="4">
        <v>40.0</v>
      </c>
      <c r="E53" s="4">
        <v>30.0</v>
      </c>
      <c r="F53" s="4">
        <v>20.0</v>
      </c>
      <c r="J53" s="4">
        <v>14.0</v>
      </c>
      <c r="K53" s="4" t="s">
        <v>23</v>
      </c>
      <c r="L53" s="4" t="str">
        <f>AVERAGE(IFERROR(VLOOKUP($K53,Olympiade_1!$B:$F,5,FALSE()),""),IFERROR(VLOOKUP($K53,Olympiade_2!$B:$F,5,FALSE()),""),IFERROR(VLOOKUP($K53,Olympiade_3!$B:$F,5,FALSE()),""),IFERROR(VLOOKUP($K53,Olympiade_4!$B:$F,5,FALSE()),""),IFERROR(VLOOKUP($K53,Olympiade_5!$B:$F,5,FALSE()),""),IFERROR(VLOOKUP($K53,Olympiade_6!$B:$F,5,FALSE()),""))</f>
        <v>#VALUE!</v>
      </c>
      <c r="M53" s="4">
        <f>SUMIFS(Database!B:B,Database!A:A,K53) + SUMIFS(Database!D:D,Database!A:A,K53)</f>
        <v>90</v>
      </c>
      <c r="N53" s="4">
        <f>SUMIFS(Database!B:B,Database!A:A,K53) + SUMIFS(Database!E:E,Database!A:A,K53)</f>
        <v>40</v>
      </c>
      <c r="P53" s="4">
        <f>SUMIFS(Database!B:B,Database!A:A,K53) + SUMIFS(Database!F:F,Database!A:A,K53)</f>
        <v>80</v>
      </c>
      <c r="Q53" s="4" t="str">
        <f t="shared" si="10"/>
        <v>#REF!</v>
      </c>
    </row>
    <row r="54" ht="15.75" customHeight="1">
      <c r="A54" s="4" t="s">
        <v>17</v>
      </c>
      <c r="B54" s="12" t="s">
        <v>87</v>
      </c>
      <c r="C54" s="4">
        <v>10.0</v>
      </c>
      <c r="D54" s="4">
        <v>10.0</v>
      </c>
      <c r="E54" s="4">
        <v>10.0</v>
      </c>
      <c r="F54" s="4">
        <v>10.0</v>
      </c>
      <c r="J54" s="4">
        <v>20.0</v>
      </c>
      <c r="K54" s="4" t="s">
        <v>25</v>
      </c>
      <c r="L54" s="4" t="str">
        <f>AVERAGE(IFERROR(VLOOKUP($K54,Olympiade_1!$B:$F,5,FALSE()),""),IFERROR(VLOOKUP($K54,Olympiade_2!$B:$F,5,FALSE()),""),IFERROR(VLOOKUP($K54,Olympiade_3!$B:$F,5,FALSE()),""),IFERROR(VLOOKUP($K54,Olympiade_4!$B:$F,5,FALSE()),""),IFERROR(VLOOKUP($K54,Olympiade_5!$B:$F,5,FALSE()),""),IFERROR(VLOOKUP($K54,Olympiade_6!$B:$F,5,FALSE()),""))</f>
        <v>#VALUE!</v>
      </c>
      <c r="M54" s="4">
        <f>SUMIFS(Database!B:B,Database!A:A,K54) + SUMIFS(Database!D:D,Database!A:A,K54)</f>
        <v>120</v>
      </c>
      <c r="N54" s="4">
        <f>SUMIFS(Database!B:B,Database!A:A,K54) + SUMIFS(Database!E:E,Database!A:A,K54)</f>
        <v>80</v>
      </c>
      <c r="P54" s="4">
        <f>SUMIFS(Database!B:B,Database!A:A,K54) + SUMIFS(Database!F:F,Database!A:A,K54)</f>
        <v>70</v>
      </c>
      <c r="Q54" s="4" t="str">
        <f t="shared" si="10"/>
        <v>#REF!</v>
      </c>
    </row>
    <row r="55" ht="15.75" customHeight="1">
      <c r="A55" s="4" t="s">
        <v>15</v>
      </c>
      <c r="B55" s="12" t="s">
        <v>87</v>
      </c>
      <c r="C55" s="4">
        <v>30.0</v>
      </c>
      <c r="D55" s="4">
        <v>30.0</v>
      </c>
      <c r="E55" s="4">
        <v>40.0</v>
      </c>
      <c r="F55" s="4">
        <v>30.0</v>
      </c>
      <c r="J55" s="4">
        <v>23.0</v>
      </c>
      <c r="K55" s="4" t="s">
        <v>29</v>
      </c>
      <c r="L55" s="4" t="str">
        <f>AVERAGE(IFERROR(VLOOKUP($K55,Olympiade_1!$B:$F,5,FALSE()),""),IFERROR(VLOOKUP($K55,Olympiade_2!$B:$F,5,FALSE()),""),IFERROR(VLOOKUP($K55,Olympiade_3!$B:$F,5,FALSE()),""),IFERROR(VLOOKUP($K55,Olympiade_4!$B:$F,5,FALSE()),""),IFERROR(VLOOKUP($K55,Olympiade_5!$B:$F,5,FALSE()),""),IFERROR(VLOOKUP($K55,Olympiade_6!$B:$F,5,FALSE()),""))</f>
        <v>#VALUE!</v>
      </c>
      <c r="M55" s="4">
        <f>SUMIFS(Database!B:B,Database!A:A,K55) + SUMIFS(Database!D:D,Database!A:A,K55)</f>
        <v>40</v>
      </c>
      <c r="N55" s="4">
        <f>SUMIFS(Database!B:B,Database!A:A,K55) + SUMIFS(Database!E:E,Database!A:A,K55)</f>
        <v>60</v>
      </c>
      <c r="P55" s="4">
        <f>SUMIFS(Database!B:B,Database!A:A,K55) + SUMIFS(Database!F:F,Database!A:A,K55)</f>
        <v>50</v>
      </c>
      <c r="Q55" s="4" t="str">
        <f t="shared" si="10"/>
        <v>#REF!</v>
      </c>
    </row>
    <row r="56" ht="15.75" customHeight="1">
      <c r="A56" s="4" t="s">
        <v>8</v>
      </c>
      <c r="B56" s="12" t="s">
        <v>87</v>
      </c>
      <c r="C56" s="4">
        <v>70.0</v>
      </c>
      <c r="D56" s="4">
        <v>50.0</v>
      </c>
      <c r="E56" s="4">
        <v>60.0</v>
      </c>
      <c r="F56" s="4">
        <v>70.0</v>
      </c>
      <c r="J56" s="4">
        <v>28.0</v>
      </c>
      <c r="K56" s="4" t="s">
        <v>35</v>
      </c>
      <c r="L56" s="4" t="str">
        <f>AVERAGE(IFERROR(VLOOKUP($K56,Olympiade_1!$B:$F,5,FALSE()),""),IFERROR(VLOOKUP($K56,Olympiade_2!$B:$F,5,FALSE()),""),IFERROR(VLOOKUP($K56,Olympiade_3!$B:$F,5,FALSE()),""),IFERROR(VLOOKUP($K56,Olympiade_4!$B:$F,5,FALSE()),""),IFERROR(VLOOKUP($K56,Olympiade_5!$B:$F,5,FALSE()),""),IFERROR(VLOOKUP($K56,Olympiade_6!$B:$F,5,FALSE()),""))</f>
        <v>#VALUE!</v>
      </c>
      <c r="M56" s="4">
        <f>SUMIFS(Database!B:B,Database!A:A,K56) + SUMIFS(Database!D:D,Database!A:A,K56)</f>
        <v>20</v>
      </c>
      <c r="N56" s="4">
        <f>SUMIFS(Database!B:B,Database!A:A,K56) + SUMIFS(Database!E:E,Database!A:A,K56)</f>
        <v>20</v>
      </c>
      <c r="P56" s="4">
        <f>SUMIFS(Database!B:B,Database!A:A,K56) + SUMIFS(Database!F:F,Database!A:A,K56)</f>
        <v>10</v>
      </c>
      <c r="Q56" s="4" t="str">
        <f t="shared" si="10"/>
        <v>#REF!</v>
      </c>
    </row>
    <row r="57" ht="15.75" customHeight="1">
      <c r="A57" s="4" t="s">
        <v>20</v>
      </c>
      <c r="B57" s="12" t="s">
        <v>88</v>
      </c>
      <c r="C57" s="4">
        <v>80.0</v>
      </c>
      <c r="D57" s="4">
        <v>10.0</v>
      </c>
      <c r="E57" s="4">
        <v>50.0</v>
      </c>
      <c r="F57" s="4">
        <v>30.0</v>
      </c>
      <c r="J57" s="16" t="s">
        <v>0</v>
      </c>
      <c r="K57" s="16" t="s">
        <v>1</v>
      </c>
      <c r="L57" s="16" t="s">
        <v>2</v>
      </c>
      <c r="M57" s="16" t="s">
        <v>3</v>
      </c>
      <c r="N57" s="16" t="s">
        <v>4</v>
      </c>
      <c r="O57" s="16" t="s">
        <v>5</v>
      </c>
      <c r="P57" s="16" t="s">
        <v>84</v>
      </c>
    </row>
    <row r="58" ht="15.75" customHeight="1">
      <c r="A58" s="4" t="s">
        <v>35</v>
      </c>
      <c r="B58" s="12" t="s">
        <v>88</v>
      </c>
      <c r="C58" s="4">
        <v>10.0</v>
      </c>
      <c r="D58" s="4">
        <v>20.0</v>
      </c>
      <c r="E58" s="4">
        <v>20.0</v>
      </c>
      <c r="F58" s="4">
        <v>10.0</v>
      </c>
      <c r="J58" s="4">
        <v>6.0</v>
      </c>
      <c r="K58" s="4" t="s">
        <v>11</v>
      </c>
      <c r="L58" s="4">
        <f>SUMIFS(Database!B:B,Database!A:A,K58) + SUMIFS(Database!C:C,Database!A:A,K58)</f>
        <v>220</v>
      </c>
      <c r="M58" s="4">
        <f>SUMIFS(Database!B:B,Database!A:A,K58) + SUMIFS(Database!D:D,Database!A:A,K58)</f>
        <v>240</v>
      </c>
      <c r="N58" s="4">
        <f>SUMIFS(Database!B:B,Database!A:A,K58) + SUMIFS(Database!E:E,Database!A:A,K58)</f>
        <v>140</v>
      </c>
      <c r="O58" s="4">
        <f>SUMIFS(Database!B:B,Database!A:A,K58) + SUMIFS(Database!F:F,Database!A:A,K58)</f>
        <v>230</v>
      </c>
      <c r="P58" s="4">
        <f t="shared" ref="P58:P63" si="11">AVERAGE(L58,M58,N58)</f>
        <v>200</v>
      </c>
    </row>
    <row r="59" ht="15.75" customHeight="1">
      <c r="A59" s="4" t="s">
        <v>27</v>
      </c>
      <c r="B59" s="12" t="s">
        <v>88</v>
      </c>
      <c r="C59" s="4">
        <v>70.0</v>
      </c>
      <c r="D59" s="4">
        <v>40.0</v>
      </c>
      <c r="E59" s="4">
        <v>70.0</v>
      </c>
      <c r="F59" s="4">
        <v>70.0</v>
      </c>
      <c r="J59" s="4">
        <v>13.0</v>
      </c>
      <c r="K59" s="4" t="s">
        <v>18</v>
      </c>
      <c r="L59" s="4">
        <f>SUMIFS(Database!B:B,Database!A:A,K59) + SUMIFS(Database!C:C,Database!A:A,K59)</f>
        <v>60</v>
      </c>
      <c r="M59" s="4">
        <f>SUMIFS(Database!B:B,Database!A:A,K59) + SUMIFS(Database!D:D,Database!A:A,K59)</f>
        <v>70</v>
      </c>
      <c r="N59" s="4">
        <f>SUMIFS(Database!B:B,Database!A:A,K59) + SUMIFS(Database!E:E,Database!A:A,K59)</f>
        <v>170</v>
      </c>
      <c r="O59" s="4">
        <f>SUMIFS(Database!B:B,Database!A:A,K59) + SUMIFS(Database!F:F,Database!A:A,K59)</f>
        <v>100</v>
      </c>
      <c r="P59" s="4">
        <f t="shared" si="11"/>
        <v>100</v>
      </c>
    </row>
    <row r="60" ht="15.75" customHeight="1">
      <c r="A60" s="4" t="s">
        <v>19</v>
      </c>
      <c r="B60" s="12" t="s">
        <v>88</v>
      </c>
      <c r="C60" s="4">
        <v>20.0</v>
      </c>
      <c r="D60" s="4">
        <v>80.0</v>
      </c>
      <c r="E60" s="4">
        <v>60.0</v>
      </c>
      <c r="F60" s="4">
        <v>60.0</v>
      </c>
      <c r="J60" s="13">
        <v>16.0</v>
      </c>
      <c r="K60" s="13" t="s">
        <v>21</v>
      </c>
      <c r="L60" s="14">
        <f>SUMIFS(Database!B:B,Database!A:A,K60) + SUMIFS(Database!C:C,Database!A:A,K60)</f>
        <v>110</v>
      </c>
      <c r="M60" s="14">
        <f>SUMIFS(Database!B:B,Database!A:A,K60) + SUMIFS(Database!D:D,Database!A:A,K60)</f>
        <v>50</v>
      </c>
      <c r="N60" s="14">
        <f>SUMIFS(Database!B:B,Database!A:A,K60) + SUMIFS(Database!E:E,Database!A:A,K60)</f>
        <v>140</v>
      </c>
      <c r="O60" s="14">
        <f>SUMIFS(Database!B:B,Database!A:A,K60) + SUMIFS(Database!F:F,Database!A:A,K60)</f>
        <v>80</v>
      </c>
      <c r="P60" s="15">
        <f t="shared" si="11"/>
        <v>100</v>
      </c>
      <c r="Q60" s="14"/>
    </row>
    <row r="61" ht="15.75" customHeight="1">
      <c r="A61" s="4" t="s">
        <v>12</v>
      </c>
      <c r="B61" s="12" t="s">
        <v>88</v>
      </c>
      <c r="C61" s="4">
        <v>90.0</v>
      </c>
      <c r="D61" s="4">
        <v>50.0</v>
      </c>
      <c r="E61" s="4">
        <v>80.0</v>
      </c>
      <c r="F61" s="4">
        <v>90.0</v>
      </c>
      <c r="J61" s="4">
        <v>19.0</v>
      </c>
      <c r="K61" s="4" t="s">
        <v>24</v>
      </c>
      <c r="L61" s="4">
        <f>SUMIFS(Database!B:B,Database!A:A,K61) + SUMIFS(Database!C:C,Database!A:A,K61)</f>
        <v>80</v>
      </c>
      <c r="M61" s="4">
        <f>SUMIFS(Database!B:B,Database!A:A,K61) + SUMIFS(Database!D:D,Database!A:A,K61)</f>
        <v>80</v>
      </c>
      <c r="N61" s="4">
        <f>SUMIFS(Database!B:B,Database!A:A,K61) + SUMIFS(Database!E:E,Database!A:A,K61)</f>
        <v>60</v>
      </c>
      <c r="O61" s="4">
        <f>SUMIFS(Database!B:B,Database!A:A,K61) + SUMIFS(Database!F:F,Database!A:A,K61)</f>
        <v>80</v>
      </c>
      <c r="P61" s="4">
        <f t="shared" si="11"/>
        <v>73.33333333</v>
      </c>
    </row>
    <row r="62" ht="15.75" customHeight="1">
      <c r="A62" s="4" t="s">
        <v>21</v>
      </c>
      <c r="B62" s="12" t="s">
        <v>88</v>
      </c>
      <c r="C62" s="4">
        <v>80.0</v>
      </c>
      <c r="D62" s="4">
        <v>10.0</v>
      </c>
      <c r="E62" s="4">
        <v>50.0</v>
      </c>
      <c r="F62" s="4">
        <v>30.0</v>
      </c>
      <c r="J62" s="4">
        <v>22.0</v>
      </c>
      <c r="K62" s="4" t="s">
        <v>27</v>
      </c>
      <c r="L62" s="4">
        <f>SUMIFS(Database!B:B,Database!A:A,K62) + SUMIFS(Database!C:C,Database!A:A,K62)</f>
        <v>70</v>
      </c>
      <c r="M62" s="4">
        <f>SUMIFS(Database!B:B,Database!A:A,K62) + SUMIFS(Database!D:D,Database!A:A,K62)</f>
        <v>40</v>
      </c>
      <c r="N62" s="4">
        <f>SUMIFS(Database!B:B,Database!A:A,K62) + SUMIFS(Database!E:E,Database!A:A,K62)</f>
        <v>70</v>
      </c>
      <c r="O62" s="4">
        <f>SUMIFS(Database!B:B,Database!A:A,K62) + SUMIFS(Database!F:F,Database!A:A,K62)</f>
        <v>70</v>
      </c>
      <c r="P62" s="4">
        <f t="shared" si="11"/>
        <v>60</v>
      </c>
    </row>
    <row r="63" ht="15.75" customHeight="1">
      <c r="A63" s="4" t="s">
        <v>10</v>
      </c>
      <c r="B63" s="12" t="s">
        <v>88</v>
      </c>
      <c r="C63" s="4">
        <v>70.0</v>
      </c>
      <c r="D63" s="4">
        <v>40.0</v>
      </c>
      <c r="E63" s="4">
        <v>70.0</v>
      </c>
      <c r="F63" s="4">
        <v>70.0</v>
      </c>
      <c r="J63" s="4">
        <v>32.0</v>
      </c>
      <c r="K63" s="4" t="s">
        <v>38</v>
      </c>
      <c r="L63" s="4">
        <f>SUMIFS(Database!B:B,Database!A:A,K63) + SUMIFS(Database!C:C,Database!A:A,K63)</f>
        <v>20</v>
      </c>
      <c r="M63" s="4">
        <f>SUMIFS(Database!B:B,Database!A:A,K63) + SUMIFS(Database!D:D,Database!A:A,K63)</f>
        <v>10</v>
      </c>
      <c r="N63" s="4">
        <f>SUMIFS(Database!B:B,Database!A:A,K63) + SUMIFS(Database!E:E,Database!A:A,K63)</f>
        <v>20</v>
      </c>
      <c r="O63" s="4">
        <f>SUMIFS(Database!B:B,Database!A:A,K63) + SUMIFS(Database!F:F,Database!A:A,K63)</f>
        <v>10</v>
      </c>
      <c r="P63" s="4">
        <f t="shared" si="11"/>
        <v>16.66666667</v>
      </c>
    </row>
    <row r="64" ht="15.75" customHeight="1">
      <c r="A64" s="4" t="s">
        <v>11</v>
      </c>
      <c r="B64" s="12" t="s">
        <v>88</v>
      </c>
      <c r="C64" s="4">
        <v>60.0</v>
      </c>
      <c r="D64" s="4">
        <v>90.0</v>
      </c>
      <c r="E64" s="4">
        <v>40.0</v>
      </c>
      <c r="F64" s="4">
        <v>80.0</v>
      </c>
    </row>
    <row r="65" ht="15.75" customHeight="1">
      <c r="A65" s="4" t="s">
        <v>18</v>
      </c>
      <c r="B65" s="12" t="s">
        <v>88</v>
      </c>
      <c r="C65" s="4">
        <v>40.0</v>
      </c>
      <c r="D65" s="4">
        <v>30.0</v>
      </c>
      <c r="E65" s="4">
        <v>90.0</v>
      </c>
      <c r="F65" s="4">
        <v>50.0</v>
      </c>
    </row>
    <row r="66" ht="15.75" customHeight="1">
      <c r="A66" s="4" t="s">
        <v>7</v>
      </c>
      <c r="B66" s="12" t="s">
        <v>88</v>
      </c>
      <c r="C66" s="4">
        <v>20.0</v>
      </c>
      <c r="D66" s="4">
        <v>80.0</v>
      </c>
      <c r="E66" s="4">
        <v>60.0</v>
      </c>
      <c r="F66" s="4">
        <v>60.0</v>
      </c>
    </row>
    <row r="67" ht="15.75" customHeight="1">
      <c r="A67" s="4" t="s">
        <v>37</v>
      </c>
      <c r="B67" s="12" t="s">
        <v>88</v>
      </c>
      <c r="C67" s="4">
        <v>10.0</v>
      </c>
      <c r="D67" s="4">
        <v>20.0</v>
      </c>
      <c r="E67" s="4">
        <v>20.0</v>
      </c>
      <c r="F67" s="4">
        <v>10.0</v>
      </c>
    </row>
    <row r="68" ht="15.75" customHeight="1">
      <c r="A68" s="4" t="s">
        <v>22</v>
      </c>
      <c r="B68" s="12" t="s">
        <v>88</v>
      </c>
      <c r="C68" s="4">
        <v>30.0</v>
      </c>
      <c r="D68" s="4">
        <v>60.0</v>
      </c>
      <c r="E68" s="4">
        <v>10.0</v>
      </c>
      <c r="F68" s="4">
        <v>20.0</v>
      </c>
    </row>
    <row r="69" ht="15.75" customHeight="1">
      <c r="A69" s="4" t="s">
        <v>33</v>
      </c>
      <c r="B69" s="12" t="s">
        <v>88</v>
      </c>
      <c r="C69" s="4">
        <v>30.0</v>
      </c>
      <c r="D69" s="4">
        <v>60.0</v>
      </c>
      <c r="E69" s="4">
        <v>10.0</v>
      </c>
      <c r="F69" s="4">
        <v>20.0</v>
      </c>
    </row>
    <row r="70" ht="15.75" customHeight="1">
      <c r="A70" s="4" t="s">
        <v>16</v>
      </c>
      <c r="B70" s="12" t="s">
        <v>88</v>
      </c>
      <c r="C70" s="4">
        <v>60.0</v>
      </c>
      <c r="D70" s="4">
        <v>90.0</v>
      </c>
      <c r="E70" s="4">
        <v>40.0</v>
      </c>
      <c r="F70" s="4">
        <v>80.0</v>
      </c>
    </row>
    <row r="71" ht="15.75" customHeight="1">
      <c r="A71" s="4" t="s">
        <v>6</v>
      </c>
      <c r="B71" s="12" t="s">
        <v>88</v>
      </c>
      <c r="C71" s="4">
        <v>50.0</v>
      </c>
      <c r="D71" s="4">
        <v>70.0</v>
      </c>
      <c r="E71" s="4">
        <v>30.0</v>
      </c>
      <c r="F71" s="4">
        <v>40.0</v>
      </c>
      <c r="J71" s="4">
        <v>15.0</v>
      </c>
      <c r="K71" s="4" t="s">
        <v>16</v>
      </c>
      <c r="L71" s="4" t="str">
        <f>AVERAGE(IFERROR(VLOOKUP($K71,Olympiade_1!$B:$F,5,FALSE()),""),IFERROR(VLOOKUP($K71,Olympiade_2!$B:$F,5,FALSE()),""),IFERROR(VLOOKUP($K71,Olympiade_3!$B:$F,5,FALSE()),""),IFERROR(VLOOKUP($K71,Olympiade_4!$B:$F,5,FALSE()),""),IFERROR(VLOOKUP($K71,Olympiade_5!$B:$F,5,FALSE()),""),IFERROR(VLOOKUP($K71,Olympiade_6!$B:$F,5,FALSE()),""))</f>
        <v>#VALUE!</v>
      </c>
      <c r="M71" s="4">
        <f>SUMIFS(Database!B:B,Database!A:A,K71) + SUMIFS(Database!D:D,Database!A:A,K71)</f>
        <v>120</v>
      </c>
      <c r="N71" s="4">
        <f>SUMIFS(Database!B:B,Database!A:A,K71) + SUMIFS(Database!E:E,Database!A:A,K71)</f>
        <v>60</v>
      </c>
      <c r="P71" s="4">
        <f>SUMIFS(Database!B:B,Database!A:A,K71) + SUMIFS(Database!F:F,Database!A:A,K71)</f>
        <v>110</v>
      </c>
      <c r="Q71" s="4">
        <f t="shared" ref="Q71:Q74" si="12">AVERAGE(L14,M14,N14)</f>
        <v>33.33333333</v>
      </c>
    </row>
    <row r="72" ht="15.75" customHeight="1">
      <c r="A72" s="4" t="s">
        <v>17</v>
      </c>
      <c r="B72" s="12" t="s">
        <v>88</v>
      </c>
      <c r="C72" s="4">
        <v>50.0</v>
      </c>
      <c r="D72" s="4">
        <v>70.0</v>
      </c>
      <c r="E72" s="4">
        <v>30.0</v>
      </c>
      <c r="F72" s="4">
        <v>40.0</v>
      </c>
      <c r="J72" s="4">
        <v>21.0</v>
      </c>
      <c r="K72" s="4" t="s">
        <v>30</v>
      </c>
      <c r="L72" s="4" t="str">
        <f>AVERAGE(IFERROR(VLOOKUP($K72,Olympiade_1!$B:$F,5,FALSE()),""),IFERROR(VLOOKUP($K72,Olympiade_2!$B:$F,5,FALSE()),""),IFERROR(VLOOKUP($K72,Olympiade_3!$B:$F,5,FALSE()),""),IFERROR(VLOOKUP($K72,Olympiade_4!$B:$F,5,FALSE()),""),IFERROR(VLOOKUP($K72,Olympiade_5!$B:$F,5,FALSE()),""),IFERROR(VLOOKUP($K72,Olympiade_6!$B:$F,5,FALSE()),""))</f>
        <v>#VALUE!</v>
      </c>
      <c r="M72" s="4">
        <f>SUMIFS(Database!B:B,Database!A:A,K72) + SUMIFS(Database!D:D,Database!A:A,K72)</f>
        <v>60</v>
      </c>
      <c r="N72" s="4">
        <f>SUMIFS(Database!B:B,Database!A:A,K72) + SUMIFS(Database!E:E,Database!A:A,K72)</f>
        <v>50</v>
      </c>
      <c r="P72" s="4">
        <f>SUMIFS(Database!B:B,Database!A:A,K72) + SUMIFS(Database!F:F,Database!A:A,K72)</f>
        <v>50</v>
      </c>
      <c r="Q72" s="4" t="str">
        <f t="shared" si="12"/>
        <v>#DIV/0!</v>
      </c>
    </row>
    <row r="73" ht="15.75" customHeight="1">
      <c r="A73" s="4" t="s">
        <v>15</v>
      </c>
      <c r="B73" s="12" t="s">
        <v>88</v>
      </c>
      <c r="C73" s="4">
        <v>40.0</v>
      </c>
      <c r="D73" s="4">
        <v>30.0</v>
      </c>
      <c r="E73" s="4">
        <v>90.0</v>
      </c>
      <c r="F73" s="4">
        <v>50.0</v>
      </c>
      <c r="J73" s="4">
        <v>24.0</v>
      </c>
      <c r="K73" s="4" t="s">
        <v>18</v>
      </c>
      <c r="L73" s="4" t="str">
        <f>AVERAGE(IFERROR(VLOOKUP($K73,Olympiade_1!$B:$F,5,FALSE()),""),IFERROR(VLOOKUP($K73,Olympiade_2!$B:$F,5,FALSE()),""),IFERROR(VLOOKUP($K73,Olympiade_3!$B:$F,5,FALSE()),""),IFERROR(VLOOKUP($K73,Olympiade_4!$B:$F,5,FALSE()),""),IFERROR(VLOOKUP($K73,Olympiade_5!$B:$F,5,FALSE()),""),IFERROR(VLOOKUP($K73,Olympiade_6!$B:$F,5,FALSE()),""))</f>
        <v>#VALUE!</v>
      </c>
      <c r="M73" s="4">
        <f>SUMIFS(Database!B:B,Database!A:A,K73) + SUMIFS(Database!D:D,Database!A:A,K73)</f>
        <v>70</v>
      </c>
      <c r="N73" s="4">
        <f>SUMIFS(Database!B:B,Database!A:A,K73) + SUMIFS(Database!E:E,Database!A:A,K73)</f>
        <v>170</v>
      </c>
      <c r="P73" s="4">
        <f>SUMIFS(Database!B:B,Database!A:A,K73) + SUMIFS(Database!F:F,Database!A:A,K73)</f>
        <v>100</v>
      </c>
      <c r="Q73" s="4" t="str">
        <f t="shared" si="12"/>
        <v>#DIV/0!</v>
      </c>
    </row>
    <row r="74" ht="15.75" customHeight="1">
      <c r="A74" s="4" t="s">
        <v>8</v>
      </c>
      <c r="B74" s="12" t="s">
        <v>88</v>
      </c>
      <c r="C74" s="4">
        <v>90.0</v>
      </c>
      <c r="D74" s="4">
        <v>50.0</v>
      </c>
      <c r="E74" s="4">
        <v>80.0</v>
      </c>
      <c r="F74" s="4">
        <v>90.0</v>
      </c>
      <c r="J74" s="4">
        <v>29.0</v>
      </c>
      <c r="K74" s="4" t="s">
        <v>37</v>
      </c>
      <c r="L74" s="4" t="str">
        <f>AVERAGE(IFERROR(VLOOKUP($K74,Olympiade_1!$B:$F,5,FALSE()),""),IFERROR(VLOOKUP($K74,Olympiade_2!$B:$F,5,FALSE()),""),IFERROR(VLOOKUP($K74,Olympiade_3!$B:$F,5,FALSE()),""),IFERROR(VLOOKUP($K74,Olympiade_4!$B:$F,5,FALSE()),""),IFERROR(VLOOKUP($K74,Olympiade_5!$B:$F,5,FALSE()),""),IFERROR(VLOOKUP($K74,Olympiade_6!$B:$F,5,FALSE()),""))</f>
        <v>#VALUE!</v>
      </c>
      <c r="M74" s="4">
        <f>SUMIFS(Database!B:B,Database!A:A,K74) + SUMIFS(Database!D:D,Database!A:A,K74)</f>
        <v>20</v>
      </c>
      <c r="N74" s="4">
        <f>SUMIFS(Database!B:B,Database!A:A,K74) + SUMIFS(Database!E:E,Database!A:A,K74)</f>
        <v>20</v>
      </c>
      <c r="P74" s="4">
        <f>SUMIFS(Database!B:B,Database!A:A,K74) + SUMIFS(Database!F:F,Database!A:A,K74)</f>
        <v>10</v>
      </c>
      <c r="Q74" s="4" t="str">
        <f t="shared" si="12"/>
        <v>#DIV/0!</v>
      </c>
    </row>
    <row r="75" ht="15.75" customHeight="1">
      <c r="A75" s="4" t="s">
        <v>20</v>
      </c>
      <c r="B75" s="12" t="s">
        <v>89</v>
      </c>
      <c r="C75" s="4">
        <v>10.0</v>
      </c>
      <c r="D75" s="4">
        <v>10.0</v>
      </c>
      <c r="E75" s="4">
        <v>40.0</v>
      </c>
      <c r="F75" s="4">
        <v>10.0</v>
      </c>
      <c r="J75" s="4">
        <v>1.0</v>
      </c>
      <c r="K75" s="4" t="s">
        <v>6</v>
      </c>
      <c r="L75" s="4">
        <f>SUMIFS(Database!B:B,Database!A:A,K75) + SUMIFS(Database!C:C,Database!A:A,K75)</f>
        <v>290</v>
      </c>
      <c r="M75" s="4">
        <f>SUMIFS(Database!B:B,Database!A:A,K75) + SUMIFS(Database!D:D,Database!A:A,K75)</f>
        <v>330</v>
      </c>
      <c r="N75" s="4">
        <f>SUMIFS(Database!B:B,Database!A:A,K75) + SUMIFS(Database!E:E,Database!A:A,K75)</f>
        <v>260</v>
      </c>
      <c r="O75" s="4">
        <f>SUMIFS(Database!B:B,Database!A:A,K75) + SUMIFS(Database!F:F,Database!A:A,K75)</f>
        <v>320</v>
      </c>
      <c r="P75" s="4">
        <f t="shared" ref="P75:P79" si="13">AVERAGE(L75,M75,N75)</f>
        <v>293.3333333</v>
      </c>
    </row>
    <row r="76" ht="15.75" customHeight="1">
      <c r="A76" s="4" t="s">
        <v>25</v>
      </c>
      <c r="B76" s="12" t="s">
        <v>89</v>
      </c>
      <c r="C76" s="4">
        <v>40.0</v>
      </c>
      <c r="D76" s="4">
        <v>50.0</v>
      </c>
      <c r="E76" s="4">
        <v>10.0</v>
      </c>
      <c r="F76" s="4">
        <v>20.0</v>
      </c>
      <c r="J76" s="4">
        <v>5.0</v>
      </c>
      <c r="K76" s="4" t="s">
        <v>10</v>
      </c>
      <c r="L76" s="4">
        <f>SUMIFS(Database!B:B,Database!A:A,K76) + SUMIFS(Database!C:C,Database!A:A,K76)</f>
        <v>200</v>
      </c>
      <c r="M76" s="4">
        <f>SUMIFS(Database!B:B,Database!A:A,K76) + SUMIFS(Database!D:D,Database!A:A,K76)</f>
        <v>170</v>
      </c>
      <c r="N76" s="4">
        <f>SUMIFS(Database!B:B,Database!A:A,K76) + SUMIFS(Database!E:E,Database!A:A,K76)</f>
        <v>320</v>
      </c>
      <c r="O76" s="4">
        <f>SUMIFS(Database!B:B,Database!A:A,K76) + SUMIFS(Database!F:F,Database!A:A,K76)</f>
        <v>240</v>
      </c>
      <c r="P76" s="4">
        <f t="shared" si="13"/>
        <v>230</v>
      </c>
    </row>
    <row r="77" ht="15.75" customHeight="1">
      <c r="A77" s="4" t="s">
        <v>13</v>
      </c>
      <c r="B77" s="12" t="s">
        <v>89</v>
      </c>
      <c r="C77" s="4">
        <v>60.0</v>
      </c>
      <c r="D77" s="4">
        <v>20.0</v>
      </c>
      <c r="E77" s="4">
        <v>30.0</v>
      </c>
      <c r="F77" s="4">
        <v>40.0</v>
      </c>
      <c r="J77" s="4">
        <v>12.0</v>
      </c>
      <c r="K77" s="4" t="s">
        <v>16</v>
      </c>
      <c r="L77" s="4">
        <f>SUMIFS(Database!B:B,Database!A:A,K77) + SUMIFS(Database!C:C,Database!A:A,K77)</f>
        <v>110</v>
      </c>
      <c r="M77" s="4">
        <f>SUMIFS(Database!B:B,Database!A:A,K77) + SUMIFS(Database!D:D,Database!A:A,K77)</f>
        <v>120</v>
      </c>
      <c r="N77" s="4">
        <f>SUMIFS(Database!B:B,Database!A:A,K77) + SUMIFS(Database!E:E,Database!A:A,K77)</f>
        <v>60</v>
      </c>
      <c r="O77" s="4">
        <f>SUMIFS(Database!B:B,Database!A:A,K77) + SUMIFS(Database!F:F,Database!A:A,K77)</f>
        <v>110</v>
      </c>
      <c r="P77" s="4">
        <f t="shared" si="13"/>
        <v>96.66666667</v>
      </c>
    </row>
    <row r="78" ht="15.75" customHeight="1">
      <c r="A78" s="4" t="s">
        <v>9</v>
      </c>
      <c r="B78" s="12" t="s">
        <v>89</v>
      </c>
      <c r="C78" s="4">
        <v>30.0</v>
      </c>
      <c r="D78" s="4">
        <v>70.0</v>
      </c>
      <c r="E78" s="4">
        <v>70.0</v>
      </c>
      <c r="F78" s="4">
        <v>60.0</v>
      </c>
      <c r="J78" s="4">
        <v>27.0</v>
      </c>
      <c r="K78" s="4" t="s">
        <v>32</v>
      </c>
      <c r="L78" s="4">
        <f>SUMIFS(Database!B:B,Database!A:A,K78) + SUMIFS(Database!C:C,Database!A:A,K78)</f>
        <v>70</v>
      </c>
      <c r="M78" s="4">
        <f>SUMIFS(Database!B:B,Database!A:A,K78) + SUMIFS(Database!D:D,Database!A:A,K78)</f>
        <v>40</v>
      </c>
      <c r="N78" s="4">
        <f>SUMIFS(Database!B:B,Database!A:A,K78) + SUMIFS(Database!E:E,Database!A:A,K78)</f>
        <v>60</v>
      </c>
      <c r="O78" s="4">
        <f>SUMIFS(Database!B:B,Database!A:A,K78) + SUMIFS(Database!F:F,Database!A:A,K78)</f>
        <v>50</v>
      </c>
      <c r="P78" s="4">
        <f t="shared" si="13"/>
        <v>56.66666667</v>
      </c>
    </row>
    <row r="79" ht="15.75" customHeight="1">
      <c r="A79" s="4" t="s">
        <v>10</v>
      </c>
      <c r="B79" s="12" t="s">
        <v>89</v>
      </c>
      <c r="C79" s="4">
        <v>10.0</v>
      </c>
      <c r="D79" s="4">
        <v>10.0</v>
      </c>
      <c r="E79" s="4">
        <v>40.0</v>
      </c>
      <c r="F79" s="4">
        <v>10.0</v>
      </c>
      <c r="J79" s="4">
        <v>33.0</v>
      </c>
      <c r="K79" s="4" t="s">
        <v>36</v>
      </c>
      <c r="L79" s="4">
        <f>SUMIFS(Database!B:B,Database!A:A,K79) + SUMIFS(Database!C:C,Database!A:A,K79)</f>
        <v>10</v>
      </c>
      <c r="M79" s="4">
        <f>SUMIFS(Database!B:B,Database!A:A,K79) + SUMIFS(Database!D:D,Database!A:A,K79)</f>
        <v>10</v>
      </c>
      <c r="N79" s="4">
        <f>SUMIFS(Database!B:B,Database!A:A,K79) + SUMIFS(Database!E:E,Database!A:A,K79)</f>
        <v>10</v>
      </c>
      <c r="O79" s="4">
        <f>SUMIFS(Database!B:B,Database!A:A,K79) + SUMIFS(Database!F:F,Database!A:A,K79)</f>
        <v>10</v>
      </c>
      <c r="P79" s="4">
        <f t="shared" si="13"/>
        <v>10</v>
      </c>
    </row>
    <row r="80" ht="15.75" customHeight="1">
      <c r="A80" s="4" t="s">
        <v>11</v>
      </c>
      <c r="B80" s="12" t="s">
        <v>89</v>
      </c>
      <c r="C80" s="4">
        <v>50.0</v>
      </c>
      <c r="D80" s="4">
        <v>30.0</v>
      </c>
      <c r="E80" s="4">
        <v>20.0</v>
      </c>
      <c r="F80" s="4">
        <v>30.0</v>
      </c>
    </row>
    <row r="81" ht="15.75" customHeight="1">
      <c r="A81" s="4" t="s">
        <v>18</v>
      </c>
      <c r="B81" s="12" t="s">
        <v>89</v>
      </c>
      <c r="C81" s="4">
        <v>20.0</v>
      </c>
      <c r="D81" s="4">
        <v>40.0</v>
      </c>
      <c r="E81" s="4">
        <v>80.0</v>
      </c>
      <c r="F81" s="4">
        <v>50.0</v>
      </c>
    </row>
    <row r="82" ht="15.75" customHeight="1">
      <c r="A82" s="4" t="s">
        <v>7</v>
      </c>
      <c r="B82" s="12" t="s">
        <v>89</v>
      </c>
      <c r="C82" s="4">
        <v>70.0</v>
      </c>
      <c r="D82" s="4">
        <v>60.0</v>
      </c>
      <c r="E82" s="4">
        <v>50.0</v>
      </c>
      <c r="F82" s="4">
        <v>70.0</v>
      </c>
    </row>
    <row r="83" ht="15.75" customHeight="1">
      <c r="A83" s="4" t="s">
        <v>16</v>
      </c>
      <c r="B83" s="12" t="s">
        <v>89</v>
      </c>
      <c r="C83" s="4">
        <v>50.0</v>
      </c>
      <c r="D83" s="4">
        <v>30.0</v>
      </c>
      <c r="E83" s="4">
        <v>20.0</v>
      </c>
      <c r="F83" s="4">
        <v>30.0</v>
      </c>
    </row>
    <row r="84" ht="15.75" customHeight="1">
      <c r="A84" s="4" t="s">
        <v>14</v>
      </c>
      <c r="B84" s="12" t="s">
        <v>89</v>
      </c>
      <c r="C84" s="4">
        <v>30.0</v>
      </c>
      <c r="D84" s="4">
        <v>70.0</v>
      </c>
      <c r="E84" s="4">
        <v>70.0</v>
      </c>
      <c r="F84" s="4">
        <v>60.0</v>
      </c>
      <c r="J84" s="4">
        <v>5.0</v>
      </c>
      <c r="K84" s="4" t="s">
        <v>11</v>
      </c>
      <c r="L84" s="4" t="str">
        <f>AVERAGE(IFERROR(VLOOKUP($K84,Olympiade_1!$B:$F,5,FALSE()),""),IFERROR(VLOOKUP($K84,Olympiade_2!$B:$F,5,FALSE()),""),IFERROR(VLOOKUP($K84,Olympiade_3!$B:$F,5,FALSE()),""),IFERROR(VLOOKUP($K84,Olympiade_4!$B:$F,5,FALSE()),""),IFERROR(VLOOKUP($K84,Olympiade_5!$B:$F,5,FALSE()),""),IFERROR(VLOOKUP($K84,Olympiade_6!$B:$F,5,FALSE()),""))</f>
        <v>#VALUE!</v>
      </c>
      <c r="M84" s="4">
        <f>SUMIFS(Database!B:B,Database!A:A,K84) + SUMIFS(Database!D:D,Database!A:A,K84)</f>
        <v>240</v>
      </c>
      <c r="N84" s="4">
        <f>SUMIFS(Database!B:B,Database!A:A,K84) + SUMIFS(Database!E:E,Database!A:A,K84)</f>
        <v>140</v>
      </c>
      <c r="P84" s="4">
        <f>SUMIFS(Database!B:B,Database!A:A,K84) + SUMIFS(Database!F:F,Database!A:A,K84)</f>
        <v>230</v>
      </c>
      <c r="Q84" s="4" t="str">
        <f t="shared" ref="Q84:Q90" si="14">AVERAGE(L27,M27,N27)</f>
        <v>#VALUE!</v>
      </c>
    </row>
    <row r="85" ht="15.75" customHeight="1">
      <c r="A85" s="4" t="s">
        <v>34</v>
      </c>
      <c r="B85" s="12" t="s">
        <v>89</v>
      </c>
      <c r="C85" s="4">
        <v>40.0</v>
      </c>
      <c r="D85" s="4">
        <v>50.0</v>
      </c>
      <c r="E85" s="4">
        <v>10.0</v>
      </c>
      <c r="F85" s="4">
        <v>20.0</v>
      </c>
      <c r="J85" s="4">
        <v>7.0</v>
      </c>
      <c r="K85" s="4" t="s">
        <v>12</v>
      </c>
      <c r="L85" s="4" t="str">
        <f>AVERAGE(IFERROR(VLOOKUP($K85,Olympiade_1!$B:$F,5,FALSE()),""),IFERROR(VLOOKUP($K85,Olympiade_2!$B:$F,5,FALSE()),""),IFERROR(VLOOKUP($K85,Olympiade_3!$B:$F,5,FALSE()),""),IFERROR(VLOOKUP($K85,Olympiade_4!$B:$F,5,FALSE()),""),IFERROR(VLOOKUP($K85,Olympiade_5!$B:$F,5,FALSE()),""),IFERROR(VLOOKUP($K85,Olympiade_6!$B:$F,5,FALSE()),""))</f>
        <v>#VALUE!</v>
      </c>
      <c r="M85" s="4">
        <f>SUMIFS(Database!B:B,Database!A:A,K85) + SUMIFS(Database!D:D,Database!A:A,K85)</f>
        <v>90</v>
      </c>
      <c r="N85" s="4">
        <f>SUMIFS(Database!B:B,Database!A:A,K85) + SUMIFS(Database!E:E,Database!A:A,K85)</f>
        <v>180</v>
      </c>
      <c r="P85" s="4">
        <f>SUMIFS(Database!B:B,Database!A:A,K85) + SUMIFS(Database!F:F,Database!A:A,K85)</f>
        <v>160</v>
      </c>
      <c r="Q85" s="4" t="str">
        <f t="shared" si="14"/>
        <v>#VALUE!</v>
      </c>
    </row>
    <row r="86" ht="15.75" customHeight="1">
      <c r="A86" s="4" t="s">
        <v>32</v>
      </c>
      <c r="B86" s="12" t="s">
        <v>89</v>
      </c>
      <c r="C86" s="4">
        <v>60.0</v>
      </c>
      <c r="D86" s="4">
        <v>20.0</v>
      </c>
      <c r="E86" s="4">
        <v>30.0</v>
      </c>
      <c r="F86" s="4">
        <v>40.0</v>
      </c>
      <c r="J86" s="4">
        <v>9.0</v>
      </c>
      <c r="K86" s="4" t="s">
        <v>17</v>
      </c>
      <c r="L86" s="4" t="str">
        <f>AVERAGE(IFERROR(VLOOKUP($K86,Olympiade_1!$B:$F,5,FALSE()),""),IFERROR(VLOOKUP($K86,Olympiade_2!$B:$F,5,FALSE()),""),IFERROR(VLOOKUP($K86,Olympiade_3!$B:$F,5,FALSE()),""),IFERROR(VLOOKUP($K86,Olympiade_4!$B:$F,5,FALSE()),""),IFERROR(VLOOKUP($K86,Olympiade_5!$B:$F,5,FALSE()),""),IFERROR(VLOOKUP($K86,Olympiade_6!$B:$F,5,FALSE()),""))</f>
        <v>#VALUE!</v>
      </c>
      <c r="M86" s="4">
        <f>SUMIFS(Database!B:B,Database!A:A,K86) + SUMIFS(Database!D:D,Database!A:A,K86)</f>
        <v>130</v>
      </c>
      <c r="N86" s="4">
        <f>SUMIFS(Database!B:B,Database!A:A,K86) + SUMIFS(Database!E:E,Database!A:A,K86)</f>
        <v>120</v>
      </c>
      <c r="P86" s="4">
        <f>SUMIFS(Database!B:B,Database!A:A,K86) + SUMIFS(Database!F:F,Database!A:A,K86)</f>
        <v>110</v>
      </c>
      <c r="Q86" s="4" t="str">
        <f t="shared" si="14"/>
        <v>#VALUE!</v>
      </c>
    </row>
    <row r="87" ht="15.75" customHeight="1">
      <c r="A87" s="4" t="s">
        <v>6</v>
      </c>
      <c r="B87" s="12" t="s">
        <v>89</v>
      </c>
      <c r="C87" s="4">
        <v>80.0</v>
      </c>
      <c r="D87" s="4">
        <v>80.0</v>
      </c>
      <c r="E87" s="4">
        <v>60.0</v>
      </c>
      <c r="F87" s="4">
        <v>80.0</v>
      </c>
      <c r="J87" s="4">
        <v>16.0</v>
      </c>
      <c r="K87" s="4" t="s">
        <v>20</v>
      </c>
      <c r="L87" s="4" t="str">
        <f>AVERAGE(IFERROR(VLOOKUP($K87,Olympiade_1!$B:$F,5,FALSE()),""),IFERROR(VLOOKUP($K87,Olympiade_2!$B:$F,5,FALSE()),""),IFERROR(VLOOKUP($K87,Olympiade_3!$B:$F,5,FALSE()),""),IFERROR(VLOOKUP($K87,Olympiade_4!$B:$F,5,FALSE()),""),IFERROR(VLOOKUP($K87,Olympiade_5!$B:$F,5,FALSE()),""),IFERROR(VLOOKUP($K87,Olympiade_6!$B:$F,5,FALSE()),""))</f>
        <v>#VALUE!</v>
      </c>
      <c r="M87" s="4">
        <f>SUMIFS(Database!B:B,Database!A:A,K87) + SUMIFS(Database!D:D,Database!A:A,K87)</f>
        <v>40</v>
      </c>
      <c r="N87" s="4">
        <f>SUMIFS(Database!B:B,Database!A:A,K87) + SUMIFS(Database!E:E,Database!A:A,K87)</f>
        <v>160</v>
      </c>
      <c r="P87" s="4">
        <f>SUMIFS(Database!B:B,Database!A:A,K87) + SUMIFS(Database!F:F,Database!A:A,K87)</f>
        <v>80</v>
      </c>
      <c r="Q87" s="4" t="str">
        <f t="shared" si="14"/>
        <v>#VALUE!</v>
      </c>
    </row>
    <row r="88" ht="15.75" customHeight="1">
      <c r="A88" s="4" t="s">
        <v>24</v>
      </c>
      <c r="B88" s="12" t="s">
        <v>89</v>
      </c>
      <c r="C88" s="4">
        <v>80.0</v>
      </c>
      <c r="D88" s="4">
        <v>80.0</v>
      </c>
      <c r="E88" s="4">
        <v>60.0</v>
      </c>
      <c r="F88" s="4">
        <v>80.0</v>
      </c>
      <c r="J88" s="4">
        <v>25.0</v>
      </c>
      <c r="K88" s="4" t="s">
        <v>33</v>
      </c>
      <c r="L88" s="4" t="str">
        <f>AVERAGE(IFERROR(VLOOKUP($K88,Olympiade_1!$B:$F,5,FALSE()),""),IFERROR(VLOOKUP($K88,Olympiade_2!$B:$F,5,FALSE()),""),IFERROR(VLOOKUP($K88,Olympiade_3!$B:$F,5,FALSE()),""),IFERROR(VLOOKUP($K88,Olympiade_4!$B:$F,5,FALSE()),""),IFERROR(VLOOKUP($K88,Olympiade_5!$B:$F,5,FALSE()),""),IFERROR(VLOOKUP($K88,Olympiade_6!$B:$F,5,FALSE()),""))</f>
        <v>#VALUE!</v>
      </c>
      <c r="M88" s="4">
        <f>SUMIFS(Database!B:B,Database!A:A,K88) + SUMIFS(Database!D:D,Database!A:A,K88)</f>
        <v>60</v>
      </c>
      <c r="N88" s="4">
        <f>SUMIFS(Database!B:B,Database!A:A,K88) + SUMIFS(Database!E:E,Database!A:A,K88)</f>
        <v>10</v>
      </c>
      <c r="P88" s="4">
        <f>SUMIFS(Database!B:B,Database!A:A,K88) + SUMIFS(Database!F:F,Database!A:A,K88)</f>
        <v>20</v>
      </c>
      <c r="Q88" s="4">
        <f t="shared" si="14"/>
        <v>140</v>
      </c>
    </row>
    <row r="89" ht="15.75" customHeight="1">
      <c r="A89" s="4" t="s">
        <v>28</v>
      </c>
      <c r="B89" s="12" t="s">
        <v>89</v>
      </c>
      <c r="C89" s="4">
        <v>70.0</v>
      </c>
      <c r="D89" s="4">
        <v>60.0</v>
      </c>
      <c r="E89" s="4">
        <v>50.0</v>
      </c>
      <c r="F89" s="4">
        <v>70.0</v>
      </c>
      <c r="J89" s="4">
        <v>26.0</v>
      </c>
      <c r="K89" s="4" t="s">
        <v>32</v>
      </c>
      <c r="L89" s="4" t="str">
        <f>AVERAGE(IFERROR(VLOOKUP($K89,Olympiade_1!$B:$F,5,FALSE()),""),IFERROR(VLOOKUP($K89,Olympiade_2!$B:$F,5,FALSE()),""),IFERROR(VLOOKUP($K89,Olympiade_3!$B:$F,5,FALSE()),""),IFERROR(VLOOKUP($K89,Olympiade_4!$B:$F,5,FALSE()),""),IFERROR(VLOOKUP($K89,Olympiade_5!$B:$F,5,FALSE()),""),IFERROR(VLOOKUP($K89,Olympiade_6!$B:$F,5,FALSE()),""))</f>
        <v>#VALUE!</v>
      </c>
      <c r="M89" s="4">
        <f>SUMIFS(Database!B:B,Database!A:A,K89) + SUMIFS(Database!D:D,Database!A:A,K89)</f>
        <v>40</v>
      </c>
      <c r="N89" s="4">
        <f>SUMIFS(Database!B:B,Database!A:A,K89) + SUMIFS(Database!E:E,Database!A:A,K89)</f>
        <v>60</v>
      </c>
      <c r="P89" s="4">
        <f>SUMIFS(Database!B:B,Database!A:A,K89) + SUMIFS(Database!F:F,Database!A:A,K89)</f>
        <v>50</v>
      </c>
      <c r="Q89" s="4">
        <f t="shared" si="14"/>
        <v>60</v>
      </c>
    </row>
    <row r="90" ht="15.75" customHeight="1">
      <c r="A90" s="4" t="s">
        <v>8</v>
      </c>
      <c r="B90" s="12" t="s">
        <v>89</v>
      </c>
      <c r="C90" s="4">
        <v>20.0</v>
      </c>
      <c r="D90" s="4">
        <v>40.0</v>
      </c>
      <c r="E90" s="4">
        <v>80.0</v>
      </c>
      <c r="F90" s="4">
        <v>50.0</v>
      </c>
      <c r="J90" s="4">
        <v>30.0</v>
      </c>
      <c r="K90" s="4" t="s">
        <v>36</v>
      </c>
      <c r="L90" s="4" t="str">
        <f>AVERAGE(IFERROR(VLOOKUP($K90,Olympiade_1!$B:$F,5,FALSE()),""),IFERROR(VLOOKUP($K90,Olympiade_2!$B:$F,5,FALSE()),""),IFERROR(VLOOKUP($K90,Olympiade_3!$B:$F,5,FALSE()),""),IFERROR(VLOOKUP($K90,Olympiade_4!$B:$F,5,FALSE()),""),IFERROR(VLOOKUP($K90,Olympiade_5!$B:$F,5,FALSE()),""),IFERROR(VLOOKUP($K90,Olympiade_6!$B:$F,5,FALSE()),""))</f>
        <v>#VALUE!</v>
      </c>
      <c r="M90" s="4">
        <f>SUMIFS(Database!B:B,Database!A:A,K90) + SUMIFS(Database!D:D,Database!A:A,K90)</f>
        <v>10</v>
      </c>
      <c r="N90" s="4">
        <f>SUMIFS(Database!B:B,Database!A:A,K90) + SUMIFS(Database!E:E,Database!A:A,K90)</f>
        <v>10</v>
      </c>
      <c r="P90" s="4">
        <f>SUMIFS(Database!B:B,Database!A:A,K90) + SUMIFS(Database!F:F,Database!A:A,K90)</f>
        <v>10</v>
      </c>
      <c r="Q90" s="4">
        <f t="shared" si="14"/>
        <v>16.66666667</v>
      </c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B2" s="6"/>
      <c r="C2" s="6" t="s">
        <v>42</v>
      </c>
      <c r="D2" s="6"/>
      <c r="E2" s="6">
        <v>4.0</v>
      </c>
      <c r="F2" s="6">
        <v>5.0</v>
      </c>
      <c r="G2" s="6">
        <v>5.0</v>
      </c>
      <c r="H2" s="6">
        <v>5.0</v>
      </c>
      <c r="I2" s="6">
        <v>8.0</v>
      </c>
      <c r="J2" s="6">
        <v>9.0</v>
      </c>
      <c r="K2" s="6">
        <v>8.0</v>
      </c>
      <c r="L2" s="6">
        <v>9.0</v>
      </c>
    </row>
    <row r="3">
      <c r="B3" s="7" t="s">
        <v>43</v>
      </c>
      <c r="C3" s="7" t="s">
        <v>77</v>
      </c>
      <c r="D3" s="7" t="s">
        <v>45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</row>
    <row r="4">
      <c r="B4" s="7">
        <v>1.0</v>
      </c>
      <c r="C4" s="7" t="s">
        <v>6</v>
      </c>
      <c r="D4" s="7">
        <f t="shared" ref="D4:D36" si="1">COUNT(E4:K4)</f>
        <v>7</v>
      </c>
      <c r="E4" s="9">
        <v>1.0</v>
      </c>
      <c r="F4" s="9">
        <v>2.0</v>
      </c>
      <c r="G4" s="9">
        <v>1.0</v>
      </c>
      <c r="H4" s="9">
        <v>1.0</v>
      </c>
      <c r="I4" s="9">
        <v>7.0</v>
      </c>
      <c r="J4" s="9">
        <v>6.0</v>
      </c>
      <c r="K4" s="9">
        <v>1.0</v>
      </c>
      <c r="L4" s="9"/>
    </row>
    <row r="5">
      <c r="B5" s="7">
        <v>2.0</v>
      </c>
      <c r="C5" s="7" t="s">
        <v>7</v>
      </c>
      <c r="D5" s="7">
        <f t="shared" si="1"/>
        <v>7</v>
      </c>
      <c r="E5" s="9">
        <v>3.0</v>
      </c>
      <c r="F5" s="9">
        <v>4.0</v>
      </c>
      <c r="G5" s="9">
        <v>3.0</v>
      </c>
      <c r="H5" s="9">
        <v>2.0</v>
      </c>
      <c r="I5" s="9">
        <v>2.0</v>
      </c>
      <c r="J5" s="9">
        <v>4.0</v>
      </c>
      <c r="K5" s="9">
        <v>2.0</v>
      </c>
      <c r="L5" s="9"/>
    </row>
    <row r="6">
      <c r="B6" s="7">
        <v>3.0</v>
      </c>
      <c r="C6" s="7" t="s">
        <v>8</v>
      </c>
      <c r="D6" s="7">
        <f t="shared" si="1"/>
        <v>4</v>
      </c>
      <c r="E6" s="9"/>
      <c r="F6" s="9"/>
      <c r="G6" s="9"/>
      <c r="H6" s="9">
        <v>1.0</v>
      </c>
      <c r="I6" s="9">
        <v>2.0</v>
      </c>
      <c r="J6" s="9">
        <v>1.0</v>
      </c>
      <c r="K6" s="9">
        <v>4.0</v>
      </c>
      <c r="L6" s="9"/>
    </row>
    <row r="7">
      <c r="B7" s="7">
        <v>4.0</v>
      </c>
      <c r="C7" s="7" t="s">
        <v>9</v>
      </c>
      <c r="D7" s="7">
        <f t="shared" si="1"/>
        <v>5</v>
      </c>
      <c r="E7" s="9">
        <v>2.0</v>
      </c>
      <c r="F7" s="9">
        <v>1.0</v>
      </c>
      <c r="G7" s="9">
        <v>4.0</v>
      </c>
      <c r="H7" s="9"/>
      <c r="I7" s="9">
        <v>1.0</v>
      </c>
      <c r="J7" s="9"/>
      <c r="K7" s="9">
        <v>3.0</v>
      </c>
      <c r="L7" s="9"/>
    </row>
    <row r="8">
      <c r="B8" s="7">
        <v>5.0</v>
      </c>
      <c r="C8" s="7" t="s">
        <v>10</v>
      </c>
      <c r="D8" s="7">
        <f t="shared" si="1"/>
        <v>6</v>
      </c>
      <c r="E8" s="9"/>
      <c r="F8" s="9">
        <v>5.0</v>
      </c>
      <c r="G8" s="9">
        <v>1.0</v>
      </c>
      <c r="H8" s="9">
        <v>4.0</v>
      </c>
      <c r="I8" s="9">
        <v>1.0</v>
      </c>
      <c r="J8" s="9">
        <v>3.0</v>
      </c>
      <c r="K8" s="9">
        <v>8.0</v>
      </c>
      <c r="L8" s="9"/>
    </row>
    <row r="9">
      <c r="B9" s="7">
        <v>6.0</v>
      </c>
      <c r="C9" s="7" t="s">
        <v>11</v>
      </c>
      <c r="D9" s="7">
        <f t="shared" si="1"/>
        <v>5</v>
      </c>
      <c r="E9" s="9"/>
      <c r="F9" s="9">
        <v>1.0</v>
      </c>
      <c r="G9" s="9"/>
      <c r="H9" s="9">
        <v>2.0</v>
      </c>
      <c r="I9" s="9">
        <v>6.0</v>
      </c>
      <c r="J9" s="9">
        <v>2.0</v>
      </c>
      <c r="K9" s="9">
        <v>6.0</v>
      </c>
      <c r="L9" s="9"/>
    </row>
    <row r="10">
      <c r="B10" s="7">
        <v>7.0</v>
      </c>
      <c r="C10" s="7" t="s">
        <v>12</v>
      </c>
      <c r="D10" s="7">
        <f t="shared" si="1"/>
        <v>3</v>
      </c>
      <c r="E10" s="9">
        <v>2.0</v>
      </c>
      <c r="F10" s="9"/>
      <c r="G10" s="9"/>
      <c r="H10" s="9"/>
      <c r="I10" s="9">
        <v>5.0</v>
      </c>
      <c r="J10" s="9">
        <v>1.0</v>
      </c>
      <c r="K10" s="9"/>
      <c r="L10" s="9"/>
    </row>
    <row r="11">
      <c r="B11" s="7">
        <v>8.0</v>
      </c>
      <c r="C11" s="7" t="s">
        <v>13</v>
      </c>
      <c r="D11" s="7">
        <f t="shared" si="1"/>
        <v>4</v>
      </c>
      <c r="E11" s="9">
        <v>4.0</v>
      </c>
      <c r="F11" s="9"/>
      <c r="G11" s="9">
        <v>4.0</v>
      </c>
      <c r="H11" s="9"/>
      <c r="I11" s="9">
        <v>2.0</v>
      </c>
      <c r="J11" s="9"/>
      <c r="K11" s="9">
        <v>5.0</v>
      </c>
      <c r="L11" s="9"/>
    </row>
    <row r="12">
      <c r="B12" s="7">
        <v>9.0</v>
      </c>
      <c r="C12" s="7" t="s">
        <v>14</v>
      </c>
      <c r="D12" s="7">
        <f t="shared" si="1"/>
        <v>4</v>
      </c>
      <c r="E12" s="9"/>
      <c r="F12" s="9">
        <v>3.0</v>
      </c>
      <c r="G12" s="9">
        <v>5.0</v>
      </c>
      <c r="H12" s="9"/>
      <c r="I12" s="9">
        <v>7.0</v>
      </c>
      <c r="J12" s="9"/>
      <c r="K12" s="9">
        <v>3.0</v>
      </c>
      <c r="L12" s="9"/>
    </row>
    <row r="13">
      <c r="B13" s="7">
        <v>10.0</v>
      </c>
      <c r="C13" s="7" t="s">
        <v>15</v>
      </c>
      <c r="D13" s="7">
        <f t="shared" si="1"/>
        <v>3</v>
      </c>
      <c r="E13" s="9"/>
      <c r="F13" s="9"/>
      <c r="G13" s="9">
        <v>2.0</v>
      </c>
      <c r="H13" s="9"/>
      <c r="I13" s="9">
        <v>6.0</v>
      </c>
      <c r="J13" s="9">
        <v>5.0</v>
      </c>
      <c r="K13" s="9"/>
      <c r="L13" s="9"/>
    </row>
    <row r="14">
      <c r="B14" s="7">
        <v>11.0</v>
      </c>
      <c r="C14" s="7" t="s">
        <v>17</v>
      </c>
      <c r="D14" s="7">
        <f t="shared" si="1"/>
        <v>5</v>
      </c>
      <c r="E14" s="9"/>
      <c r="F14" s="9">
        <v>4.0</v>
      </c>
      <c r="G14" s="9">
        <v>3.0</v>
      </c>
      <c r="H14" s="9">
        <v>5.0</v>
      </c>
      <c r="I14" s="9">
        <v>8.0</v>
      </c>
      <c r="J14" s="9">
        <v>6.0</v>
      </c>
      <c r="K14" s="9"/>
      <c r="L14" s="9"/>
    </row>
    <row r="15">
      <c r="B15" s="7">
        <v>12.0</v>
      </c>
      <c r="C15" s="7" t="s">
        <v>16</v>
      </c>
      <c r="D15" s="7">
        <f t="shared" si="1"/>
        <v>2</v>
      </c>
      <c r="E15" s="9"/>
      <c r="F15" s="9"/>
      <c r="G15" s="9"/>
      <c r="H15" s="9"/>
      <c r="I15" s="9"/>
      <c r="J15" s="9">
        <v>2.0</v>
      </c>
      <c r="K15" s="9">
        <v>6.0</v>
      </c>
      <c r="L15" s="9"/>
    </row>
    <row r="16">
      <c r="B16" s="7">
        <v>13.0</v>
      </c>
      <c r="C16" s="7" t="s">
        <v>18</v>
      </c>
      <c r="D16" s="7">
        <f t="shared" si="1"/>
        <v>2</v>
      </c>
      <c r="E16" s="9"/>
      <c r="F16" s="9"/>
      <c r="G16" s="9"/>
      <c r="H16" s="9"/>
      <c r="I16" s="9"/>
      <c r="J16" s="9">
        <v>5.0</v>
      </c>
      <c r="K16" s="9">
        <v>4.0</v>
      </c>
      <c r="L16" s="9"/>
    </row>
    <row r="17">
      <c r="B17" s="7">
        <v>14.0</v>
      </c>
      <c r="C17" s="7" t="s">
        <v>19</v>
      </c>
      <c r="D17" s="7">
        <f t="shared" si="1"/>
        <v>2</v>
      </c>
      <c r="E17" s="9"/>
      <c r="F17" s="9">
        <v>3.0</v>
      </c>
      <c r="G17" s="9"/>
      <c r="H17" s="9"/>
      <c r="I17" s="9"/>
      <c r="J17" s="9">
        <v>4.0</v>
      </c>
      <c r="K17" s="9"/>
      <c r="L17" s="9"/>
    </row>
    <row r="18">
      <c r="B18" s="7">
        <v>15.0</v>
      </c>
      <c r="C18" s="7" t="s">
        <v>20</v>
      </c>
      <c r="D18" s="7">
        <f t="shared" si="1"/>
        <v>3</v>
      </c>
      <c r="E18" s="9"/>
      <c r="F18" s="9"/>
      <c r="G18" s="9"/>
      <c r="H18" s="9"/>
      <c r="I18" s="9">
        <v>5.0</v>
      </c>
      <c r="J18" s="9">
        <v>7.0</v>
      </c>
      <c r="K18" s="9">
        <v>8.0</v>
      </c>
      <c r="L18" s="9"/>
    </row>
    <row r="19">
      <c r="B19" s="7">
        <v>16.0</v>
      </c>
      <c r="C19" s="7" t="s">
        <v>21</v>
      </c>
      <c r="D19" s="7">
        <f t="shared" si="1"/>
        <v>3</v>
      </c>
      <c r="E19" s="9"/>
      <c r="F19" s="9">
        <v>5.0</v>
      </c>
      <c r="G19" s="9"/>
      <c r="H19" s="9">
        <v>2.0</v>
      </c>
      <c r="I19" s="9"/>
      <c r="J19" s="9">
        <v>7.0</v>
      </c>
      <c r="K19" s="9"/>
      <c r="L19" s="9"/>
    </row>
    <row r="20">
      <c r="B20" s="7">
        <v>17.0</v>
      </c>
      <c r="C20" s="7" t="s">
        <v>22</v>
      </c>
      <c r="D20" s="7">
        <f t="shared" si="1"/>
        <v>3</v>
      </c>
      <c r="E20" s="9">
        <v>3.0</v>
      </c>
      <c r="F20" s="9"/>
      <c r="G20" s="9">
        <v>2.0</v>
      </c>
      <c r="H20" s="9"/>
      <c r="I20" s="9"/>
      <c r="J20" s="9">
        <v>8.0</v>
      </c>
      <c r="K20" s="9"/>
      <c r="L20" s="9"/>
    </row>
    <row r="21" ht="15.75" customHeight="1">
      <c r="B21" s="7">
        <v>18.0</v>
      </c>
      <c r="C21" s="7" t="s">
        <v>23</v>
      </c>
      <c r="D21" s="7">
        <f t="shared" si="1"/>
        <v>2</v>
      </c>
      <c r="E21" s="9"/>
      <c r="F21" s="9">
        <v>2.0</v>
      </c>
      <c r="G21" s="9"/>
      <c r="H21" s="9">
        <v>2.0</v>
      </c>
      <c r="I21" s="9"/>
      <c r="J21" s="9"/>
      <c r="K21" s="9"/>
      <c r="L21" s="9"/>
    </row>
    <row r="22" ht="15.75" customHeight="1">
      <c r="B22" s="7">
        <v>19.0</v>
      </c>
      <c r="C22" s="7" t="s">
        <v>24</v>
      </c>
      <c r="D22" s="7">
        <f t="shared" si="1"/>
        <v>1</v>
      </c>
      <c r="E22" s="9"/>
      <c r="F22" s="9"/>
      <c r="G22" s="9"/>
      <c r="H22" s="9"/>
      <c r="I22" s="9"/>
      <c r="J22" s="9"/>
      <c r="K22" s="9">
        <v>1.0</v>
      </c>
      <c r="L22" s="9"/>
    </row>
    <row r="23" ht="15.75" customHeight="1">
      <c r="B23" s="7">
        <v>20.0</v>
      </c>
      <c r="C23" s="7" t="s">
        <v>25</v>
      </c>
      <c r="D23" s="7">
        <f t="shared" si="1"/>
        <v>3</v>
      </c>
      <c r="E23" s="9">
        <v>1.0</v>
      </c>
      <c r="F23" s="9"/>
      <c r="G23" s="9">
        <v>5.0</v>
      </c>
      <c r="H23" s="9"/>
      <c r="I23" s="9"/>
      <c r="J23" s="9"/>
      <c r="K23" s="9">
        <v>7.0</v>
      </c>
      <c r="L23" s="9"/>
    </row>
    <row r="24" ht="15.75" customHeight="1">
      <c r="B24" s="7">
        <v>21.0</v>
      </c>
      <c r="C24" s="7" t="s">
        <v>26</v>
      </c>
      <c r="D24" s="7">
        <f t="shared" si="1"/>
        <v>1</v>
      </c>
      <c r="E24" s="9"/>
      <c r="F24" s="9"/>
      <c r="G24" s="9"/>
      <c r="H24" s="9"/>
      <c r="I24" s="9">
        <v>2.0</v>
      </c>
      <c r="J24" s="9"/>
      <c r="K24" s="9"/>
      <c r="L24" s="9"/>
    </row>
    <row r="25" ht="15.75" customHeight="1">
      <c r="B25" s="7">
        <v>22.0</v>
      </c>
      <c r="C25" s="7" t="s">
        <v>27</v>
      </c>
      <c r="D25" s="7">
        <f t="shared" si="1"/>
        <v>1</v>
      </c>
      <c r="E25" s="9"/>
      <c r="F25" s="9"/>
      <c r="G25" s="9"/>
      <c r="H25" s="9"/>
      <c r="I25" s="9"/>
      <c r="J25" s="9">
        <v>3.0</v>
      </c>
      <c r="K25" s="9"/>
      <c r="L25" s="9"/>
    </row>
    <row r="26" ht="15.75" customHeight="1">
      <c r="B26" s="7">
        <v>23.0</v>
      </c>
      <c r="C26" s="7" t="s">
        <v>28</v>
      </c>
      <c r="D26" s="7">
        <f t="shared" si="1"/>
        <v>1</v>
      </c>
      <c r="E26" s="9"/>
      <c r="F26" s="9"/>
      <c r="G26" s="9"/>
      <c r="H26" s="9"/>
      <c r="I26" s="9"/>
      <c r="J26" s="9"/>
      <c r="K26" s="9">
        <v>2.0</v>
      </c>
      <c r="L26" s="9"/>
    </row>
    <row r="27" ht="15.75" customHeight="1">
      <c r="B27" s="7">
        <v>24.0</v>
      </c>
      <c r="C27" s="7" t="s">
        <v>29</v>
      </c>
      <c r="D27" s="7">
        <f t="shared" si="1"/>
        <v>2</v>
      </c>
      <c r="E27" s="9"/>
      <c r="F27" s="9">
        <v>3.0</v>
      </c>
      <c r="G27" s="9"/>
      <c r="H27" s="9">
        <v>4.0</v>
      </c>
      <c r="I27" s="9"/>
      <c r="J27" s="9"/>
      <c r="K27" s="9"/>
      <c r="L27" s="9"/>
    </row>
    <row r="28" ht="15.75" customHeight="1">
      <c r="B28" s="7">
        <v>25.0</v>
      </c>
      <c r="C28" s="7" t="s">
        <v>30</v>
      </c>
      <c r="D28" s="7">
        <f t="shared" si="1"/>
        <v>1</v>
      </c>
      <c r="E28" s="9"/>
      <c r="F28" s="9"/>
      <c r="G28" s="9"/>
      <c r="H28" s="9"/>
      <c r="I28" s="9">
        <v>4.0</v>
      </c>
      <c r="J28" s="9"/>
      <c r="K28" s="9"/>
      <c r="L28" s="9"/>
    </row>
    <row r="29" ht="15.75" customHeight="1">
      <c r="B29" s="7">
        <v>26.0</v>
      </c>
      <c r="C29" s="7" t="s">
        <v>31</v>
      </c>
      <c r="D29" s="7">
        <f t="shared" si="1"/>
        <v>1</v>
      </c>
      <c r="E29" s="9"/>
      <c r="F29" s="9"/>
      <c r="G29" s="9"/>
      <c r="H29" s="9"/>
      <c r="I29" s="9">
        <v>4.0</v>
      </c>
      <c r="J29" s="9"/>
      <c r="K29" s="9"/>
      <c r="L29" s="9"/>
    </row>
    <row r="30" ht="15.75" customHeight="1">
      <c r="B30" s="7">
        <v>27.0</v>
      </c>
      <c r="C30" s="7" t="s">
        <v>32</v>
      </c>
      <c r="D30" s="7">
        <f t="shared" si="1"/>
        <v>2</v>
      </c>
      <c r="E30" s="9"/>
      <c r="F30" s="9"/>
      <c r="G30" s="9"/>
      <c r="H30" s="9">
        <v>5.0</v>
      </c>
      <c r="I30" s="9"/>
      <c r="J30" s="9"/>
      <c r="K30" s="9">
        <v>5.0</v>
      </c>
      <c r="L30" s="9"/>
    </row>
    <row r="31" ht="15.75" customHeight="1">
      <c r="B31" s="7">
        <v>28.0</v>
      </c>
      <c r="C31" s="7" t="s">
        <v>33</v>
      </c>
      <c r="D31" s="7">
        <f t="shared" si="1"/>
        <v>1</v>
      </c>
      <c r="E31" s="9"/>
      <c r="F31" s="9"/>
      <c r="G31" s="9"/>
      <c r="H31" s="9"/>
      <c r="I31" s="9"/>
      <c r="J31" s="9">
        <v>8.0</v>
      </c>
      <c r="K31" s="9"/>
      <c r="L31" s="9"/>
    </row>
    <row r="32" ht="15.75" customHeight="1">
      <c r="B32" s="7">
        <v>29.0</v>
      </c>
      <c r="C32" s="7" t="s">
        <v>34</v>
      </c>
      <c r="D32" s="7">
        <f t="shared" si="1"/>
        <v>1</v>
      </c>
      <c r="E32" s="9"/>
      <c r="F32" s="9"/>
      <c r="G32" s="9"/>
      <c r="H32" s="9"/>
      <c r="I32" s="9"/>
      <c r="J32" s="9"/>
      <c r="K32" s="9">
        <v>7.0</v>
      </c>
      <c r="L32" s="9"/>
    </row>
    <row r="33" ht="15.75" customHeight="1">
      <c r="B33" s="7">
        <v>30.0</v>
      </c>
      <c r="C33" s="7" t="s">
        <v>55</v>
      </c>
      <c r="D33" s="7">
        <f t="shared" si="1"/>
        <v>1</v>
      </c>
      <c r="E33" s="9"/>
      <c r="F33" s="9"/>
      <c r="G33" s="9"/>
      <c r="H33" s="9"/>
      <c r="I33" s="9"/>
      <c r="J33" s="9">
        <v>9.0</v>
      </c>
      <c r="K33" s="9"/>
      <c r="L33" s="9"/>
    </row>
    <row r="34" ht="15.75" customHeight="1">
      <c r="B34" s="7">
        <v>31.0</v>
      </c>
      <c r="C34" s="7" t="s">
        <v>37</v>
      </c>
      <c r="D34" s="7">
        <f t="shared" si="1"/>
        <v>1</v>
      </c>
      <c r="E34" s="9"/>
      <c r="F34" s="9"/>
      <c r="G34" s="9"/>
      <c r="H34" s="9"/>
      <c r="I34" s="9"/>
      <c r="J34" s="9">
        <v>9.0</v>
      </c>
      <c r="K34" s="9"/>
      <c r="L34" s="9"/>
    </row>
    <row r="35" ht="15.75" customHeight="1">
      <c r="B35" s="7">
        <v>32.0</v>
      </c>
      <c r="C35" s="7" t="s">
        <v>38</v>
      </c>
      <c r="D35" s="7">
        <f t="shared" si="1"/>
        <v>1</v>
      </c>
      <c r="E35" s="9">
        <v>4.0</v>
      </c>
      <c r="F35" s="9"/>
      <c r="G35" s="9"/>
      <c r="H35" s="9"/>
      <c r="I35" s="9"/>
      <c r="J35" s="9"/>
      <c r="K35" s="9"/>
      <c r="L35" s="9"/>
    </row>
    <row r="36" ht="15.75" customHeight="1">
      <c r="B36" s="7">
        <v>33.0</v>
      </c>
      <c r="C36" s="7" t="s">
        <v>36</v>
      </c>
      <c r="D36" s="7">
        <f t="shared" si="1"/>
        <v>1</v>
      </c>
      <c r="E36" s="9"/>
      <c r="F36" s="9"/>
      <c r="G36" s="9"/>
      <c r="H36" s="9"/>
      <c r="I36" s="9">
        <v>8.0</v>
      </c>
      <c r="J36" s="9"/>
      <c r="K36" s="9"/>
      <c r="L36" s="9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2024-08-27T07:47:56Z</dcterms:created>
  <dc:creator>Braun, Jason</dc:creator>
</cp:coreProperties>
</file>