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4_1\Labs\ITPM\IT_projects_management\"/>
    </mc:Choice>
  </mc:AlternateContent>
  <xr:revisionPtr revIDLastSave="0" documentId="13_ncr:1_{ABF0BF34-B4AF-4B24-BCE0-C454E8355FAC}" xr6:coauthVersionLast="47" xr6:coauthVersionMax="47" xr10:uidLastSave="{00000000-0000-0000-0000-000000000000}"/>
  <bookViews>
    <workbookView xWindow="-108" yWindow="-108" windowWidth="23256" windowHeight="12576" xr2:uid="{DF7E8018-240C-4D85-83D0-3D18A7166B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C12" i="1"/>
  <c r="B17" i="1"/>
  <c r="B18" i="1" s="1"/>
  <c r="B19" i="1" s="1"/>
  <c r="B21" i="1" l="1"/>
  <c r="B20" i="1"/>
  <c r="B22" i="1" l="1"/>
  <c r="B24" i="1" s="1"/>
  <c r="B25" i="1" s="1"/>
  <c r="B26" i="1" l="1"/>
  <c r="B28" i="1" s="1"/>
  <c r="B29" i="1" l="1"/>
</calcChain>
</file>

<file path=xl/sharedStrings.xml><?xml version="1.0" encoding="utf-8"?>
<sst xmlns="http://schemas.openxmlformats.org/spreadsheetml/2006/main" count="48" uniqueCount="44">
  <si>
    <t>Содержание работ</t>
  </si>
  <si>
    <t>Исполнитель</t>
  </si>
  <si>
    <t>Трудозатраты, часов</t>
  </si>
  <si>
    <t>Специалист</t>
  </si>
  <si>
    <t>Основная заработная плата, руб</t>
  </si>
  <si>
    <t>Дополнительная заработная плата, руб</t>
  </si>
  <si>
    <t>Прочие прямые затраты, руб</t>
  </si>
  <si>
    <t>Накладные расходы, руб</t>
  </si>
  <si>
    <t>Итого</t>
  </si>
  <si>
    <t>Себестоимость разработки программного средства, руб</t>
  </si>
  <si>
    <t>Полная себестоимость, руб</t>
  </si>
  <si>
    <t>Чистая прибыль</t>
  </si>
  <si>
    <t>Цена</t>
  </si>
  <si>
    <t>Рентабельность</t>
  </si>
  <si>
    <t>Сбор требований у заказчика</t>
  </si>
  <si>
    <t>Анализ требований</t>
  </si>
  <si>
    <t>Устранение противоречий</t>
  </si>
  <si>
    <t>Утвержение требований</t>
  </si>
  <si>
    <t>Дизайн</t>
  </si>
  <si>
    <t>Проектирование и кодирование серверной части</t>
  </si>
  <si>
    <t>Проектирование и кодирование клиентской части</t>
  </si>
  <si>
    <t>Тестирование всего приложения</t>
  </si>
  <si>
    <t>Отладка и внесение корректировок</t>
  </si>
  <si>
    <t>Введение в эксплуатацию</t>
  </si>
  <si>
    <t>Всего</t>
  </si>
  <si>
    <t>Часовая ставка, руб/ч</t>
  </si>
  <si>
    <t>Расходы на сопровождение и адаптацию, руб</t>
  </si>
  <si>
    <t>BA, Техлид</t>
  </si>
  <si>
    <t>BA, Техлид, BO</t>
  </si>
  <si>
    <t>FD1, FD2</t>
  </si>
  <si>
    <t>BD1, BD2, BD3</t>
  </si>
  <si>
    <t>BA, Техлид, BO, QA</t>
  </si>
  <si>
    <t>QA</t>
  </si>
  <si>
    <t>BD1, BD2, BD3, FD1, FD2</t>
  </si>
  <si>
    <t>Техлид, BD1, BD2, FD1</t>
  </si>
  <si>
    <t>BA</t>
  </si>
  <si>
    <t>PO</t>
  </si>
  <si>
    <t>Техлид</t>
  </si>
  <si>
    <t>BD1</t>
  </si>
  <si>
    <t>BD2</t>
  </si>
  <si>
    <t>BD3</t>
  </si>
  <si>
    <t>FD1</t>
  </si>
  <si>
    <t>FD2</t>
  </si>
  <si>
    <t>Отчисления в ФСЗН и БГС,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</si>
</sst>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Br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1" xfId="0" applyNumberFormat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0" fontId="0" fillId="5" borderId="1" xfId="0" applyFont="1" applyFill="1" applyBorder="1"/>
    <xf numFmtId="0" fontId="0" fillId="5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595A-2C90-4C21-BB35-F8CD52EE3C65}">
  <dimension ref="A1:J31"/>
  <sheetViews>
    <sheetView tabSelected="1" zoomScale="78" workbookViewId="0">
      <selection activeCell="K16" sqref="K16"/>
    </sheetView>
  </sheetViews>
  <sheetFormatPr defaultRowHeight="14.4" x14ac:dyDescent="0.3"/>
  <cols>
    <col min="1" max="1" width="33.6640625" style="5" customWidth="1"/>
    <col min="2" max="2" width="24.109375" customWidth="1"/>
    <col min="3" max="3" width="20.109375" customWidth="1"/>
  </cols>
  <sheetData>
    <row r="1" spans="1:10" s="5" customFormat="1" x14ac:dyDescent="0.3">
      <c r="A1" s="11" t="s">
        <v>0</v>
      </c>
      <c r="B1" s="11" t="s">
        <v>1</v>
      </c>
      <c r="C1" s="11" t="s">
        <v>2</v>
      </c>
    </row>
    <row r="2" spans="1:10" x14ac:dyDescent="0.3">
      <c r="A2" s="13" t="s">
        <v>14</v>
      </c>
      <c r="B2" s="6" t="s">
        <v>35</v>
      </c>
      <c r="C2" s="6">
        <v>16</v>
      </c>
    </row>
    <row r="3" spans="1:10" x14ac:dyDescent="0.3">
      <c r="A3" s="14" t="s">
        <v>15</v>
      </c>
      <c r="B3" s="6" t="s">
        <v>31</v>
      </c>
      <c r="C3" s="6">
        <v>16</v>
      </c>
    </row>
    <row r="4" spans="1:10" x14ac:dyDescent="0.3">
      <c r="A4" s="14" t="s">
        <v>16</v>
      </c>
      <c r="B4" s="6" t="s">
        <v>28</v>
      </c>
      <c r="C4" s="6">
        <v>24</v>
      </c>
    </row>
    <row r="5" spans="1:10" x14ac:dyDescent="0.3">
      <c r="A5" s="14" t="s">
        <v>17</v>
      </c>
      <c r="B5" s="6" t="s">
        <v>27</v>
      </c>
      <c r="C5" s="6">
        <v>16</v>
      </c>
    </row>
    <row r="6" spans="1:10" x14ac:dyDescent="0.3">
      <c r="A6" s="14" t="s">
        <v>18</v>
      </c>
      <c r="B6" s="6" t="s">
        <v>29</v>
      </c>
      <c r="C6" s="6">
        <v>64</v>
      </c>
    </row>
    <row r="7" spans="1:10" ht="28.8" x14ac:dyDescent="0.3">
      <c r="A7" s="14" t="s">
        <v>19</v>
      </c>
      <c r="B7" s="6" t="s">
        <v>30</v>
      </c>
      <c r="C7" s="6">
        <v>300</v>
      </c>
    </row>
    <row r="8" spans="1:10" ht="28.8" x14ac:dyDescent="0.3">
      <c r="A8" s="14" t="s">
        <v>20</v>
      </c>
      <c r="B8" s="6" t="s">
        <v>29</v>
      </c>
      <c r="C8" s="6">
        <v>180</v>
      </c>
    </row>
    <row r="9" spans="1:10" x14ac:dyDescent="0.3">
      <c r="A9" s="14" t="s">
        <v>21</v>
      </c>
      <c r="B9" s="6" t="s">
        <v>32</v>
      </c>
      <c r="C9" s="6">
        <v>108</v>
      </c>
    </row>
    <row r="10" spans="1:10" x14ac:dyDescent="0.3">
      <c r="A10" s="14" t="s">
        <v>22</v>
      </c>
      <c r="B10" s="6" t="s">
        <v>33</v>
      </c>
      <c r="C10" s="6">
        <v>40</v>
      </c>
    </row>
    <row r="11" spans="1:10" x14ac:dyDescent="0.3">
      <c r="A11" s="14" t="s">
        <v>23</v>
      </c>
      <c r="B11" s="6" t="s">
        <v>34</v>
      </c>
      <c r="C11" s="6">
        <v>40</v>
      </c>
    </row>
    <row r="12" spans="1:10" x14ac:dyDescent="0.3">
      <c r="A12" s="15" t="s">
        <v>24</v>
      </c>
      <c r="B12" s="6"/>
      <c r="C12" s="6">
        <f>SUM(C2:C11)</f>
        <v>804</v>
      </c>
    </row>
    <row r="13" spans="1:10" s="2" customFormat="1" x14ac:dyDescent="0.3">
      <c r="A13" s="4"/>
    </row>
    <row r="14" spans="1:10" x14ac:dyDescent="0.3">
      <c r="A14" s="10" t="s">
        <v>3</v>
      </c>
      <c r="B14" s="12" t="s">
        <v>35</v>
      </c>
      <c r="C14" s="12" t="s">
        <v>36</v>
      </c>
      <c r="D14" s="12" t="s">
        <v>37</v>
      </c>
      <c r="E14" s="12" t="s">
        <v>38</v>
      </c>
      <c r="F14" s="12" t="s">
        <v>39</v>
      </c>
      <c r="G14" s="12" t="s">
        <v>40</v>
      </c>
      <c r="H14" s="12" t="s">
        <v>41</v>
      </c>
      <c r="I14" s="12" t="s">
        <v>42</v>
      </c>
      <c r="J14" s="12" t="s">
        <v>32</v>
      </c>
    </row>
    <row r="15" spans="1:10" x14ac:dyDescent="0.3">
      <c r="A15" s="10" t="s">
        <v>2</v>
      </c>
      <c r="B15" s="1">
        <v>40</v>
      </c>
      <c r="C15" s="1">
        <v>40</v>
      </c>
      <c r="D15" s="1">
        <v>140</v>
      </c>
      <c r="E15" s="1">
        <v>120</v>
      </c>
      <c r="F15" s="1">
        <v>96</v>
      </c>
      <c r="G15" s="1">
        <v>96</v>
      </c>
      <c r="H15" s="1">
        <v>96</v>
      </c>
      <c r="I15" s="1">
        <v>96</v>
      </c>
      <c r="J15" s="1">
        <v>80</v>
      </c>
    </row>
    <row r="16" spans="1:10" x14ac:dyDescent="0.3">
      <c r="A16" s="10" t="s">
        <v>25</v>
      </c>
      <c r="B16" s="9">
        <v>16</v>
      </c>
      <c r="C16" s="1">
        <v>16</v>
      </c>
      <c r="D16" s="1">
        <v>28</v>
      </c>
      <c r="E16" s="1">
        <v>24</v>
      </c>
      <c r="F16" s="1">
        <v>15</v>
      </c>
      <c r="G16" s="1">
        <v>9</v>
      </c>
      <c r="H16" s="1">
        <v>15</v>
      </c>
      <c r="I16" s="1">
        <v>9</v>
      </c>
      <c r="J16" s="1">
        <v>9</v>
      </c>
    </row>
    <row r="17" spans="1:2" x14ac:dyDescent="0.3">
      <c r="A17" s="10" t="s">
        <v>4</v>
      </c>
      <c r="B17" s="8">
        <f>SUMPRODUCT(B15:J15,B16:J16)</f>
        <v>13408</v>
      </c>
    </row>
    <row r="18" spans="1:2" ht="28.8" x14ac:dyDescent="0.3">
      <c r="A18" s="10" t="s">
        <v>5</v>
      </c>
      <c r="B18" s="8">
        <f>B17*0.9</f>
        <v>12067.2</v>
      </c>
    </row>
    <row r="19" spans="1:2" x14ac:dyDescent="0.3">
      <c r="A19" s="10" t="s">
        <v>43</v>
      </c>
      <c r="B19" s="8">
        <f>(B17+B18)*(0.34+0.006)</f>
        <v>8814.4192000000003</v>
      </c>
    </row>
    <row r="20" spans="1:2" x14ac:dyDescent="0.3">
      <c r="A20" s="10" t="s">
        <v>6</v>
      </c>
      <c r="B20" s="8">
        <f>0.2*B17</f>
        <v>2681.6000000000004</v>
      </c>
    </row>
    <row r="21" spans="1:2" x14ac:dyDescent="0.3">
      <c r="A21" s="10" t="s">
        <v>7</v>
      </c>
      <c r="B21" s="8">
        <f>B17*0.5</f>
        <v>6704</v>
      </c>
    </row>
    <row r="22" spans="1:2" x14ac:dyDescent="0.3">
      <c r="A22" s="16" t="s">
        <v>8</v>
      </c>
      <c r="B22" s="8">
        <f>B17+B18+B19+B20+B21</f>
        <v>43675.2192</v>
      </c>
    </row>
    <row r="23" spans="1:2" s="2" customFormat="1" x14ac:dyDescent="0.3">
      <c r="A23" s="3"/>
    </row>
    <row r="24" spans="1:2" ht="28.8" x14ac:dyDescent="0.3">
      <c r="A24" s="10" t="s">
        <v>9</v>
      </c>
      <c r="B24" s="8">
        <f>B22</f>
        <v>43675.2192</v>
      </c>
    </row>
    <row r="25" spans="1:2" ht="28.8" x14ac:dyDescent="0.3">
      <c r="A25" s="10" t="s">
        <v>26</v>
      </c>
      <c r="B25" s="8">
        <f>B24*0.1</f>
        <v>4367.5219200000001</v>
      </c>
    </row>
    <row r="26" spans="1:2" x14ac:dyDescent="0.3">
      <c r="A26" s="10" t="s">
        <v>10</v>
      </c>
      <c r="B26" s="8">
        <f>B24+B25</f>
        <v>48042.741119999999</v>
      </c>
    </row>
    <row r="27" spans="1:2" x14ac:dyDescent="0.3">
      <c r="A27" s="10" t="s">
        <v>13</v>
      </c>
      <c r="B27" s="7">
        <f>0.2</f>
        <v>0.2</v>
      </c>
    </row>
    <row r="28" spans="1:2" x14ac:dyDescent="0.3">
      <c r="A28" s="16" t="s">
        <v>11</v>
      </c>
      <c r="B28" s="8">
        <f>B26*B27</f>
        <v>9608.5482240000001</v>
      </c>
    </row>
    <row r="29" spans="1:2" x14ac:dyDescent="0.3">
      <c r="A29" s="16" t="s">
        <v>12</v>
      </c>
      <c r="B29" s="8">
        <f>(B26+B28)*(1+0.2)</f>
        <v>69181.547212799996</v>
      </c>
    </row>
    <row r="31" spans="1:2" s="2" customFormat="1" x14ac:dyDescent="0.3">
      <c r="A31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Aliaksiej Ramanchuk</dc:creator>
  <cp:lastModifiedBy>Aliaksiej Ramanchuk</cp:lastModifiedBy>
  <dcterms:created xsi:type="dcterms:W3CDTF">2024-12-10T05:05:55Z</dcterms:created>
  <dcterms:modified xsi:type="dcterms:W3CDTF">2024-12-11T07:09:05Z</dcterms:modified>
</cp:coreProperties>
</file>