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5073CD1-D067-40D9-85CA-E0EA4A2B2DE0}" xr6:coauthVersionLast="47" xr6:coauthVersionMax="47" xr10:uidLastSave="{00000000-0000-0000-0000-000000000000}"/>
  <bookViews>
    <workbookView xWindow="15216" yWindow="1980" windowWidth="16056" windowHeight="12204" xr2:uid="{00000000-000D-0000-FFFF-FFFF00000000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" i="1" l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R17" i="1"/>
  <c r="P16" i="1"/>
  <c r="Q15" i="1"/>
  <c r="R14" i="1"/>
  <c r="Q13" i="1"/>
  <c r="R12" i="1"/>
  <c r="Q11" i="1"/>
  <c r="R10" i="1"/>
  <c r="Q9" i="1"/>
  <c r="P8" i="1"/>
  <c r="O6" i="1"/>
  <c r="L33" i="1"/>
  <c r="L34" i="1"/>
  <c r="L35" i="1"/>
  <c r="L36" i="1"/>
  <c r="L37" i="1"/>
  <c r="L38" i="1"/>
  <c r="L39" i="1"/>
  <c r="L40" i="1"/>
  <c r="L41" i="1"/>
  <c r="L42" i="1"/>
  <c r="L8" i="1"/>
  <c r="L9" i="1"/>
  <c r="L10" i="1"/>
  <c r="L11" i="1"/>
  <c r="L12" i="1"/>
  <c r="L13" i="1"/>
  <c r="L14" i="1"/>
  <c r="L15" i="1"/>
  <c r="L16" i="1"/>
  <c r="L17" i="1"/>
  <c r="L18" i="1"/>
  <c r="U6" i="1" l="1"/>
  <c r="K6" i="1"/>
  <c r="U9" i="1" l="1"/>
  <c r="K9" i="1"/>
  <c r="U10" i="1" l="1"/>
  <c r="O9" i="1"/>
  <c r="K33" i="1"/>
  <c r="K34" i="1"/>
  <c r="K10" i="1"/>
  <c r="O10" i="1" l="1"/>
  <c r="U11" i="1"/>
  <c r="K35" i="1"/>
  <c r="K11" i="1"/>
  <c r="U12" i="1" l="1"/>
  <c r="O11" i="1"/>
  <c r="K36" i="1"/>
  <c r="K12" i="1"/>
  <c r="O12" i="1" l="1"/>
  <c r="U13" i="1"/>
  <c r="K13" i="1"/>
  <c r="K37" i="1"/>
  <c r="U14" i="1" l="1"/>
  <c r="O13" i="1"/>
  <c r="K38" i="1"/>
  <c r="K14" i="1"/>
  <c r="O14" i="1" l="1"/>
  <c r="U15" i="1"/>
  <c r="K15" i="1"/>
  <c r="K39" i="1"/>
  <c r="U16" i="1" l="1"/>
  <c r="O15" i="1"/>
  <c r="K40" i="1"/>
  <c r="K16" i="1"/>
  <c r="O16" i="1" l="1"/>
  <c r="P17" i="1" s="1"/>
  <c r="N23" i="1"/>
  <c r="U17" i="1"/>
  <c r="K41" i="1"/>
  <c r="K17" i="1"/>
  <c r="J24" i="1" l="1"/>
  <c r="U18" i="1"/>
  <c r="Q17" i="1"/>
  <c r="K42" i="1"/>
  <c r="J48" i="1" s="1"/>
  <c r="K18" i="1"/>
  <c r="J30" i="1" l="1"/>
  <c r="U19" i="1"/>
  <c r="U20" i="1" l="1"/>
  <c r="U21" i="1" l="1"/>
  <c r="U22" i="1" l="1"/>
  <c r="U23" i="1" l="1"/>
  <c r="U24" i="1" l="1"/>
  <c r="U25" i="1" l="1"/>
  <c r="U26" i="1" l="1"/>
  <c r="U27" i="1" l="1"/>
  <c r="U28" i="1" l="1"/>
  <c r="T34" i="1" s="1"/>
</calcChain>
</file>

<file path=xl/sharedStrings.xml><?xml version="1.0" encoding="utf-8"?>
<sst xmlns="http://schemas.openxmlformats.org/spreadsheetml/2006/main" count="45" uniqueCount="33">
  <si>
    <t>1.</t>
  </si>
  <si>
    <t>2.</t>
  </si>
  <si>
    <t>3.</t>
  </si>
  <si>
    <r>
      <t>∫</t>
    </r>
    <r>
      <rPr>
        <sz val="8"/>
        <color theme="1"/>
        <rFont val="Calibri"/>
        <family val="2"/>
        <charset val="204"/>
        <scheme val="minor"/>
      </rPr>
      <t>(1.4, 0.6)</t>
    </r>
    <r>
      <rPr>
        <sz val="11"/>
        <color theme="1"/>
        <rFont val="Calibri"/>
        <family val="2"/>
        <charset val="204"/>
        <scheme val="minor"/>
      </rPr>
      <t>(dx*(cos(x)/(x+1)</t>
    </r>
  </si>
  <si>
    <t xml:space="preserve">h = </t>
  </si>
  <si>
    <t xml:space="preserve">n1 </t>
  </si>
  <si>
    <t>n2</t>
  </si>
  <si>
    <t>n3</t>
  </si>
  <si>
    <t>0.0001</t>
  </si>
  <si>
    <t>i</t>
  </si>
  <si>
    <t>Формула лівих прямокутників</t>
  </si>
  <si>
    <t>Формула правих прямокутників</t>
  </si>
  <si>
    <t>Формула середніх прямокутників</t>
  </si>
  <si>
    <t>h =</t>
  </si>
  <si>
    <t>Σ</t>
  </si>
  <si>
    <t>Формула Сімпсона</t>
  </si>
  <si>
    <t>Формула трапецій</t>
  </si>
  <si>
    <t>Варіант 2</t>
  </si>
  <si>
    <r>
      <t>∫</t>
    </r>
    <r>
      <rPr>
        <sz val="8"/>
        <color theme="1"/>
        <rFont val="Calibri"/>
        <family val="2"/>
        <charset val="204"/>
        <scheme val="minor"/>
      </rPr>
      <t>(2.7, 1.2)</t>
    </r>
    <r>
      <rPr>
        <sz val="11"/>
        <color theme="1"/>
        <rFont val="Calibri"/>
        <family val="2"/>
        <charset val="204"/>
        <scheme val="minor"/>
      </rPr>
      <t>(dx/(sqrt((x^2)+3.2)</t>
    </r>
  </si>
  <si>
    <r>
      <t>∫</t>
    </r>
    <r>
      <rPr>
        <sz val="8"/>
        <color theme="1"/>
        <rFont val="Calibri"/>
        <family val="2"/>
        <charset val="204"/>
        <scheme val="minor"/>
      </rPr>
      <t>(2.4, 1.6)</t>
    </r>
    <r>
      <rPr>
        <sz val="11"/>
        <color theme="1"/>
        <rFont val="Calibri"/>
        <family val="2"/>
        <charset val="204"/>
        <scheme val="minor"/>
      </rPr>
      <t>(dx*(x+1)*sin(x)</t>
    </r>
  </si>
  <si>
    <r>
      <t>∫</t>
    </r>
    <r>
      <rPr>
        <sz val="8"/>
        <color theme="1"/>
        <rFont val="Calibri"/>
        <family val="2"/>
        <charset val="204"/>
        <scheme val="minor"/>
      </rPr>
      <t>(2.3, 0.5)</t>
    </r>
    <r>
      <rPr>
        <sz val="11"/>
        <color theme="1"/>
        <rFont val="Calibri"/>
        <family val="2"/>
        <charset val="204"/>
        <scheme val="minor"/>
      </rPr>
      <t>(dx/(sqrt((x^2)+4)</t>
    </r>
  </si>
  <si>
    <t>1/(sqrt((x^2)+3.2) = yi</t>
  </si>
  <si>
    <t>xi</t>
  </si>
  <si>
    <t>yi</t>
  </si>
  <si>
    <t>y0, y8</t>
  </si>
  <si>
    <t>y1, y3, y5, y7</t>
  </si>
  <si>
    <t>y2, y4, y6</t>
  </si>
  <si>
    <t>xi + h/2</t>
  </si>
  <si>
    <t>yi = (xi + h/2)</t>
  </si>
  <si>
    <t>Метод прямокутників</t>
  </si>
  <si>
    <t>Метод Сімпсона</t>
  </si>
  <si>
    <t xml:space="preserve"> Метод трапеції</t>
  </si>
  <si>
    <t>∫(2.7, 1.2)(dx/(sqrt((x^2)+3.2)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</si>
</sst>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294EA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ill="1" applyBorder="1" applyAlignment="1"/>
    <xf numFmtId="16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Border="1" applyAlignment="1"/>
    <xf numFmtId="0" fontId="3" fillId="3" borderId="0" xfId="1"/>
    <xf numFmtId="0" fontId="0" fillId="0" borderId="7" xfId="0" applyBorder="1"/>
    <xf numFmtId="0" fontId="0" fillId="0" borderId="8" xfId="0" applyBorder="1"/>
    <xf numFmtId="0" fontId="0" fillId="4" borderId="2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5" xfId="0" applyFill="1" applyBorder="1"/>
    <xf numFmtId="0" fontId="0" fillId="2" borderId="1" xfId="0" applyFill="1" applyBorder="1" applyAlignment="1">
      <alignment horizontal="center" vertical="center"/>
    </xf>
    <xf numFmtId="0" fontId="3" fillId="3" borderId="0" xfId="1" applyAlignment="1">
      <alignment horizontal="center"/>
    </xf>
    <xf numFmtId="164" fontId="3" fillId="3" borderId="0" xfId="1" applyNumberFormat="1"/>
    <xf numFmtId="2" fontId="3" fillId="3" borderId="0" xfId="1" applyNumberFormat="1"/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</cellXfs>
  <cellStyles count="2">
    <cellStyle name="Нейтральный" xfId="1" builtinId="28"/>
    <cellStyle name="Обычный" xfId="0" builtinId="0"/>
  </cellStyles>
  <dxfs count="10">
    <dxf>
      <numFmt numFmtId="164" formatCode="0.0000"/>
    </dxf>
    <dxf>
      <numFmt numFmtId="164" formatCode="0.0000"/>
    </dxf>
    <dxf>
      <numFmt numFmtId="164" formatCode="0.00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294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J7:L18" totalsRowShown="0" headerRowCellStyle="Нейтральный">
  <autoFilter ref="J7:L18" xr:uid="{00000000-0009-0000-0100-000001000000}"/>
  <tableColumns count="3">
    <tableColumn id="1" xr3:uid="{00000000-0010-0000-0000-000001000000}" name="i" dataDxfId="9"/>
    <tableColumn id="2" xr3:uid="{00000000-0010-0000-0000-000002000000}" name="xi"/>
    <tableColumn id="3" xr3:uid="{00000000-0010-0000-0000-000003000000}" name="1/(sqrt((x^2)+3.2) = yi" dataDxfId="2">
      <calculatedColumnFormula xml:space="preserve"> 1/(SQRT((K8^2)+3.2))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J32:L42" totalsRowShown="0" headerRowCellStyle="Нейтральный">
  <autoFilter ref="J32:L42" xr:uid="{00000000-0009-0000-0100-000002000000}"/>
  <tableColumns count="3">
    <tableColumn id="1" xr3:uid="{00000000-0010-0000-0100-000001000000}" name="i" dataDxfId="8"/>
    <tableColumn id="2" xr3:uid="{00000000-0010-0000-0100-000002000000}" name="xi + h/2" dataDxfId="7"/>
    <tableColumn id="3" xr3:uid="{00000000-0010-0000-0100-000003000000}" name="yi = (xi + h/2)" dataDxfId="1">
      <calculatedColumnFormula xml:space="preserve"> 1/(SQRT((K33^2)+3.2))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Таблица5" displayName="Таблица5" ref="N7:R17" totalsRowShown="0" headerRowCellStyle="Нейтральный">
  <autoFilter ref="N7:R17" xr:uid="{00000000-0009-0000-0100-000005000000}"/>
  <tableColumns count="5">
    <tableColumn id="1" xr3:uid="{00000000-0010-0000-0200-000001000000}" name="i"/>
    <tableColumn id="2" xr3:uid="{00000000-0010-0000-0200-000002000000}" name="xi"/>
    <tableColumn id="3" xr3:uid="{00000000-0010-0000-0200-000003000000}" name="y0, y8" dataDxfId="6"/>
    <tableColumn id="4" xr3:uid="{00000000-0010-0000-0200-000004000000}" name="y1, y3, y5, y7" dataDxfId="5"/>
    <tableColumn id="5" xr3:uid="{00000000-0010-0000-0200-000005000000}" name="y2, y4, y6" dataDxfId="4">
      <calculatedColumnFormula>(COS(P8))/(P8 + 1)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Таблица6" displayName="Таблица6" ref="T7:V28" totalsRowShown="0" headerRowCellStyle="Нейтральный">
  <autoFilter ref="T7:V28" xr:uid="{00000000-0009-0000-0100-000006000000}"/>
  <tableColumns count="3">
    <tableColumn id="1" xr3:uid="{00000000-0010-0000-0300-000001000000}" name="i"/>
    <tableColumn id="2" xr3:uid="{00000000-0010-0000-0300-000002000000}" name="xi" dataDxfId="3"/>
    <tableColumn id="3" xr3:uid="{00000000-0010-0000-0300-000003000000}" name="yi" dataDxfId="0">
      <calculatedColumnFormula xml:space="preserve"> 1/(SQRT(U8^2)+4)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"/>
  <sheetViews>
    <sheetView tabSelected="1" topLeftCell="K1" zoomScaleNormal="100" workbookViewId="0">
      <selection activeCell="W23" sqref="W23"/>
    </sheetView>
  </sheetViews>
  <sheetFormatPr defaultRowHeight="14.4" x14ac:dyDescent="0.3"/>
  <cols>
    <col min="2" max="2" width="10" customWidth="1"/>
    <col min="5" max="5" width="12.5546875" customWidth="1"/>
    <col min="9" max="10" width="11.88671875" customWidth="1"/>
    <col min="11" max="11" width="27.109375" customWidth="1"/>
    <col min="12" max="12" width="25" customWidth="1"/>
    <col min="16" max="18" width="11.88671875" customWidth="1"/>
    <col min="19" max="19" width="14.109375" customWidth="1"/>
    <col min="20" max="20" width="11.88671875" customWidth="1"/>
    <col min="25" max="27" width="11.88671875" customWidth="1"/>
  </cols>
  <sheetData>
    <row r="1" spans="1:29" ht="15" thickBot="1" x14ac:dyDescent="0.35">
      <c r="A1" s="15">
        <v>3</v>
      </c>
      <c r="B1" s="15" t="s">
        <v>5</v>
      </c>
      <c r="C1" s="15" t="s">
        <v>6</v>
      </c>
      <c r="D1" s="15" t="s">
        <v>7</v>
      </c>
      <c r="E1" s="17" t="s">
        <v>17</v>
      </c>
    </row>
    <row r="2" spans="1:29" ht="15" thickBot="1" x14ac:dyDescent="0.35">
      <c r="A2" s="16" t="s">
        <v>8</v>
      </c>
      <c r="B2" s="14">
        <v>10</v>
      </c>
      <c r="C2" s="14">
        <v>8</v>
      </c>
      <c r="D2" s="14">
        <v>20</v>
      </c>
      <c r="E2" s="4"/>
      <c r="F2" s="4"/>
      <c r="G2" s="4"/>
      <c r="J2" s="30" t="s">
        <v>29</v>
      </c>
      <c r="K2" s="30"/>
      <c r="L2" s="30"/>
      <c r="N2" s="34" t="s">
        <v>30</v>
      </c>
      <c r="O2" s="34"/>
      <c r="P2" s="34"/>
      <c r="Q2" s="34"/>
      <c r="R2" s="34"/>
      <c r="T2" s="31" t="s">
        <v>31</v>
      </c>
      <c r="U2" s="32"/>
      <c r="V2" s="33"/>
      <c r="AB2" s="4"/>
      <c r="AC2" s="4"/>
    </row>
    <row r="3" spans="1:29" ht="15" thickBot="1" x14ac:dyDescent="0.35">
      <c r="E3" s="3"/>
      <c r="F3" s="3"/>
      <c r="G3" s="3"/>
    </row>
    <row r="4" spans="1:29" ht="15" thickBot="1" x14ac:dyDescent="0.35">
      <c r="A4" s="13" t="s">
        <v>0</v>
      </c>
      <c r="B4" s="26" t="s">
        <v>18</v>
      </c>
      <c r="C4" s="27"/>
      <c r="D4" s="28"/>
      <c r="E4" s="5"/>
      <c r="F4" s="5"/>
      <c r="G4" s="5"/>
      <c r="J4" s="21" t="s">
        <v>32</v>
      </c>
      <c r="K4" s="21"/>
      <c r="L4" s="21"/>
      <c r="N4" s="21" t="s">
        <v>19</v>
      </c>
      <c r="O4" s="21"/>
      <c r="P4" s="21"/>
      <c r="Q4" s="21"/>
      <c r="R4" s="21"/>
      <c r="T4" s="21" t="s">
        <v>20</v>
      </c>
      <c r="U4" s="21"/>
      <c r="V4" s="21"/>
    </row>
    <row r="5" spans="1:29" ht="15" thickBot="1" x14ac:dyDescent="0.35">
      <c r="A5" s="14" t="s">
        <v>1</v>
      </c>
      <c r="B5" s="27" t="s">
        <v>19</v>
      </c>
      <c r="C5" s="27"/>
      <c r="D5" s="28"/>
    </row>
    <row r="6" spans="1:29" ht="15" thickBot="1" x14ac:dyDescent="0.35">
      <c r="A6" s="14" t="s">
        <v>2</v>
      </c>
      <c r="B6" s="27" t="s">
        <v>20</v>
      </c>
      <c r="C6" s="27"/>
      <c r="D6" s="28"/>
      <c r="J6" s="11" t="s">
        <v>4</v>
      </c>
      <c r="K6" s="12">
        <f xml:space="preserve"> ((2.7 - 1.2)/B2)</f>
        <v>0.15000000000000002</v>
      </c>
      <c r="N6" s="11" t="s">
        <v>13</v>
      </c>
      <c r="O6" s="12">
        <f>(2.4 - 1.6)/D2</f>
        <v>3.9999999999999994E-2</v>
      </c>
      <c r="T6" s="11" t="s">
        <v>13</v>
      </c>
      <c r="U6" s="12">
        <f>(2.5 - 0.3)/D2</f>
        <v>0.11000000000000001</v>
      </c>
    </row>
    <row r="7" spans="1:29" x14ac:dyDescent="0.3">
      <c r="J7" s="10" t="s">
        <v>9</v>
      </c>
      <c r="K7" s="10" t="s">
        <v>22</v>
      </c>
      <c r="L7" s="10" t="s">
        <v>21</v>
      </c>
      <c r="N7" s="10" t="s">
        <v>9</v>
      </c>
      <c r="O7" s="10" t="s">
        <v>22</v>
      </c>
      <c r="P7" s="10" t="s">
        <v>24</v>
      </c>
      <c r="Q7" s="10" t="s">
        <v>25</v>
      </c>
      <c r="R7" s="10" t="s">
        <v>26</v>
      </c>
      <c r="T7" s="10" t="s">
        <v>9</v>
      </c>
      <c r="U7" s="10" t="s">
        <v>22</v>
      </c>
      <c r="V7" s="10" t="s">
        <v>23</v>
      </c>
    </row>
    <row r="8" spans="1:29" x14ac:dyDescent="0.3">
      <c r="J8" s="18">
        <v>0</v>
      </c>
      <c r="K8" s="10">
        <v>0.2</v>
      </c>
      <c r="L8" s="19">
        <f t="shared" ref="L8:L18" si="0" xml:space="preserve"> 1/(SQRT((K8^2)+3.2))</f>
        <v>0.55555555555555558</v>
      </c>
      <c r="N8" s="18">
        <v>0</v>
      </c>
      <c r="O8" s="10">
        <v>1.4</v>
      </c>
      <c r="P8" s="10">
        <f>(O8+1)*SIN(O8)</f>
        <v>2.3650793519723043</v>
      </c>
      <c r="Q8" s="10"/>
      <c r="R8" s="10"/>
      <c r="T8" s="10">
        <v>0</v>
      </c>
      <c r="U8" s="20">
        <v>1.4</v>
      </c>
      <c r="V8" s="19">
        <f t="shared" ref="V8:V28" si="1" xml:space="preserve"> 1/(SQRT(U8^2)+4)</f>
        <v>0.18518518518518517</v>
      </c>
    </row>
    <row r="9" spans="1:29" x14ac:dyDescent="0.3">
      <c r="G9" s="2"/>
      <c r="J9" s="1">
        <v>1</v>
      </c>
      <c r="K9">
        <f>$K$8 + K6</f>
        <v>0.35000000000000003</v>
      </c>
      <c r="L9" s="6">
        <f t="shared" si="0"/>
        <v>0.54861478204840286</v>
      </c>
      <c r="N9" s="1">
        <v>1</v>
      </c>
      <c r="O9">
        <f>O8 + O6</f>
        <v>1.44</v>
      </c>
      <c r="Q9">
        <f>(O9+1)*SIN(O9)</f>
        <v>2.419158369587715</v>
      </c>
      <c r="T9">
        <v>1</v>
      </c>
      <c r="U9" s="8">
        <f>$U$8 + U6</f>
        <v>1.51</v>
      </c>
      <c r="V9" s="6">
        <f t="shared" si="1"/>
        <v>0.18148820326678766</v>
      </c>
    </row>
    <row r="10" spans="1:29" x14ac:dyDescent="0.3">
      <c r="J10" s="18">
        <v>2</v>
      </c>
      <c r="K10" s="10">
        <f>$K$9 + K6</f>
        <v>0.5</v>
      </c>
      <c r="L10" s="19">
        <f t="shared" si="0"/>
        <v>0.5383819020581655</v>
      </c>
      <c r="N10" s="18">
        <v>2</v>
      </c>
      <c r="O10" s="10">
        <f>O9 + O6</f>
        <v>1.48</v>
      </c>
      <c r="P10" s="10"/>
      <c r="Q10" s="10"/>
      <c r="R10" s="10">
        <f>(O10+1)*SIN(O10)</f>
        <v>2.4697844944533474</v>
      </c>
      <c r="T10" s="10">
        <v>2</v>
      </c>
      <c r="U10" s="20">
        <f>U9 + U6</f>
        <v>1.62</v>
      </c>
      <c r="V10" s="19">
        <f t="shared" si="1"/>
        <v>0.17793594306049823</v>
      </c>
    </row>
    <row r="11" spans="1:29" x14ac:dyDescent="0.3">
      <c r="J11" s="1">
        <v>3</v>
      </c>
      <c r="K11">
        <f>$K$10 + K6</f>
        <v>0.65</v>
      </c>
      <c r="L11" s="6">
        <f t="shared" si="0"/>
        <v>0.52540693749273371</v>
      </c>
      <c r="N11" s="1">
        <v>3</v>
      </c>
      <c r="O11">
        <f>O10 + O6</f>
        <v>1.52</v>
      </c>
      <c r="Q11">
        <f>(O11+1)*SIN(O11)</f>
        <v>2.5167495628184691</v>
      </c>
      <c r="T11">
        <v>3</v>
      </c>
      <c r="U11" s="8">
        <f>U10+U6</f>
        <v>1.7300000000000002</v>
      </c>
      <c r="V11" s="6">
        <f t="shared" si="1"/>
        <v>0.17452006980802792</v>
      </c>
    </row>
    <row r="12" spans="1:29" x14ac:dyDescent="0.3">
      <c r="J12" s="18">
        <v>4</v>
      </c>
      <c r="K12" s="10">
        <f>$K$11 + K6</f>
        <v>0.8</v>
      </c>
      <c r="L12" s="19">
        <f t="shared" si="0"/>
        <v>0.51031036307982869</v>
      </c>
      <c r="N12" s="18">
        <v>4</v>
      </c>
      <c r="O12" s="10">
        <f>O11+O6</f>
        <v>1.56</v>
      </c>
      <c r="P12" s="10"/>
      <c r="Q12" s="10"/>
      <c r="R12" s="10">
        <f>(O12+1)*SIN(O12)</f>
        <v>2.5598508037887138</v>
      </c>
      <c r="T12" s="10">
        <v>4</v>
      </c>
      <c r="U12" s="20">
        <f>U11+U6</f>
        <v>1.8400000000000003</v>
      </c>
      <c r="V12" s="19">
        <f t="shared" si="1"/>
        <v>0.17123287671232876</v>
      </c>
    </row>
    <row r="13" spans="1:29" x14ac:dyDescent="0.3">
      <c r="J13" s="1">
        <v>5</v>
      </c>
      <c r="K13">
        <f>$K$12 + K6</f>
        <v>0.95000000000000007</v>
      </c>
      <c r="L13" s="6">
        <f t="shared" si="0"/>
        <v>0.49371429861131239</v>
      </c>
      <c r="N13" s="1">
        <v>5</v>
      </c>
      <c r="O13">
        <f>O12+O6</f>
        <v>1.6</v>
      </c>
      <c r="Q13">
        <f>(O13+1)*SIN(O13)</f>
        <v>2.5988913679079135</v>
      </c>
      <c r="T13">
        <v>5</v>
      </c>
      <c r="U13" s="8">
        <f>U12+U6</f>
        <v>1.9500000000000004</v>
      </c>
      <c r="V13" s="6">
        <f t="shared" si="1"/>
        <v>0.16806722689075629</v>
      </c>
    </row>
    <row r="14" spans="1:29" x14ac:dyDescent="0.3">
      <c r="J14" s="18">
        <v>6</v>
      </c>
      <c r="K14" s="10">
        <f>$K$13 + K6</f>
        <v>1.1000000000000001</v>
      </c>
      <c r="L14" s="19">
        <f t="shared" si="0"/>
        <v>0.47619047619047616</v>
      </c>
      <c r="N14" s="18">
        <v>6</v>
      </c>
      <c r="O14" s="10">
        <f>O13+O6</f>
        <v>1.6400000000000001</v>
      </c>
      <c r="P14" s="10"/>
      <c r="Q14" s="10"/>
      <c r="R14" s="10">
        <f>(O14+1)*SIN(O14)</f>
        <v>2.6336808466826187</v>
      </c>
      <c r="T14" s="10">
        <v>6</v>
      </c>
      <c r="U14" s="20">
        <f>U13+U6</f>
        <v>2.0600000000000005</v>
      </c>
      <c r="V14" s="19">
        <f t="shared" si="1"/>
        <v>0.16501650165016502</v>
      </c>
    </row>
    <row r="15" spans="1:29" x14ac:dyDescent="0.3">
      <c r="J15" s="1">
        <v>7</v>
      </c>
      <c r="K15">
        <f>$K$14 + K6</f>
        <v>1.25</v>
      </c>
      <c r="L15" s="6">
        <f t="shared" si="0"/>
        <v>0.45822893108231383</v>
      </c>
      <c r="N15" s="1">
        <v>7</v>
      </c>
      <c r="O15">
        <f>O14+O6</f>
        <v>1.6800000000000002</v>
      </c>
      <c r="Q15">
        <f>(O15+1)*SIN(O15)</f>
        <v>2.6640357818908438</v>
      </c>
      <c r="T15">
        <v>7</v>
      </c>
      <c r="U15" s="8">
        <f>U14+U6</f>
        <v>2.1700000000000004</v>
      </c>
      <c r="V15" s="6">
        <f t="shared" si="1"/>
        <v>0.16207455429497569</v>
      </c>
    </row>
    <row r="16" spans="1:29" x14ac:dyDescent="0.3">
      <c r="J16" s="18">
        <v>8</v>
      </c>
      <c r="K16" s="10">
        <f>$K$15 + K6</f>
        <v>1.4</v>
      </c>
      <c r="L16" s="19">
        <f t="shared" si="0"/>
        <v>0.44022545316281192</v>
      </c>
      <c r="N16" s="18">
        <v>8</v>
      </c>
      <c r="O16" s="10">
        <f>O15+O6</f>
        <v>1.7200000000000002</v>
      </c>
      <c r="P16" s="10">
        <f>(O16+1)*SIN(O16)</f>
        <v>2.689780163532788</v>
      </c>
      <c r="Q16" s="10"/>
      <c r="R16" s="10"/>
      <c r="T16" s="10">
        <v>8</v>
      </c>
      <c r="U16" s="20">
        <f>U15+U6</f>
        <v>2.2800000000000002</v>
      </c>
      <c r="V16" s="19">
        <f t="shared" si="1"/>
        <v>0.15923566878980891</v>
      </c>
    </row>
    <row r="17" spans="9:24" x14ac:dyDescent="0.3">
      <c r="J17" s="1">
        <v>9</v>
      </c>
      <c r="K17">
        <f>$K$16 + K6</f>
        <v>1.5499999999999998</v>
      </c>
      <c r="L17" s="6">
        <f t="shared" si="0"/>
        <v>0.42248283368298534</v>
      </c>
      <c r="N17" s="7" t="s">
        <v>14</v>
      </c>
      <c r="P17">
        <f>SUM(P8,P16)</f>
        <v>5.0548595155050924</v>
      </c>
      <c r="Q17">
        <f>SUM(Q9,Q11,Q13,Q15)</f>
        <v>10.198835082204942</v>
      </c>
      <c r="R17">
        <f>SUM(R10,R12,R14)</f>
        <v>7.6633161449246803</v>
      </c>
      <c r="T17">
        <v>9</v>
      </c>
      <c r="U17" s="8">
        <f>U16+U6</f>
        <v>2.39</v>
      </c>
      <c r="V17" s="6">
        <f t="shared" si="1"/>
        <v>0.15649452269170577</v>
      </c>
    </row>
    <row r="18" spans="9:24" x14ac:dyDescent="0.3">
      <c r="J18" s="18">
        <v>10</v>
      </c>
      <c r="K18" s="10">
        <f>$K$17 + K6</f>
        <v>1.6999999999999997</v>
      </c>
      <c r="L18" s="19">
        <f t="shared" si="0"/>
        <v>0.40522044923655393</v>
      </c>
      <c r="T18" s="10">
        <v>10</v>
      </c>
      <c r="U18" s="20">
        <f>U17+U6</f>
        <v>2.5</v>
      </c>
      <c r="V18" s="19">
        <f t="shared" si="1"/>
        <v>0.15384615384615385</v>
      </c>
    </row>
    <row r="19" spans="9:24" x14ac:dyDescent="0.3">
      <c r="N19" s="22" t="s">
        <v>15</v>
      </c>
      <c r="O19" s="22"/>
      <c r="P19" s="22"/>
      <c r="Q19" s="22"/>
      <c r="R19" s="22"/>
      <c r="T19">
        <v>11</v>
      </c>
      <c r="U19" s="8">
        <f>U18+U6</f>
        <v>2.61</v>
      </c>
      <c r="V19" s="6">
        <f t="shared" si="1"/>
        <v>0.15128593040847202</v>
      </c>
    </row>
    <row r="20" spans="9:24" x14ac:dyDescent="0.3">
      <c r="J20" s="22" t="s">
        <v>10</v>
      </c>
      <c r="K20" s="22"/>
      <c r="L20" s="22"/>
      <c r="Q20" s="2"/>
      <c r="R20" s="2"/>
      <c r="S20" s="2"/>
      <c r="T20" s="10">
        <v>12</v>
      </c>
      <c r="U20" s="20">
        <f>U19+U6</f>
        <v>2.7199999999999998</v>
      </c>
      <c r="V20" s="19">
        <f t="shared" si="1"/>
        <v>0.14880952380952381</v>
      </c>
    </row>
    <row r="21" spans="9:24" x14ac:dyDescent="0.3">
      <c r="N21" s="21" t="s">
        <v>3</v>
      </c>
      <c r="O21" s="21"/>
      <c r="P21" s="21"/>
      <c r="Q21" s="21"/>
      <c r="R21" s="21"/>
      <c r="S21" s="2"/>
      <c r="T21">
        <v>13</v>
      </c>
      <c r="U21" s="8">
        <f>U20+U6</f>
        <v>2.8299999999999996</v>
      </c>
      <c r="V21" s="6">
        <f t="shared" si="1"/>
        <v>0.14641288433382138</v>
      </c>
    </row>
    <row r="22" spans="9:24" ht="15" thickBot="1" x14ac:dyDescent="0.35">
      <c r="J22" s="21" t="s">
        <v>32</v>
      </c>
      <c r="K22" s="21"/>
      <c r="L22" s="21"/>
      <c r="Q22" s="2"/>
      <c r="R22" s="2"/>
      <c r="S22" s="2"/>
      <c r="T22" s="10">
        <v>14</v>
      </c>
      <c r="U22" s="20">
        <f>U21+U6</f>
        <v>2.9399999999999995</v>
      </c>
      <c r="V22" s="19">
        <f t="shared" si="1"/>
        <v>0.14409221902017291</v>
      </c>
    </row>
    <row r="23" spans="9:24" ht="15" thickBot="1" x14ac:dyDescent="0.35">
      <c r="I23" s="2"/>
      <c r="N23" s="38">
        <f>(O6/3)*(P8+4*(Q9+Q11+Q13+Q15)+2*(R10+R12+R14)+P16)</f>
        <v>0.81569109512232274</v>
      </c>
      <c r="O23" s="39"/>
      <c r="P23" s="39"/>
      <c r="Q23" s="39"/>
      <c r="R23" s="40"/>
      <c r="S23" s="2"/>
      <c r="T23">
        <v>15</v>
      </c>
      <c r="U23" s="8">
        <f>U22+U6</f>
        <v>3.0499999999999994</v>
      </c>
      <c r="V23" s="6">
        <f t="shared" si="1"/>
        <v>0.14184397163120568</v>
      </c>
    </row>
    <row r="24" spans="9:24" ht="15" thickBot="1" x14ac:dyDescent="0.35">
      <c r="J24" s="35">
        <f>K6*(L8+L9+L10+L11+L12+L13+L14+L15+L16+L17)</f>
        <v>0.745366729944688</v>
      </c>
      <c r="K24" s="36"/>
      <c r="L24" s="37"/>
      <c r="T24" s="10">
        <v>16</v>
      </c>
      <c r="U24" s="20">
        <f>U23+U6</f>
        <v>3.1599999999999993</v>
      </c>
      <c r="V24" s="19">
        <f t="shared" si="1"/>
        <v>0.13966480446927376</v>
      </c>
    </row>
    <row r="25" spans="9:24" x14ac:dyDescent="0.3">
      <c r="I25" s="2"/>
      <c r="J25" s="2"/>
      <c r="K25" s="2"/>
      <c r="L25" s="2"/>
      <c r="T25">
        <v>17</v>
      </c>
      <c r="U25" s="8">
        <f>U24+U6</f>
        <v>3.2699999999999991</v>
      </c>
      <c r="V25" s="6">
        <f t="shared" si="1"/>
        <v>0.13755158184319122</v>
      </c>
    </row>
    <row r="26" spans="9:24" x14ac:dyDescent="0.3">
      <c r="I26" s="2"/>
      <c r="J26" s="22" t="s">
        <v>11</v>
      </c>
      <c r="K26" s="22"/>
      <c r="L26" s="22"/>
      <c r="T26" s="10">
        <v>18</v>
      </c>
      <c r="U26" s="20">
        <f>U25+U6</f>
        <v>3.379999999999999</v>
      </c>
      <c r="V26" s="19">
        <f t="shared" si="1"/>
        <v>0.13550135501355015</v>
      </c>
    </row>
    <row r="27" spans="9:24" x14ac:dyDescent="0.3">
      <c r="L27" s="2"/>
      <c r="T27">
        <v>19</v>
      </c>
      <c r="U27" s="8">
        <f>U26+U6</f>
        <v>3.4899999999999989</v>
      </c>
      <c r="V27" s="6">
        <f t="shared" si="1"/>
        <v>0.13351134846461951</v>
      </c>
    </row>
    <row r="28" spans="9:24" x14ac:dyDescent="0.3">
      <c r="J28" s="29" t="s">
        <v>32</v>
      </c>
      <c r="K28" s="29"/>
      <c r="L28" s="29"/>
      <c r="T28" s="10">
        <v>20</v>
      </c>
      <c r="U28" s="20">
        <f>U27+U6</f>
        <v>3.5999999999999988</v>
      </c>
      <c r="V28" s="19">
        <f t="shared" si="1"/>
        <v>0.13157894736842107</v>
      </c>
    </row>
    <row r="29" spans="9:24" ht="15" thickBot="1" x14ac:dyDescent="0.35">
      <c r="I29" s="2"/>
      <c r="J29" s="2"/>
      <c r="K29" s="2"/>
      <c r="L29" s="2"/>
    </row>
    <row r="30" spans="9:24" ht="15" thickBot="1" x14ac:dyDescent="0.35">
      <c r="J30" s="35">
        <f>K6*(L9+L10+L11+L12+L13+L14+L15+L16+L17+L18)</f>
        <v>0.72281646399683774</v>
      </c>
      <c r="K30" s="36"/>
      <c r="L30" s="37"/>
      <c r="T30" s="22" t="s">
        <v>16</v>
      </c>
      <c r="U30" s="22"/>
      <c r="V30" s="22"/>
    </row>
    <row r="31" spans="9:24" x14ac:dyDescent="0.3">
      <c r="I31" s="2"/>
      <c r="J31" s="2"/>
      <c r="K31" s="2"/>
      <c r="L31" s="2"/>
      <c r="X31" s="2"/>
    </row>
    <row r="32" spans="9:24" x14ac:dyDescent="0.3">
      <c r="J32" s="10" t="s">
        <v>9</v>
      </c>
      <c r="K32" s="10" t="s">
        <v>27</v>
      </c>
      <c r="L32" s="10" t="s">
        <v>28</v>
      </c>
      <c r="T32" s="23" t="s">
        <v>20</v>
      </c>
      <c r="U32" s="24"/>
      <c r="V32" s="25"/>
      <c r="X32" s="2"/>
    </row>
    <row r="33" spans="10:27" ht="15" thickBot="1" x14ac:dyDescent="0.35">
      <c r="J33" s="18">
        <v>0</v>
      </c>
      <c r="K33" s="10">
        <f>K8 + K6/2</f>
        <v>0.27500000000000002</v>
      </c>
      <c r="L33" s="19">
        <f t="shared" ref="L33:L42" si="2" xml:space="preserve"> 1/(SQRT((K33^2)+3.2))</f>
        <v>0.55252624454075983</v>
      </c>
      <c r="Y33" s="9"/>
      <c r="Z33" s="9"/>
      <c r="AA33" s="9"/>
    </row>
    <row r="34" spans="10:27" ht="15" thickBot="1" x14ac:dyDescent="0.35">
      <c r="J34" s="1">
        <v>1</v>
      </c>
      <c r="K34">
        <f>K9 + K6/2</f>
        <v>0.42500000000000004</v>
      </c>
      <c r="L34" s="6">
        <f t="shared" si="2"/>
        <v>0.54387801096533606</v>
      </c>
      <c r="T34" s="35">
        <f>U6*(((V8+V28)/2)+SUM(V8:V27))</f>
        <v>0.36213678506137303</v>
      </c>
      <c r="U34" s="36"/>
      <c r="V34" s="37"/>
    </row>
    <row r="35" spans="10:27" x14ac:dyDescent="0.3">
      <c r="J35" s="18">
        <v>2</v>
      </c>
      <c r="K35" s="10">
        <f>K10 + K6/2</f>
        <v>0.57499999999999996</v>
      </c>
      <c r="L35" s="19">
        <f t="shared" si="2"/>
        <v>0.5321991835472063</v>
      </c>
    </row>
    <row r="36" spans="10:27" x14ac:dyDescent="0.3">
      <c r="J36" s="1">
        <v>3</v>
      </c>
      <c r="K36">
        <f>K11 + K6/2</f>
        <v>0.72500000000000009</v>
      </c>
      <c r="L36" s="6">
        <f t="shared" si="2"/>
        <v>0.51808429852595506</v>
      </c>
    </row>
    <row r="37" spans="10:27" x14ac:dyDescent="0.3">
      <c r="J37" s="18">
        <v>4</v>
      </c>
      <c r="K37" s="10">
        <f>K12 + K6/2</f>
        <v>0.875</v>
      </c>
      <c r="L37" s="19">
        <f t="shared" si="2"/>
        <v>0.50216238476980624</v>
      </c>
    </row>
    <row r="38" spans="10:27" x14ac:dyDescent="0.3">
      <c r="J38" s="1">
        <v>5</v>
      </c>
      <c r="K38">
        <f>K13 + K6/2</f>
        <v>1.0250000000000001</v>
      </c>
      <c r="L38" s="6">
        <f t="shared" si="2"/>
        <v>0.48503558700236271</v>
      </c>
    </row>
    <row r="39" spans="10:27" x14ac:dyDescent="0.3">
      <c r="J39" s="18">
        <v>6</v>
      </c>
      <c r="K39" s="10">
        <f>K14 + K6/2</f>
        <v>1.175</v>
      </c>
      <c r="L39" s="19">
        <f t="shared" si="2"/>
        <v>0.46723743432008707</v>
      </c>
    </row>
    <row r="40" spans="10:27" x14ac:dyDescent="0.3">
      <c r="J40" s="1">
        <v>7</v>
      </c>
      <c r="K40">
        <f>K15 + K6/2</f>
        <v>1.325</v>
      </c>
      <c r="L40" s="6">
        <f t="shared" si="2"/>
        <v>0.44921141368613937</v>
      </c>
    </row>
    <row r="41" spans="10:27" x14ac:dyDescent="0.3">
      <c r="J41" s="18">
        <v>8</v>
      </c>
      <c r="K41" s="10">
        <f>K16 + K6/2</f>
        <v>1.4749999999999999</v>
      </c>
      <c r="L41" s="19">
        <f t="shared" si="2"/>
        <v>0.4313060176114063</v>
      </c>
    </row>
    <row r="42" spans="10:27" x14ac:dyDescent="0.3">
      <c r="J42" s="1">
        <v>9</v>
      </c>
      <c r="K42">
        <f>K17 + K6/2</f>
        <v>1.6249999999999998</v>
      </c>
      <c r="L42" s="6">
        <f t="shared" si="2"/>
        <v>0.41378080336939893</v>
      </c>
    </row>
    <row r="44" spans="10:27" x14ac:dyDescent="0.3">
      <c r="J44" s="22" t="s">
        <v>12</v>
      </c>
      <c r="K44" s="22"/>
      <c r="L44" s="22"/>
    </row>
    <row r="46" spans="10:27" x14ac:dyDescent="0.3">
      <c r="J46" s="21" t="s">
        <v>32</v>
      </c>
      <c r="K46" s="21"/>
      <c r="L46" s="21"/>
    </row>
    <row r="47" spans="10:27" ht="15" thickBot="1" x14ac:dyDescent="0.35"/>
    <row r="48" spans="10:27" ht="15" thickBot="1" x14ac:dyDescent="0.35">
      <c r="J48" s="35">
        <f>K6*(L33+L34+L35+L36+L37+L38+L39+L40+L41+L42)</f>
        <v>0.73431320675076883</v>
      </c>
      <c r="K48" s="36"/>
      <c r="L48" s="37"/>
    </row>
  </sheetData>
  <mergeCells count="24">
    <mergeCell ref="J48:L48"/>
    <mergeCell ref="B4:D4"/>
    <mergeCell ref="B5:D5"/>
    <mergeCell ref="B6:D6"/>
    <mergeCell ref="J4:L4"/>
    <mergeCell ref="J2:L2"/>
    <mergeCell ref="T30:V30"/>
    <mergeCell ref="T32:V32"/>
    <mergeCell ref="T34:V34"/>
    <mergeCell ref="J20:L20"/>
    <mergeCell ref="N21:R21"/>
    <mergeCell ref="N23:R23"/>
    <mergeCell ref="J22:L22"/>
    <mergeCell ref="J24:L24"/>
    <mergeCell ref="J26:L26"/>
    <mergeCell ref="J28:L28"/>
    <mergeCell ref="J30:L30"/>
    <mergeCell ref="J44:L44"/>
    <mergeCell ref="J46:L46"/>
    <mergeCell ref="T4:V4"/>
    <mergeCell ref="T2:V2"/>
    <mergeCell ref="N2:R2"/>
    <mergeCell ref="N4:R4"/>
    <mergeCell ref="N19:R19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Admin</cp:lastModifiedBy>
  <dcterms:created xsi:type="dcterms:W3CDTF">2021-11-25T10:32:53Z</dcterms:created>
  <dcterms:modified xsi:type="dcterms:W3CDTF">2021-11-28T12:01:36Z</dcterms:modified>
</cp:coreProperties>
</file>