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3.xml" ContentType="application/vnd.openxmlformats-officedocument.drawingml.chart+xml"/>
  <Override PartName="/xl/charts/chart27.xml" ContentType="application/vnd.openxmlformats-officedocument.drawingml.chart+xml"/>
  <Override PartName="/xl/charts/chart30.xml" ContentType="application/vnd.openxmlformats-officedocument.drawingml.chart+xml"/>
  <Override PartName="/xl/charts/chart34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Standard Curve" sheetId="1" state="visible" r:id="rId2"/>
    <sheet name="pparg with dmi" sheetId="2" state="visible" r:id="rId3"/>
    <sheet name="pparg no dmi" sheetId="3" state="visible" r:id="rId4"/>
    <sheet name="Comparison" sheetId="4" state="visible" r:id="rId5"/>
    <sheet name="20161107-MZ-pparg-decay -  Quan" sheetId="5" state="visible" r:id="rId6"/>
    <sheet name="Pfaffl" sheetId="6" state="visible" r:id="rId7"/>
  </sheets>
  <calcPr iterateCount="1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<sst xmlns="http://schemas.openxmlformats.org/spreadsheetml/2006/main" count="290" uniqueCount="23">
  <si>
    <t xml:space="preserve">qPCR and analysis done on 20161107</t>
  </si>
  <si>
    <t xml:space="preserve">A</t>
  </si>
  <si>
    <t xml:space="preserve">Content</t>
  </si>
  <si>
    <t xml:space="preserve">Unkn</t>
  </si>
  <si>
    <t xml:space="preserve">Sample</t>
  </si>
  <si>
    <t xml:space="preserve">Cq</t>
  </si>
  <si>
    <t xml:space="preserve">NaN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</si>
  <si>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</si>
  <si>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</si>
  <si>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</si>
  <si>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</si>
  <si>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</si>
  <si>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</si>
  <si>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</si>
  <si>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With DMI</t>
  </si>
  <si>
    <t xml:space="preserve">Without DMI</t>
  </si>
  <si>
    <t xml:space="preserve">pparg with dmi</t>
  </si>
  <si>
    <t xml:space="preserve">rpl18</t>
  </si>
  <si>
    <t xml:space="preserve">rpl0</t>
  </si>
  <si>
    <t xml:space="preserve">E = 1.91098636028691</t>
  </si>
  <si>
    <t xml:space="preserve">E = 1.85</t>
  </si>
  <si>
    <t xml:space="preserve">RPl18</t>
  </si>
  <si>
    <t xml:space="preserve">RPl0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</si>
</sst>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595959"/>
      <name val="Arial"/>
      <family val="2"/>
    </font>
    <font>
      <sz val="10"/>
      <name val="Arial"/>
      <family val="2"/>
    </font>
    <font>
      <sz val="14"/>
      <color rgb="FF595959"/>
      <name val="Arial"/>
      <family val="2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505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Standard Curve (PPARG)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'20161107-MZ-pparg-decay -  Quan'!$T$24:$T$28</c:f>
              <c:numCache>
                <c:formatCode>General</c:formatCode>
                <c:ptCount val="5"/>
                <c:pt idx="0">
                  <c:v>33.4427085753939</c:v>
                </c:pt>
                <c:pt idx="1">
                  <c:v>33.8692287014481</c:v>
                </c:pt>
                <c:pt idx="2">
                  <c:v>35.3323851458632</c:v>
                </c:pt>
                <c:pt idx="3">
                  <c:v>37.1046982432184</c:v>
                </c:pt>
                <c:pt idx="4">
                  <c:v>37.2282316856384</c:v>
                </c:pt>
              </c:numCache>
            </c:numRef>
          </c:xVal>
          <c:yVal>
            <c:numRef>
              <c:f>'20161107-MZ-pparg-decay -  Quan'!$U$24:$U$28</c:f>
              <c:numCache>
                <c:formatCode>General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</c:numCache>
            </c:numRef>
          </c:yVal>
          <c:smooth val="0"/>
        </c:ser>
        <c:axId val="24808769"/>
        <c:axId val="4193379"/>
      </c:scatterChart>
      <c:valAx>
        <c:axId val="248087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Threshold Cycle 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93379"/>
        <c:crosses val="autoZero"/>
        <c:crossBetween val="midCat"/>
      </c:valAx>
      <c:valAx>
        <c:axId val="41933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Log2(Dilution)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80876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PPARG mRNA (actD +DMI)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'20161107-MZ-pparg-decay -  Quan'!$S$35:$S$39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180</c:v>
                </c:pt>
              </c:numCache>
            </c:numRef>
          </c:xVal>
          <c:yVal>
            <c:numRef>
              <c:f>'20161107-MZ-pparg-decay -  Quan'!$T$35:$T$39</c:f>
              <c:numCache>
                <c:formatCode>General</c:formatCode>
                <c:ptCount val="5"/>
                <c:pt idx="0">
                  <c:v>-0.000748706037488995</c:v>
                </c:pt>
                <c:pt idx="1">
                  <c:v>-0.132203846407708</c:v>
                </c:pt>
                <c:pt idx="2">
                  <c:v>-0.716101121416878</c:v>
                </c:pt>
                <c:pt idx="3">
                  <c:v>-2.43993526734889</c:v>
                </c:pt>
                <c:pt idx="4">
                  <c:v>-2.13615820631095</c:v>
                </c:pt>
              </c:numCache>
            </c:numRef>
          </c:yVal>
          <c:smooth val="0"/>
        </c:ser>
        <c:axId val="10173025"/>
        <c:axId val="68519604"/>
      </c:scatterChart>
      <c:valAx>
        <c:axId val="101730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(minutes)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519604"/>
        <c:crosses val="autoZero"/>
        <c:crossBetween val="midCat"/>
      </c:valAx>
      <c:valAx>
        <c:axId val="68519604"/>
        <c:scaling>
          <c:orientation val="minMax"/>
          <c:min val="-3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log2(dilution)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17302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PPARG mRNA (actD -DMI)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'20161107-MZ-pparg-decay -  Quan'!$S$42:$S$46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180</c:v>
                </c:pt>
              </c:numCache>
            </c:numRef>
          </c:xVal>
          <c:yVal>
            <c:numRef>
              <c:f>'20161107-MZ-pparg-decay -  Quan'!$T$42:$T$46</c:f>
              <c:numCache>
                <c:formatCode>General</c:formatCode>
                <c:ptCount val="5"/>
                <c:pt idx="0">
                  <c:v>-0.000748706037488995</c:v>
                </c:pt>
                <c:pt idx="1">
                  <c:v>-0.537443400441179</c:v>
                </c:pt>
                <c:pt idx="2">
                  <c:v>-0.986612410102405</c:v>
                </c:pt>
                <c:pt idx="3">
                  <c:v>-2.33549859836024</c:v>
                </c:pt>
                <c:pt idx="4">
                  <c:v>-3.10993415865817</c:v>
                </c:pt>
              </c:numCache>
            </c:numRef>
          </c:yVal>
          <c:smooth val="0"/>
        </c:ser>
        <c:axId val="33562173"/>
        <c:axId val="71364901"/>
      </c:scatterChart>
      <c:valAx>
        <c:axId val="335621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(minutes)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364901"/>
        <c:crosses val="autoZero"/>
        <c:crossBetween val="midCat"/>
      </c:valAx>
      <c:valAx>
        <c:axId val="713649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log2(dilution)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5621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PPARG mRNA decay comparison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"With DMI"</c:f>
              <c:strCache>
                <c:ptCount val="1"/>
                <c:pt idx="0">
                  <c:v>With DMI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'20161107-MZ-pparg-decay -  Quan'!$V$35:$V$39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180</c:v>
                </c:pt>
              </c:numCache>
            </c:numRef>
          </c:xVal>
          <c:yVal>
            <c:numRef>
              <c:f>'20161107-MZ-pparg-decay -  Quan'!$W$35:$W$39</c:f>
              <c:numCache>
                <c:formatCode>General</c:formatCode>
                <c:ptCount val="5"/>
                <c:pt idx="0">
                  <c:v>-0.301779377162518</c:v>
                </c:pt>
                <c:pt idx="1">
                  <c:v>-0.409965569520924</c:v>
                </c:pt>
                <c:pt idx="2">
                  <c:v>-0.890506860898249</c:v>
                </c:pt>
                <c:pt idx="3">
                  <c:v>-2.30920415931171</c:v>
                </c:pt>
                <c:pt idx="4">
                  <c:v>-2.05919884596325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"Without DMI"</c:f>
              <c:strCache>
                <c:ptCount val="1"/>
                <c:pt idx="0">
                  <c:v>Without DMI</c:v>
                </c:pt>
              </c:strCache>
            </c:strRef>
          </c:tx>
          <c:spPr>
            <a:solidFill>
              <a:srgbClr val="ff505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505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'20161107-MZ-pparg-decay -  Quan'!$V$35:$V$39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180</c:v>
                </c:pt>
              </c:numCache>
            </c:numRef>
          </c:xVal>
          <c:yVal>
            <c:numRef>
              <c:f>'20161107-MZ-pparg-decay -  Quan'!$X$35:$X$39</c:f>
              <c:numCache>
                <c:formatCode>General</c:formatCode>
                <c:ptCount val="5"/>
                <c:pt idx="0">
                  <c:v>-0.301779377162518</c:v>
                </c:pt>
                <c:pt idx="1">
                  <c:v>-0.743473443160781</c:v>
                </c:pt>
                <c:pt idx="2">
                  <c:v>-1.11313479488723</c:v>
                </c:pt>
                <c:pt idx="3">
                  <c:v>-2.22325388358528</c:v>
                </c:pt>
                <c:pt idx="4">
                  <c:v>-2.86060617167096</c:v>
                </c:pt>
              </c:numCache>
            </c:numRef>
          </c:yVal>
          <c:smooth val="0"/>
        </c:ser>
        <c:axId val="54067730"/>
        <c:axId val="18399621"/>
      </c:scatterChart>
      <c:valAx>
        <c:axId val="540677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(minutes)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399621"/>
        <c:crosses val="autoZero"/>
        <c:crossBetween val="midCat"/>
      </c:valAx>
      <c:valAx>
        <c:axId val="183996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log2(dilution)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06773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'20161107-MZ-pparg-decay -  Quan'!$X$24:$X$26</c:f>
              <c:numCache>
                <c:formatCode>General</c:formatCode>
                <c:ptCount val="3"/>
                <c:pt idx="0">
                  <c:v>0</c:v>
                </c:pt>
                <c:pt idx="1">
                  <c:v>-2</c:v>
                </c:pt>
                <c:pt idx="2">
                  <c:v>-4</c:v>
                </c:pt>
              </c:numCache>
            </c:numRef>
          </c:xVal>
          <c:yVal>
            <c:numRef>
              <c:f>'20161107-MZ-pparg-decay -  Quan'!$Y$24:$Y$26</c:f>
              <c:numCache>
                <c:formatCode>General</c:formatCode>
                <c:ptCount val="3"/>
                <c:pt idx="0">
                  <c:v>33.4427085753939</c:v>
                </c:pt>
                <c:pt idx="1">
                  <c:v>35.3323851458632</c:v>
                </c:pt>
                <c:pt idx="2">
                  <c:v>37.2282316856384</c:v>
                </c:pt>
              </c:numCache>
            </c:numRef>
          </c:yVal>
          <c:smooth val="0"/>
        </c:ser>
        <c:axId val="33293026"/>
        <c:axId val="31086733"/>
      </c:scatterChart>
      <c:valAx>
        <c:axId val="332930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086733"/>
        <c:crosses val="autoZero"/>
        <c:crossBetween val="midCat"/>
      </c:valAx>
      <c:valAx>
        <c:axId val="310867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29302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'20161107-MZ-pparg-decay -  Quan'!$S$35:$S$39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180</c:v>
                </c:pt>
              </c:numCache>
            </c:numRef>
          </c:xVal>
          <c:yVal>
            <c:numRef>
              <c:f>'20161107-MZ-pparg-decay -  Quan'!$T$35:$T$39</c:f>
              <c:numCache>
                <c:formatCode>General</c:formatCode>
                <c:ptCount val="5"/>
                <c:pt idx="0">
                  <c:v>-0.000748706037488995</c:v>
                </c:pt>
                <c:pt idx="1">
                  <c:v>-0.132203846407708</c:v>
                </c:pt>
                <c:pt idx="2">
                  <c:v>-0.716101121416878</c:v>
                </c:pt>
                <c:pt idx="3">
                  <c:v>-2.43993526734889</c:v>
                </c:pt>
                <c:pt idx="4">
                  <c:v>-2.13615820631095</c:v>
                </c:pt>
              </c:numCache>
            </c:numRef>
          </c:yVal>
          <c:smooth val="0"/>
        </c:ser>
        <c:axId val="44887368"/>
        <c:axId val="79296697"/>
      </c:scatterChart>
      <c:valAx>
        <c:axId val="448873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296697"/>
        <c:crosses val="autoZero"/>
        <c:crossBetween val="midCat"/>
      </c:valAx>
      <c:valAx>
        <c:axId val="792966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88736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'20161107-MZ-pparg-decay -  Quan'!$S$42:$S$46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180</c:v>
                </c:pt>
              </c:numCache>
            </c:numRef>
          </c:xVal>
          <c:yVal>
            <c:numRef>
              <c:f>'20161107-MZ-pparg-decay -  Quan'!$T$42:$T$46</c:f>
              <c:numCache>
                <c:formatCode>General</c:formatCode>
                <c:ptCount val="5"/>
                <c:pt idx="0">
                  <c:v>-0.000748706037488995</c:v>
                </c:pt>
                <c:pt idx="1">
                  <c:v>-0.537443400441179</c:v>
                </c:pt>
                <c:pt idx="2">
                  <c:v>-0.986612410102405</c:v>
                </c:pt>
                <c:pt idx="3">
                  <c:v>-2.33549859836024</c:v>
                </c:pt>
                <c:pt idx="4">
                  <c:v>-3.10993415865817</c:v>
                </c:pt>
              </c:numCache>
            </c:numRef>
          </c:yVal>
          <c:smooth val="0"/>
        </c:ser>
        <c:axId val="69808672"/>
        <c:axId val="77037221"/>
      </c:scatterChart>
      <c:valAx>
        <c:axId val="698086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037221"/>
        <c:crosses val="autoZero"/>
        <c:crossBetween val="midCat"/>
      </c:valAx>
      <c:valAx>
        <c:axId val="770372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8086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'20161107-MZ-pparg-decay -  Quan'!$U$24:$U$28</c:f>
              <c:numCache>
                <c:formatCode>General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</c:numCache>
            </c:numRef>
          </c:xVal>
          <c:yVal>
            <c:numRef>
              <c:f>'20161107-MZ-pparg-decay -  Quan'!$V$24:$V$28</c:f>
              <c:numCache>
                <c:formatCode>General</c:formatCode>
                <c:ptCount val="5"/>
                <c:pt idx="0">
                  <c:v>33.4427085753939</c:v>
                </c:pt>
                <c:pt idx="1">
                  <c:v>33.8692287014481</c:v>
                </c:pt>
                <c:pt idx="2">
                  <c:v>35.3323851458632</c:v>
                </c:pt>
                <c:pt idx="3">
                  <c:v>37.1046982432184</c:v>
                </c:pt>
                <c:pt idx="4">
                  <c:v>37.2282316856384</c:v>
                </c:pt>
              </c:numCache>
            </c:numRef>
          </c:yVal>
          <c:smooth val="0"/>
        </c:ser>
        <c:axId val="12778283"/>
        <c:axId val="53837567"/>
      </c:scatterChart>
      <c:valAx>
        <c:axId val="127782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837567"/>
        <c:crosses val="autoZero"/>
        <c:crossBetween val="midCat"/>
      </c:valAx>
      <c:valAx>
        <c:axId val="538375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7782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377640</xdr:colOff>
      <xdr:row>38</xdr:row>
      <xdr:rowOff>103320</xdr:rowOff>
    </xdr:to>
    <xdr:graphicFrame>
      <xdr:nvGraphicFramePr>
        <xdr:cNvPr id="0" name="Chart 1"/>
        <xdr:cNvGraphicFramePr/>
      </xdr:nvGraphicFramePr>
      <xdr:xfrm>
        <a:off x="0" y="0"/>
        <a:ext cx="8654760" cy="628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377640</xdr:colOff>
      <xdr:row>38</xdr:row>
      <xdr:rowOff>103320</xdr:rowOff>
    </xdr:to>
    <xdr:graphicFrame>
      <xdr:nvGraphicFramePr>
        <xdr:cNvPr id="1" name="Chart 1"/>
        <xdr:cNvGraphicFramePr/>
      </xdr:nvGraphicFramePr>
      <xdr:xfrm>
        <a:off x="0" y="0"/>
        <a:ext cx="8654760" cy="628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377640</xdr:colOff>
      <xdr:row>38</xdr:row>
      <xdr:rowOff>103320</xdr:rowOff>
    </xdr:to>
    <xdr:graphicFrame>
      <xdr:nvGraphicFramePr>
        <xdr:cNvPr id="2" name="Chart 1"/>
        <xdr:cNvGraphicFramePr/>
      </xdr:nvGraphicFramePr>
      <xdr:xfrm>
        <a:off x="0" y="0"/>
        <a:ext cx="8654760" cy="628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377640</xdr:colOff>
      <xdr:row>38</xdr:row>
      <xdr:rowOff>103320</xdr:rowOff>
    </xdr:to>
    <xdr:graphicFrame>
      <xdr:nvGraphicFramePr>
        <xdr:cNvPr id="3" name="Chart 1"/>
        <xdr:cNvGraphicFramePr/>
      </xdr:nvGraphicFramePr>
      <xdr:xfrm>
        <a:off x="0" y="0"/>
        <a:ext cx="8654760" cy="628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321480</xdr:colOff>
      <xdr:row>4</xdr:row>
      <xdr:rowOff>110520</xdr:rowOff>
    </xdr:from>
    <xdr:to>
      <xdr:col>26</xdr:col>
      <xdr:colOff>358920</xdr:colOff>
      <xdr:row>19</xdr:row>
      <xdr:rowOff>138240</xdr:rowOff>
    </xdr:to>
    <xdr:graphicFrame>
      <xdr:nvGraphicFramePr>
        <xdr:cNvPr id="4" name="Chart 3"/>
        <xdr:cNvGraphicFramePr/>
      </xdr:nvGraphicFramePr>
      <xdr:xfrm>
        <a:off x="14799240" y="828360"/>
        <a:ext cx="53715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14</xdr:row>
      <xdr:rowOff>129240</xdr:rowOff>
    </xdr:from>
    <xdr:to>
      <xdr:col>7</xdr:col>
      <xdr:colOff>37440</xdr:colOff>
      <xdr:row>29</xdr:row>
      <xdr:rowOff>157320</xdr:rowOff>
    </xdr:to>
    <xdr:graphicFrame>
      <xdr:nvGraphicFramePr>
        <xdr:cNvPr id="5" name="Chart 5"/>
        <xdr:cNvGraphicFramePr/>
      </xdr:nvGraphicFramePr>
      <xdr:xfrm>
        <a:off x="0" y="2657160"/>
        <a:ext cx="53712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140400</xdr:colOff>
      <xdr:row>11</xdr:row>
      <xdr:rowOff>15120</xdr:rowOff>
    </xdr:from>
    <xdr:to>
      <xdr:col>25</xdr:col>
      <xdr:colOff>177840</xdr:colOff>
      <xdr:row>26</xdr:row>
      <xdr:rowOff>42840</xdr:rowOff>
    </xdr:to>
    <xdr:graphicFrame>
      <xdr:nvGraphicFramePr>
        <xdr:cNvPr id="6" name="Chart 6"/>
        <xdr:cNvGraphicFramePr/>
      </xdr:nvGraphicFramePr>
      <xdr:xfrm>
        <a:off x="13856400" y="1999800"/>
        <a:ext cx="53712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569160</xdr:colOff>
      <xdr:row>1</xdr:row>
      <xdr:rowOff>77040</xdr:rowOff>
    </xdr:from>
    <xdr:to>
      <xdr:col>24</xdr:col>
      <xdr:colOff>606600</xdr:colOff>
      <xdr:row>16</xdr:row>
      <xdr:rowOff>104760</xdr:rowOff>
    </xdr:to>
    <xdr:graphicFrame>
      <xdr:nvGraphicFramePr>
        <xdr:cNvPr id="7" name="Chart 2"/>
        <xdr:cNvGraphicFramePr/>
      </xdr:nvGraphicFramePr>
      <xdr:xfrm>
        <a:off x="13523040" y="252000"/>
        <a:ext cx="53715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461538461538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7" activeCellId="0" sqref="N7"/>
    </sheetView>
  </sheetViews>
  <sheetFormatPr defaultRowHeight="14.25"/>
  <cols>
    <col collapsed="false" hidden="false" max="1025" min="1" style="0" width="8.57085020242915"/>
  </cols>
  <sheetData>
    <row r="1" customFormat="false" ht="13.8" hidden="false" customHeight="false" outlineLevel="0" collapsed="false"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1" t="s">
        <v>0</v>
      </c>
    </row>
    <row r="2" customFormat="false" ht="14.2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3</v>
      </c>
      <c r="E2" s="0" t="s">
        <v>3</v>
      </c>
      <c r="F2" s="0" t="s">
        <v>3</v>
      </c>
      <c r="G2" s="0" t="s">
        <v>3</v>
      </c>
      <c r="H2" s="0" t="s">
        <v>3</v>
      </c>
      <c r="I2" s="0" t="s">
        <v>3</v>
      </c>
      <c r="J2" s="0" t="s">
        <v>3</v>
      </c>
      <c r="K2" s="0" t="s">
        <v>3</v>
      </c>
      <c r="L2" s="0" t="s">
        <v>3</v>
      </c>
      <c r="M2" s="0" t="s">
        <v>3</v>
      </c>
      <c r="N2" s="0" t="s">
        <v>3</v>
      </c>
    </row>
    <row r="3" customFormat="false" ht="14.25" hidden="false" customHeight="false" outlineLevel="0" collapsed="false">
      <c r="A3" s="0" t="s">
        <v>1</v>
      </c>
      <c r="B3" s="0" t="s">
        <v>4</v>
      </c>
    </row>
    <row r="4" customFormat="false" ht="14.25" hidden="false" customHeight="false" outlineLevel="0" collapsed="false">
      <c r="A4" s="0" t="s">
        <v>1</v>
      </c>
      <c r="B4" s="0" t="s">
        <v>5</v>
      </c>
      <c r="C4" s="0" t="n">
        <v>33.1386724592462</v>
      </c>
      <c r="D4" s="0" t="n">
        <v>33.8810879385285</v>
      </c>
      <c r="E4" s="0" t="n">
        <v>34.4313412296625</v>
      </c>
      <c r="F4" s="0" t="n">
        <v>35.979502624545</v>
      </c>
      <c r="G4" s="0" t="n">
        <v>35.9058374706488</v>
      </c>
      <c r="H4" s="0" t="n">
        <v>37.2215495200639</v>
      </c>
      <c r="I4" s="0" t="s">
        <v>6</v>
      </c>
      <c r="J4" s="0" t="n">
        <v>34.0521836504585</v>
      </c>
      <c r="K4" s="0" t="n">
        <v>33.6492810073049</v>
      </c>
      <c r="L4" s="0" t="n">
        <v>34.6873658391056</v>
      </c>
      <c r="M4" s="0" t="n">
        <v>34.5211009458865</v>
      </c>
      <c r="N4" s="0" t="s">
        <v>6</v>
      </c>
    </row>
    <row r="5" customFormat="false" ht="14.25" hidden="false" customHeight="false" outlineLevel="0" collapsed="false">
      <c r="A5" s="0" t="s">
        <v>1</v>
      </c>
      <c r="C5" s="0" t="s">
        <v>6</v>
      </c>
      <c r="D5" s="0" t="s">
        <v>6</v>
      </c>
      <c r="E5" s="0" t="s">
        <v>6</v>
      </c>
      <c r="F5" s="0" t="s">
        <v>6</v>
      </c>
      <c r="G5" s="0" t="s">
        <v>6</v>
      </c>
      <c r="H5" s="0" t="s">
        <v>6</v>
      </c>
      <c r="I5" s="0" t="s">
        <v>6</v>
      </c>
      <c r="J5" s="0" t="s">
        <v>6</v>
      </c>
      <c r="K5" s="0" t="s">
        <v>6</v>
      </c>
      <c r="L5" s="0" t="s">
        <v>6</v>
      </c>
      <c r="M5" s="0" t="s">
        <v>6</v>
      </c>
      <c r="N5" s="0" t="s">
        <v>6</v>
      </c>
    </row>
    <row r="6" customFormat="false" ht="14.25" hidden="false" customHeight="false" outlineLevel="0" collapsed="false">
      <c r="A6" s="0" t="s">
        <v>7</v>
      </c>
      <c r="B6" s="0" t="s">
        <v>2</v>
      </c>
      <c r="C6" s="0" t="s">
        <v>3</v>
      </c>
      <c r="D6" s="0" t="s">
        <v>3</v>
      </c>
      <c r="E6" s="0" t="s">
        <v>3</v>
      </c>
      <c r="F6" s="0" t="s">
        <v>3</v>
      </c>
      <c r="G6" s="0" t="s">
        <v>3</v>
      </c>
      <c r="H6" s="0" t="s">
        <v>3</v>
      </c>
      <c r="I6" s="0" t="s">
        <v>3</v>
      </c>
      <c r="J6" s="0" t="s">
        <v>3</v>
      </c>
      <c r="K6" s="0" t="s">
        <v>3</v>
      </c>
      <c r="L6" s="0" t="s">
        <v>3</v>
      </c>
      <c r="M6" s="0" t="s">
        <v>3</v>
      </c>
      <c r="N6" s="0" t="s">
        <v>3</v>
      </c>
    </row>
    <row r="7" customFormat="false" ht="14.25" hidden="false" customHeight="false" outlineLevel="0" collapsed="false">
      <c r="A7" s="0" t="s">
        <v>7</v>
      </c>
      <c r="B7" s="0" t="s">
        <v>4</v>
      </c>
    </row>
    <row r="8" customFormat="false" ht="14.25" hidden="false" customHeight="false" outlineLevel="0" collapsed="false">
      <c r="A8" s="0" t="s">
        <v>7</v>
      </c>
      <c r="B8" s="0" t="s">
        <v>5</v>
      </c>
      <c r="C8" s="0" t="n">
        <v>32.7175802186661</v>
      </c>
      <c r="D8" s="0" t="n">
        <v>33.5021699310522</v>
      </c>
      <c r="E8" s="0" t="n">
        <v>33.3439947677136</v>
      </c>
      <c r="F8" s="0" t="n">
        <v>35.6365629012529</v>
      </c>
      <c r="G8" s="0" t="n">
        <v>35.0728847755341</v>
      </c>
      <c r="H8" s="0" t="s">
        <v>6</v>
      </c>
      <c r="I8" s="0" t="s">
        <v>6</v>
      </c>
      <c r="J8" s="0" t="n">
        <v>34.0279242338776</v>
      </c>
      <c r="K8" s="0" t="n">
        <v>34.9223655161368</v>
      </c>
      <c r="L8" s="0" t="n">
        <v>35.3082299781463</v>
      </c>
      <c r="M8" s="0" t="n">
        <v>37.3508856167938</v>
      </c>
      <c r="N8" s="0" t="n">
        <v>37.2234084371026</v>
      </c>
    </row>
    <row r="9" customFormat="false" ht="14.25" hidden="false" customHeight="false" outlineLevel="0" collapsed="false">
      <c r="A9" s="0" t="s">
        <v>7</v>
      </c>
      <c r="C9" s="0" t="s">
        <v>6</v>
      </c>
      <c r="D9" s="0" t="s">
        <v>6</v>
      </c>
      <c r="E9" s="0" t="s">
        <v>6</v>
      </c>
      <c r="F9" s="0" t="s">
        <v>6</v>
      </c>
      <c r="G9" s="0" t="s">
        <v>6</v>
      </c>
      <c r="H9" s="0" t="s">
        <v>6</v>
      </c>
      <c r="I9" s="0" t="s">
        <v>6</v>
      </c>
      <c r="J9" s="0" t="s">
        <v>6</v>
      </c>
      <c r="K9" s="0" t="s">
        <v>6</v>
      </c>
      <c r="L9" s="0" t="s">
        <v>6</v>
      </c>
      <c r="M9" s="0" t="s">
        <v>6</v>
      </c>
      <c r="N9" s="0" t="s">
        <v>6</v>
      </c>
    </row>
    <row r="10" customFormat="false" ht="14.25" hidden="false" customHeight="false" outlineLevel="0" collapsed="false">
      <c r="A10" s="0" t="s">
        <v>8</v>
      </c>
      <c r="B10" s="0" t="s">
        <v>2</v>
      </c>
      <c r="C10" s="0" t="s">
        <v>3</v>
      </c>
      <c r="D10" s="0" t="s">
        <v>3</v>
      </c>
      <c r="E10" s="0" t="s">
        <v>3</v>
      </c>
      <c r="F10" s="0" t="s">
        <v>3</v>
      </c>
      <c r="G10" s="0" t="s">
        <v>3</v>
      </c>
      <c r="H10" s="0" t="s">
        <v>3</v>
      </c>
      <c r="I10" s="0" t="s">
        <v>3</v>
      </c>
      <c r="J10" s="0" t="s">
        <v>3</v>
      </c>
      <c r="K10" s="0" t="s">
        <v>3</v>
      </c>
      <c r="L10" s="0" t="s">
        <v>3</v>
      </c>
      <c r="M10" s="0" t="s">
        <v>3</v>
      </c>
      <c r="N10" s="0" t="s">
        <v>3</v>
      </c>
    </row>
    <row r="11" customFormat="false" ht="14.25" hidden="false" customHeight="false" outlineLevel="0" collapsed="false">
      <c r="A11" s="0" t="s">
        <v>8</v>
      </c>
      <c r="B11" s="0" t="s">
        <v>4</v>
      </c>
    </row>
    <row r="12" customFormat="false" ht="14.25" hidden="false" customHeight="false" outlineLevel="0" collapsed="false">
      <c r="A12" s="0" t="s">
        <v>8</v>
      </c>
      <c r="B12" s="0" t="s">
        <v>5</v>
      </c>
      <c r="C12" s="0" t="n">
        <v>33.4770515822852</v>
      </c>
      <c r="D12" s="0" t="n">
        <v>33.7498919954862</v>
      </c>
      <c r="E12" s="0" t="n">
        <v>34.0722099232408</v>
      </c>
      <c r="F12" s="0" t="n">
        <v>33.7602708580577</v>
      </c>
      <c r="G12" s="0" t="n">
        <v>35.4508096281333</v>
      </c>
      <c r="H12" s="0" t="n">
        <v>36.4662254814327</v>
      </c>
      <c r="I12" s="0" t="s">
        <v>6</v>
      </c>
      <c r="J12" s="0" t="n">
        <v>34.2158748370712</v>
      </c>
      <c r="K12" s="0" t="n">
        <v>34.2655946291806</v>
      </c>
      <c r="L12" s="0" t="n">
        <v>34.3725331233049</v>
      </c>
      <c r="M12" s="0" t="n">
        <v>35.4833550837008</v>
      </c>
      <c r="N12" s="0" t="s">
        <v>6</v>
      </c>
    </row>
    <row r="13" customFormat="false" ht="14.25" hidden="false" customHeight="false" outlineLevel="0" collapsed="false">
      <c r="A13" s="0" t="s">
        <v>8</v>
      </c>
      <c r="C13" s="0" t="s">
        <v>6</v>
      </c>
      <c r="D13" s="0" t="s">
        <v>6</v>
      </c>
      <c r="E13" s="0" t="s">
        <v>6</v>
      </c>
      <c r="F13" s="0" t="s">
        <v>6</v>
      </c>
      <c r="G13" s="0" t="s">
        <v>6</v>
      </c>
      <c r="H13" s="0" t="s">
        <v>6</v>
      </c>
      <c r="I13" s="0" t="s">
        <v>6</v>
      </c>
      <c r="J13" s="0" t="s">
        <v>6</v>
      </c>
      <c r="K13" s="0" t="s">
        <v>6</v>
      </c>
      <c r="L13" s="0" t="s">
        <v>6</v>
      </c>
      <c r="M13" s="0" t="s">
        <v>6</v>
      </c>
      <c r="N13" s="0" t="s">
        <v>6</v>
      </c>
    </row>
    <row r="14" customFormat="false" ht="14.25" hidden="false" customHeight="false" outlineLevel="0" collapsed="false">
      <c r="A14" s="0" t="s">
        <v>9</v>
      </c>
      <c r="B14" s="0" t="s">
        <v>2</v>
      </c>
      <c r="C14" s="0" t="s">
        <v>3</v>
      </c>
      <c r="D14" s="0" t="s">
        <v>3</v>
      </c>
      <c r="E14" s="0" t="s">
        <v>3</v>
      </c>
      <c r="F14" s="0" t="s">
        <v>3</v>
      </c>
      <c r="G14" s="0" t="s">
        <v>3</v>
      </c>
      <c r="H14" s="0" t="s">
        <v>3</v>
      </c>
      <c r="I14" s="0" t="s">
        <v>3</v>
      </c>
      <c r="J14" s="0" t="s">
        <v>3</v>
      </c>
      <c r="K14" s="0" t="s">
        <v>3</v>
      </c>
      <c r="L14" s="0" t="s">
        <v>3</v>
      </c>
      <c r="M14" s="0" t="s">
        <v>3</v>
      </c>
      <c r="N14" s="0" t="s">
        <v>3</v>
      </c>
    </row>
    <row r="15" customFormat="false" ht="14.25" hidden="false" customHeight="false" outlineLevel="0" collapsed="false">
      <c r="A15" s="0" t="s">
        <v>9</v>
      </c>
      <c r="B15" s="0" t="s">
        <v>4</v>
      </c>
      <c r="X15" s="0" t="n">
        <f aca="false">2^(-1/-0.9464)</f>
        <v>2.08007517927014</v>
      </c>
    </row>
    <row r="16" customFormat="false" ht="14.25" hidden="false" customHeight="false" outlineLevel="0" collapsed="false">
      <c r="A16" s="0" t="s">
        <v>9</v>
      </c>
      <c r="B16" s="0" t="s">
        <v>5</v>
      </c>
      <c r="C16" s="0" t="n">
        <v>33.1816683291372</v>
      </c>
      <c r="D16" s="0" t="n">
        <v>33.3376189205752</v>
      </c>
      <c r="E16" s="0" t="n">
        <v>35.5985023295894</v>
      </c>
      <c r="F16" s="0" t="n">
        <v>36.1030139124147</v>
      </c>
      <c r="G16" s="0" t="s">
        <v>6</v>
      </c>
      <c r="H16" s="0" t="n">
        <v>37.2757802744809</v>
      </c>
      <c r="I16" s="0" t="s">
        <v>6</v>
      </c>
      <c r="J16" s="0" t="n">
        <v>34.2237066295294</v>
      </c>
      <c r="K16" s="0" t="n">
        <v>34.7357211953929</v>
      </c>
      <c r="L16" s="0" t="n">
        <v>36.2803196398732</v>
      </c>
      <c r="M16" s="0" t="n">
        <v>35.4046958216124</v>
      </c>
      <c r="N16" s="0" t="s">
        <v>6</v>
      </c>
    </row>
    <row r="17" customFormat="false" ht="14.25" hidden="false" customHeight="false" outlineLevel="0" collapsed="false">
      <c r="A17" s="0" t="s">
        <v>9</v>
      </c>
      <c r="C17" s="0" t="s">
        <v>6</v>
      </c>
      <c r="D17" s="0" t="s">
        <v>6</v>
      </c>
      <c r="E17" s="0" t="s">
        <v>6</v>
      </c>
      <c r="F17" s="0" t="s">
        <v>6</v>
      </c>
      <c r="G17" s="0" t="s">
        <v>6</v>
      </c>
      <c r="H17" s="0" t="s">
        <v>6</v>
      </c>
      <c r="I17" s="0" t="s">
        <v>6</v>
      </c>
      <c r="J17" s="0" t="s">
        <v>6</v>
      </c>
      <c r="K17" s="0" t="s">
        <v>6</v>
      </c>
      <c r="L17" s="0" t="s">
        <v>6</v>
      </c>
      <c r="M17" s="0" t="s">
        <v>6</v>
      </c>
      <c r="N17" s="0" t="s">
        <v>6</v>
      </c>
      <c r="Q17" s="0" t="n">
        <v>34.038762312298</v>
      </c>
      <c r="R17" s="0" t="n">
        <v>34.1679111832294</v>
      </c>
      <c r="S17" s="0" t="n">
        <v>35.4200925570684</v>
      </c>
      <c r="T17" s="0" t="s">
        <v>6</v>
      </c>
      <c r="U17" s="0" t="n">
        <v>37.2282316856384</v>
      </c>
      <c r="V17" s="0" t="n">
        <v>37.1481761579815</v>
      </c>
    </row>
    <row r="18" customFormat="false" ht="14.25" hidden="false" customHeight="false" outlineLevel="0" collapsed="false">
      <c r="A18" s="0" t="s">
        <v>10</v>
      </c>
      <c r="B18" s="0" t="s">
        <v>2</v>
      </c>
      <c r="C18" s="0" t="s">
        <v>3</v>
      </c>
      <c r="D18" s="0" t="s">
        <v>3</v>
      </c>
      <c r="E18" s="0" t="s">
        <v>3</v>
      </c>
      <c r="F18" s="0" t="s">
        <v>3</v>
      </c>
      <c r="G18" s="0" t="s">
        <v>3</v>
      </c>
      <c r="H18" s="0" t="s">
        <v>3</v>
      </c>
      <c r="I18" s="0" t="s">
        <v>3</v>
      </c>
      <c r="J18" s="0" t="s">
        <v>3</v>
      </c>
      <c r="K18" s="0" t="s">
        <v>3</v>
      </c>
      <c r="L18" s="0" t="s">
        <v>3</v>
      </c>
      <c r="M18" s="0" t="s">
        <v>3</v>
      </c>
      <c r="N18" s="0" t="s">
        <v>3</v>
      </c>
      <c r="Q18" s="0" t="n">
        <v>34.0752989285812</v>
      </c>
      <c r="R18" s="0" t="n">
        <v>33.5705462196667</v>
      </c>
      <c r="S18" s="0" t="n">
        <v>35.244677734658</v>
      </c>
      <c r="T18" s="0" t="n">
        <v>37.1046982432184</v>
      </c>
      <c r="U18" s="0" t="s">
        <v>6</v>
      </c>
      <c r="V18" s="0" t="n">
        <v>37.1767993279035</v>
      </c>
    </row>
    <row r="19" customFormat="false" ht="14.25" hidden="false" customHeight="false" outlineLevel="0" collapsed="false">
      <c r="A19" s="0" t="s">
        <v>10</v>
      </c>
      <c r="B19" s="0" t="s">
        <v>4</v>
      </c>
      <c r="Q19" s="0" t="n">
        <f aca="false">AVERAGE(Q17:Q18)</f>
        <v>34.0570306204396</v>
      </c>
      <c r="R19" s="0" t="n">
        <f aca="false">AVERAGE(R17:R18)</f>
        <v>33.8692287014481</v>
      </c>
      <c r="S19" s="0" t="n">
        <f aca="false">AVERAGE(S17:S18)</f>
        <v>35.3323851458632</v>
      </c>
      <c r="T19" s="0" t="n">
        <v>37.1046982432184</v>
      </c>
      <c r="U19" s="0" t="n">
        <v>37.2282316856384</v>
      </c>
    </row>
    <row r="20" customFormat="false" ht="14.25" hidden="false" customHeight="false" outlineLevel="0" collapsed="false">
      <c r="A20" s="0" t="s">
        <v>10</v>
      </c>
      <c r="B20" s="0" t="s">
        <v>5</v>
      </c>
      <c r="C20" s="0" t="n">
        <v>34.4143775522697</v>
      </c>
      <c r="D20" s="0" t="n">
        <v>33.2297040420817</v>
      </c>
      <c r="E20" s="0" t="n">
        <v>33.7257703986268</v>
      </c>
      <c r="F20" s="0" t="n">
        <v>37.0005847279471</v>
      </c>
      <c r="G20" s="0" t="n">
        <v>36.8897719109443</v>
      </c>
      <c r="H20" s="0" t="n">
        <v>37.0499291884026</v>
      </c>
      <c r="I20" s="0" t="s">
        <v>6</v>
      </c>
      <c r="J20" s="0" t="n">
        <v>33.8347680714904</v>
      </c>
      <c r="K20" s="0" t="n">
        <v>34.6762342326425</v>
      </c>
      <c r="L20" s="0" t="n">
        <v>37.1331444924771</v>
      </c>
      <c r="M20" s="0" t="n">
        <v>39.2637934891637</v>
      </c>
      <c r="N20" s="0" t="s">
        <v>6</v>
      </c>
    </row>
    <row r="21" customFormat="false" ht="14.25" hidden="false" customHeight="false" outlineLevel="0" collapsed="false">
      <c r="A21" s="0" t="s">
        <v>10</v>
      </c>
      <c r="C21" s="0" t="s">
        <v>6</v>
      </c>
      <c r="D21" s="0" t="s">
        <v>6</v>
      </c>
      <c r="E21" s="0" t="s">
        <v>6</v>
      </c>
      <c r="F21" s="0" t="s">
        <v>6</v>
      </c>
      <c r="G21" s="0" t="s">
        <v>6</v>
      </c>
      <c r="H21" s="0" t="s">
        <v>6</v>
      </c>
      <c r="I21" s="0" t="s">
        <v>6</v>
      </c>
      <c r="J21" s="0" t="s">
        <v>6</v>
      </c>
      <c r="K21" s="0" t="s">
        <v>6</v>
      </c>
      <c r="L21" s="0" t="s">
        <v>6</v>
      </c>
      <c r="M21" s="0" t="s">
        <v>6</v>
      </c>
      <c r="N21" s="0" t="s">
        <v>6</v>
      </c>
      <c r="Q21" s="0" t="n">
        <v>33.4427085753939</v>
      </c>
      <c r="R21" s="0" t="n">
        <v>33.8692287014481</v>
      </c>
      <c r="S21" s="0" t="n">
        <v>35.3323851458632</v>
      </c>
      <c r="T21" s="0" t="n">
        <v>37.1046982432184</v>
      </c>
      <c r="U21" s="0" t="n">
        <v>37.2282316856384</v>
      </c>
    </row>
    <row r="22" customFormat="false" ht="14.25" hidden="false" customHeight="false" outlineLevel="0" collapsed="false">
      <c r="A22" s="0" t="s">
        <v>11</v>
      </c>
      <c r="B22" s="0" t="s">
        <v>2</v>
      </c>
      <c r="C22" s="0" t="s">
        <v>3</v>
      </c>
      <c r="D22" s="0" t="s">
        <v>3</v>
      </c>
      <c r="E22" s="0" t="s">
        <v>3</v>
      </c>
      <c r="F22" s="0" t="s">
        <v>3</v>
      </c>
      <c r="G22" s="0" t="s">
        <v>3</v>
      </c>
      <c r="H22" s="0" t="s">
        <v>3</v>
      </c>
      <c r="I22" s="0" t="s">
        <v>3</v>
      </c>
      <c r="J22" s="0" t="s">
        <v>3</v>
      </c>
      <c r="K22" s="0" t="s">
        <v>3</v>
      </c>
      <c r="L22" s="0" t="s">
        <v>3</v>
      </c>
      <c r="M22" s="0" t="s">
        <v>3</v>
      </c>
      <c r="N22" s="0" t="s">
        <v>3</v>
      </c>
    </row>
    <row r="23" customFormat="false" ht="14.25" hidden="false" customHeight="false" outlineLevel="0" collapsed="false">
      <c r="A23" s="0" t="s">
        <v>11</v>
      </c>
      <c r="B23" s="0" t="s">
        <v>4</v>
      </c>
    </row>
    <row r="24" customFormat="false" ht="14.25" hidden="false" customHeight="false" outlineLevel="0" collapsed="false">
      <c r="A24" s="0" t="s">
        <v>11</v>
      </c>
      <c r="B24" s="0" t="s">
        <v>5</v>
      </c>
      <c r="C24" s="0" t="n">
        <v>33.7269013107589</v>
      </c>
      <c r="D24" s="0" t="n">
        <v>33.7022334937177</v>
      </c>
      <c r="E24" s="0" t="n">
        <v>33.5464899590205</v>
      </c>
      <c r="F24" s="0" t="n">
        <v>36.0269933978965</v>
      </c>
      <c r="G24" s="0" t="n">
        <v>38.008540186292</v>
      </c>
      <c r="H24" s="0" t="n">
        <v>37.2533281896387</v>
      </c>
      <c r="I24" s="0" t="s">
        <v>6</v>
      </c>
      <c r="J24" s="0" t="n">
        <v>33.3493611826381</v>
      </c>
      <c r="K24" s="0" t="n">
        <v>34.0051833288678</v>
      </c>
      <c r="L24" s="0" t="n">
        <v>36.1323021680217</v>
      </c>
      <c r="M24" s="0" t="n">
        <v>36.2876191693673</v>
      </c>
      <c r="N24" s="0" t="s">
        <v>6</v>
      </c>
      <c r="Q24" s="0" t="n">
        <v>33.4427085753939</v>
      </c>
      <c r="R24" s="0" t="n">
        <v>1</v>
      </c>
      <c r="S24" s="0" t="n">
        <v>34.0570306204396</v>
      </c>
      <c r="T24" s="0" t="n">
        <v>33.4427085753939</v>
      </c>
      <c r="U24" s="0" t="n">
        <f aca="false">LOG(R24,2)</f>
        <v>0</v>
      </c>
      <c r="V24" s="0" t="n">
        <v>33.4427085753939</v>
      </c>
      <c r="X24" s="0" t="n">
        <v>0</v>
      </c>
      <c r="Y24" s="0" t="n">
        <v>33.4427085753939</v>
      </c>
    </row>
    <row r="25" customFormat="false" ht="14.25" hidden="false" customHeight="false" outlineLevel="0" collapsed="false">
      <c r="A25" s="0" t="s">
        <v>11</v>
      </c>
      <c r="C25" s="0" t="s">
        <v>6</v>
      </c>
      <c r="D25" s="0" t="s">
        <v>6</v>
      </c>
      <c r="E25" s="0" t="s">
        <v>6</v>
      </c>
      <c r="F25" s="0" t="s">
        <v>6</v>
      </c>
      <c r="G25" s="0" t="s">
        <v>6</v>
      </c>
      <c r="H25" s="0" t="s">
        <v>6</v>
      </c>
      <c r="I25" s="0" t="s">
        <v>6</v>
      </c>
      <c r="J25" s="0" t="s">
        <v>6</v>
      </c>
      <c r="K25" s="0" t="s">
        <v>6</v>
      </c>
      <c r="L25" s="0" t="s">
        <v>6</v>
      </c>
      <c r="M25" s="0" t="s">
        <v>6</v>
      </c>
      <c r="N25" s="0" t="s">
        <v>6</v>
      </c>
      <c r="Q25" s="0" t="n">
        <v>33.8692287014481</v>
      </c>
      <c r="R25" s="0" t="n">
        <f aca="false">R24/2</f>
        <v>0.5</v>
      </c>
      <c r="S25" s="0" t="n">
        <v>33.8692287014481</v>
      </c>
      <c r="T25" s="0" t="n">
        <v>33.8692287014481</v>
      </c>
      <c r="U25" s="0" t="n">
        <f aca="false">LOG(R25,2)</f>
        <v>-1</v>
      </c>
      <c r="V25" s="0" t="n">
        <v>33.8692287014481</v>
      </c>
      <c r="X25" s="0" t="n">
        <v>-2</v>
      </c>
      <c r="Y25" s="0" t="n">
        <v>35.3323851458632</v>
      </c>
    </row>
    <row r="26" customFormat="false" ht="14.25" hidden="false" customHeight="false" outlineLevel="0" collapsed="false">
      <c r="A26" s="0" t="s">
        <v>12</v>
      </c>
      <c r="B26" s="0" t="s">
        <v>2</v>
      </c>
      <c r="C26" s="0" t="s">
        <v>3</v>
      </c>
      <c r="D26" s="0" t="s">
        <v>3</v>
      </c>
      <c r="E26" s="0" t="s">
        <v>3</v>
      </c>
      <c r="F26" s="0" t="s">
        <v>3</v>
      </c>
      <c r="G26" s="0" t="s">
        <v>3</v>
      </c>
      <c r="H26" s="0" t="s">
        <v>3</v>
      </c>
      <c r="I26" s="0" t="s">
        <v>3</v>
      </c>
      <c r="J26" s="0" t="s">
        <v>3</v>
      </c>
      <c r="K26" s="0" t="s">
        <v>3</v>
      </c>
      <c r="L26" s="0" t="s">
        <v>3</v>
      </c>
      <c r="M26" s="0" t="s">
        <v>3</v>
      </c>
      <c r="N26" s="0" t="s">
        <v>3</v>
      </c>
      <c r="Q26" s="0" t="n">
        <v>35.3323851458632</v>
      </c>
      <c r="R26" s="0" t="n">
        <f aca="false">R25/2</f>
        <v>0.25</v>
      </c>
      <c r="S26" s="0" t="n">
        <v>35.3323851458632</v>
      </c>
      <c r="T26" s="0" t="n">
        <v>35.3323851458632</v>
      </c>
      <c r="U26" s="0" t="n">
        <f aca="false">LOG(R26,2)</f>
        <v>-2</v>
      </c>
      <c r="V26" s="0" t="n">
        <v>35.3323851458632</v>
      </c>
      <c r="X26" s="0" t="n">
        <v>-4</v>
      </c>
      <c r="Y26" s="0" t="n">
        <v>37.2282316856384</v>
      </c>
    </row>
    <row r="27" customFormat="false" ht="14.25" hidden="false" customHeight="false" outlineLevel="0" collapsed="false">
      <c r="A27" s="0" t="s">
        <v>12</v>
      </c>
      <c r="B27" s="0" t="s">
        <v>4</v>
      </c>
      <c r="Q27" s="0" t="n">
        <v>37.1046982432184</v>
      </c>
      <c r="R27" s="0" t="n">
        <f aca="false">R26/2</f>
        <v>0.125</v>
      </c>
      <c r="S27" s="0" t="n">
        <v>37.1046982432184</v>
      </c>
      <c r="T27" s="0" t="n">
        <v>37.1046982432184</v>
      </c>
      <c r="U27" s="0" t="n">
        <f aca="false">LOG(R27,2)</f>
        <v>-3</v>
      </c>
      <c r="V27" s="0" t="n">
        <v>37.1046982432184</v>
      </c>
      <c r="AA27" s="0" t="n">
        <f aca="false">2^(-1/-1.0807)</f>
        <v>1.89911356205103</v>
      </c>
    </row>
    <row r="28" customFormat="false" ht="14.25" hidden="false" customHeight="false" outlineLevel="0" collapsed="false">
      <c r="A28" s="0" t="s">
        <v>12</v>
      </c>
      <c r="B28" s="0" t="s">
        <v>5</v>
      </c>
      <c r="C28" s="0" t="n">
        <v>34.038762312298</v>
      </c>
      <c r="D28" s="0" t="n">
        <v>34.1679111832294</v>
      </c>
      <c r="E28" s="0" t="n">
        <v>35.4200925570684</v>
      </c>
      <c r="F28" s="0" t="s">
        <v>6</v>
      </c>
      <c r="G28" s="0" t="n">
        <v>37.2282316856384</v>
      </c>
      <c r="H28" s="0" t="n">
        <v>37.1481761579815</v>
      </c>
      <c r="I28" s="0" t="s">
        <v>6</v>
      </c>
      <c r="J28" s="0" t="s">
        <v>6</v>
      </c>
      <c r="K28" s="0" t="s">
        <v>6</v>
      </c>
      <c r="L28" s="0" t="s">
        <v>6</v>
      </c>
      <c r="M28" s="0" t="s">
        <v>6</v>
      </c>
      <c r="N28" s="0" t="s">
        <v>6</v>
      </c>
      <c r="Q28" s="0" t="n">
        <v>37.2282316856384</v>
      </c>
      <c r="R28" s="0" t="n">
        <f aca="false">R27/2</f>
        <v>0.0625</v>
      </c>
      <c r="S28" s="0" t="n">
        <v>37.2282316856384</v>
      </c>
      <c r="T28" s="0" t="n">
        <v>37.2282316856384</v>
      </c>
      <c r="U28" s="0" t="n">
        <f aca="false">LOG(R28,2)</f>
        <v>-4</v>
      </c>
      <c r="V28" s="0" t="n">
        <v>37.2282316856384</v>
      </c>
    </row>
    <row r="29" customFormat="false" ht="14.25" hidden="false" customHeight="false" outlineLevel="0" collapsed="false">
      <c r="A29" s="0" t="s">
        <v>12</v>
      </c>
      <c r="C29" s="0" t="s">
        <v>6</v>
      </c>
      <c r="D29" s="0" t="s">
        <v>6</v>
      </c>
      <c r="E29" s="0" t="s">
        <v>6</v>
      </c>
      <c r="F29" s="0" t="s">
        <v>6</v>
      </c>
      <c r="G29" s="0" t="s">
        <v>6</v>
      </c>
      <c r="H29" s="0" t="s">
        <v>6</v>
      </c>
      <c r="I29" s="0" t="s">
        <v>6</v>
      </c>
      <c r="J29" s="0" t="s">
        <v>6</v>
      </c>
      <c r="K29" s="0" t="s">
        <v>6</v>
      </c>
      <c r="L29" s="0" t="s">
        <v>6</v>
      </c>
      <c r="M29" s="0" t="s">
        <v>6</v>
      </c>
      <c r="N29" s="0" t="s">
        <v>6</v>
      </c>
    </row>
    <row r="30" customFormat="false" ht="14.25" hidden="false" customHeight="false" outlineLevel="0" collapsed="false">
      <c r="A30" s="0" t="s">
        <v>13</v>
      </c>
      <c r="B30" s="0" t="s">
        <v>2</v>
      </c>
      <c r="C30" s="0" t="s">
        <v>3</v>
      </c>
      <c r="D30" s="0" t="s">
        <v>3</v>
      </c>
      <c r="E30" s="0" t="s">
        <v>3</v>
      </c>
      <c r="F30" s="0" t="s">
        <v>3</v>
      </c>
      <c r="G30" s="0" t="s">
        <v>3</v>
      </c>
      <c r="H30" s="0" t="s">
        <v>3</v>
      </c>
      <c r="I30" s="0" t="s">
        <v>3</v>
      </c>
      <c r="J30" s="0" t="s">
        <v>3</v>
      </c>
      <c r="K30" s="0" t="s">
        <v>3</v>
      </c>
      <c r="L30" s="0" t="s">
        <v>3</v>
      </c>
      <c r="M30" s="0" t="s">
        <v>3</v>
      </c>
      <c r="N30" s="0" t="s">
        <v>3</v>
      </c>
      <c r="AA30" s="0" t="n">
        <v>1.89914</v>
      </c>
    </row>
    <row r="31" customFormat="false" ht="14.25" hidden="false" customHeight="false" outlineLevel="0" collapsed="false">
      <c r="A31" s="0" t="s">
        <v>13</v>
      </c>
      <c r="B31" s="0" t="s">
        <v>4</v>
      </c>
      <c r="AA31" s="0" t="n">
        <v>2.080075</v>
      </c>
    </row>
    <row r="32" customFormat="false" ht="14.25" hidden="false" customHeight="false" outlineLevel="0" collapsed="false">
      <c r="A32" s="0" t="s">
        <v>13</v>
      </c>
      <c r="B32" s="0" t="s">
        <v>5</v>
      </c>
      <c r="C32" s="0" t="n">
        <v>34.0752989285812</v>
      </c>
      <c r="D32" s="0" t="n">
        <v>33.5705462196667</v>
      </c>
      <c r="E32" s="0" t="n">
        <v>35.244677734658</v>
      </c>
      <c r="F32" s="0" t="n">
        <v>37.1046982432184</v>
      </c>
      <c r="G32" s="0" t="s">
        <v>6</v>
      </c>
      <c r="H32" s="0" t="n">
        <v>37.1767993279035</v>
      </c>
      <c r="I32" s="0" t="s">
        <v>6</v>
      </c>
      <c r="J32" s="0" t="s">
        <v>6</v>
      </c>
      <c r="K32" s="0" t="s">
        <v>6</v>
      </c>
      <c r="L32" s="0" t="s">
        <v>6</v>
      </c>
      <c r="M32" s="0" t="s">
        <v>6</v>
      </c>
      <c r="N32" s="0" t="s">
        <v>6</v>
      </c>
    </row>
    <row r="33" customFormat="false" ht="14.25" hidden="false" customHeight="false" outlineLevel="0" collapsed="false">
      <c r="A33" s="0" t="s">
        <v>13</v>
      </c>
      <c r="C33" s="0" t="s">
        <v>6</v>
      </c>
      <c r="D33" s="0" t="s">
        <v>6</v>
      </c>
      <c r="E33" s="0" t="s">
        <v>6</v>
      </c>
      <c r="F33" s="0" t="s">
        <v>6</v>
      </c>
      <c r="G33" s="0" t="s">
        <v>6</v>
      </c>
      <c r="H33" s="0" t="s">
        <v>6</v>
      </c>
      <c r="I33" s="0" t="s">
        <v>6</v>
      </c>
      <c r="J33" s="0" t="s">
        <v>6</v>
      </c>
      <c r="K33" s="0" t="s">
        <v>6</v>
      </c>
      <c r="L33" s="0" t="s">
        <v>6</v>
      </c>
      <c r="M33" s="0" t="s">
        <v>6</v>
      </c>
      <c r="N33" s="0" t="s">
        <v>6</v>
      </c>
      <c r="T33" s="0" t="n">
        <f aca="false">LN(2)/0.0112</f>
        <v>61.8881411214237</v>
      </c>
      <c r="U33" s="0" t="n">
        <f aca="false">LN(2)/0.0148</f>
        <v>46.8342689567531</v>
      </c>
    </row>
    <row r="34" customFormat="false" ht="14.25" hidden="false" customHeight="false" outlineLevel="0" collapsed="false">
      <c r="W34" s="0" t="s">
        <v>14</v>
      </c>
      <c r="X34" s="0" t="s">
        <v>15</v>
      </c>
      <c r="Z34" s="0" t="n">
        <f aca="false">LN(2)/0.0136</f>
        <v>50.9667044529372</v>
      </c>
    </row>
    <row r="35" customFormat="false" ht="14.25" hidden="false" customHeight="false" outlineLevel="0" collapsed="false">
      <c r="C35" s="0" t="n">
        <v>33.4770515822852</v>
      </c>
      <c r="D35" s="0" t="n">
        <v>33.7498919954862</v>
      </c>
      <c r="E35" s="0" t="n">
        <v>34.0722099232408</v>
      </c>
      <c r="F35" s="0" t="n">
        <v>33.7602708580577</v>
      </c>
      <c r="G35" s="0" t="n">
        <v>35.4508096281333</v>
      </c>
      <c r="H35" s="0" t="n">
        <v>36.4662254814327</v>
      </c>
      <c r="K35" s="0" t="n">
        <v>32.9281263389561</v>
      </c>
      <c r="L35" s="0" t="n">
        <v>33.6916289347903</v>
      </c>
      <c r="M35" s="0" t="n">
        <v>33.8876679986881</v>
      </c>
      <c r="N35" s="0" t="n">
        <v>35.8080327628989</v>
      </c>
      <c r="O35" s="0" t="n">
        <v>35.4893611230914</v>
      </c>
      <c r="P35" s="0" t="n">
        <v>37.2215495200639</v>
      </c>
      <c r="S35" s="0" t="n">
        <v>0</v>
      </c>
      <c r="T35" s="0" t="n">
        <v>-0.000748706037488995</v>
      </c>
      <c r="U35" s="0" t="n">
        <f aca="false">2^T35</f>
        <v>0.999481171159301</v>
      </c>
      <c r="V35" s="0" t="n">
        <v>0</v>
      </c>
      <c r="W35" s="0" t="n">
        <v>-0.301779377162518</v>
      </c>
      <c r="X35" s="0" t="n">
        <v>-0.301779377162518</v>
      </c>
      <c r="Z35" s="0" t="n">
        <f aca="false">LN(2)/0.018</f>
        <v>38.5081766977747</v>
      </c>
    </row>
    <row r="36" customFormat="false" ht="14.25" hidden="false" customHeight="false" outlineLevel="0" collapsed="false">
      <c r="C36" s="0" t="n">
        <v>33.1816683291372</v>
      </c>
      <c r="D36" s="0" t="n">
        <v>33.3376189205752</v>
      </c>
      <c r="E36" s="0" t="n">
        <v>35.5985023295894</v>
      </c>
      <c r="F36" s="0" t="n">
        <v>36.1030139124147</v>
      </c>
      <c r="G36" s="0" t="s">
        <v>6</v>
      </c>
      <c r="H36" s="0" t="n">
        <v>37.2757802744809</v>
      </c>
      <c r="K36" s="0" t="n">
        <v>33.3293599557112</v>
      </c>
      <c r="L36" s="0" t="n">
        <v>33.5437554580307</v>
      </c>
      <c r="M36" s="0" t="n">
        <v>34.8353561264151</v>
      </c>
      <c r="N36" s="0" t="n">
        <v>34.9316423852362</v>
      </c>
      <c r="O36" s="0" t="n">
        <v>35.4508096281333</v>
      </c>
      <c r="P36" s="0" t="n">
        <v>36.8710028779568</v>
      </c>
      <c r="S36" s="0" t="n">
        <v>30</v>
      </c>
      <c r="T36" s="0" t="n">
        <v>-0.132203846407708</v>
      </c>
      <c r="U36" s="0" t="n">
        <f aca="false">2^T36</f>
        <v>0.912436556198182</v>
      </c>
      <c r="V36" s="0" t="n">
        <v>30</v>
      </c>
      <c r="W36" s="0" t="n">
        <v>-0.409965569520924</v>
      </c>
      <c r="X36" s="0" t="n">
        <v>-0.743473443160781</v>
      </c>
    </row>
    <row r="37" customFormat="false" ht="14.25" hidden="false" customHeight="false" outlineLevel="0" collapsed="false">
      <c r="C37" s="0" t="n">
        <f aca="false">AVERAGE(C35:C36)</f>
        <v>33.3293599557112</v>
      </c>
      <c r="D37" s="0" t="n">
        <f aca="false">AVERAGE(D35:D36)</f>
        <v>33.5437554580307</v>
      </c>
      <c r="E37" s="0" t="n">
        <f aca="false">AVERAGE(E35:E36)</f>
        <v>34.8353561264151</v>
      </c>
      <c r="F37" s="0" t="n">
        <f aca="false">AVERAGE(F35:F36)</f>
        <v>34.9316423852362</v>
      </c>
      <c r="G37" s="0" t="n">
        <v>35.4508096281333</v>
      </c>
      <c r="H37" s="0" t="n">
        <f aca="false">AVERAGE(H35:H36)</f>
        <v>36.8710028779568</v>
      </c>
      <c r="K37" s="0" t="n">
        <v>34.0706394315143</v>
      </c>
      <c r="L37" s="0" t="n">
        <v>33.4659687678997</v>
      </c>
      <c r="M37" s="0" t="n">
        <v>33.6361301788236</v>
      </c>
      <c r="N37" s="0" t="n">
        <v>36.5137890629218</v>
      </c>
      <c r="O37" s="0" t="n">
        <v>35.4508096281333</v>
      </c>
      <c r="P37" s="0" t="n">
        <v>37.1516286890207</v>
      </c>
      <c r="S37" s="0" t="n">
        <v>60</v>
      </c>
      <c r="T37" s="0" t="n">
        <v>-0.716101121416878</v>
      </c>
      <c r="U37" s="0" t="n">
        <f aca="false">2^T37</f>
        <v>0.608740339992989</v>
      </c>
      <c r="V37" s="0" t="n">
        <v>60</v>
      </c>
      <c r="W37" s="0" t="n">
        <v>-0.890506860898249</v>
      </c>
      <c r="X37" s="0" t="n">
        <v>-1.11313479488723</v>
      </c>
    </row>
    <row r="38" customFormat="false" ht="14.25" hidden="false" customHeight="false" outlineLevel="0" collapsed="false">
      <c r="K38" s="0" t="n">
        <f aca="false">AVERAGE(K35:K37)</f>
        <v>33.4427085753939</v>
      </c>
      <c r="L38" s="0" t="n">
        <f aca="false">AVERAGE(L35:L37)</f>
        <v>33.5671177202402</v>
      </c>
      <c r="M38" s="0" t="n">
        <f aca="false">AVERAGE(M35:M37)</f>
        <v>34.1197181013089</v>
      </c>
      <c r="N38" s="0" t="n">
        <f aca="false">AVERAGE(N35:N37)</f>
        <v>35.751154737019</v>
      </c>
      <c r="O38" s="0" t="n">
        <f aca="false">AVERAGE(O35:O37)</f>
        <v>35.4636601264527</v>
      </c>
      <c r="P38" s="0" t="n">
        <f aca="false">AVERAGE(P35:P37)</f>
        <v>37.0813936956805</v>
      </c>
      <c r="S38" s="0" t="n">
        <v>90</v>
      </c>
      <c r="T38" s="0" t="n">
        <v>-2.43993526734889</v>
      </c>
      <c r="U38" s="0" t="n">
        <f aca="false">2^T38</f>
        <v>0.184291921017004</v>
      </c>
      <c r="V38" s="0" t="n">
        <v>90</v>
      </c>
      <c r="W38" s="0" t="n">
        <v>-2.30920415931171</v>
      </c>
      <c r="X38" s="0" t="n">
        <v>-2.22325388358528</v>
      </c>
    </row>
    <row r="39" customFormat="false" ht="14.25" hidden="false" customHeight="false" outlineLevel="0" collapsed="false">
      <c r="K39" s="0" t="n">
        <f aca="false">(K38-33.442)/-0.9464</f>
        <v>-0.000748706037488995</v>
      </c>
      <c r="L39" s="0" t="n">
        <f aca="false">(L38-33.442)/-0.9464</f>
        <v>-0.1322038464077</v>
      </c>
      <c r="M39" s="0" t="n">
        <f aca="false">(M38-33.442)/-0.9464</f>
        <v>-0.716101121416878</v>
      </c>
      <c r="N39" s="0" t="n">
        <f aca="false">(N38-33.442)/-0.9464</f>
        <v>-2.43993526734889</v>
      </c>
      <c r="O39" s="0" t="n">
        <f aca="false">(O38-33.442)/-0.9464</f>
        <v>-2.13615820631095</v>
      </c>
      <c r="P39" s="0" t="n">
        <f aca="false">(P38-33.442)/-0.9464</f>
        <v>-3.84551320338171</v>
      </c>
      <c r="S39" s="0" t="n">
        <v>180</v>
      </c>
      <c r="T39" s="0" t="n">
        <v>-2.13615820631095</v>
      </c>
      <c r="U39" s="0" t="n">
        <f aca="false">2^T39</f>
        <v>0.227484758614973</v>
      </c>
      <c r="V39" s="0" t="n">
        <v>180</v>
      </c>
      <c r="W39" s="0" t="n">
        <v>-2.05919884596325</v>
      </c>
      <c r="X39" s="0" t="n">
        <v>-2.86060617167096</v>
      </c>
    </row>
    <row r="40" customFormat="false" ht="14.25" hidden="false" customHeight="false" outlineLevel="0" collapsed="false">
      <c r="C40" s="0" t="n">
        <v>33.8347680714904</v>
      </c>
      <c r="D40" s="0" t="n">
        <v>34.6762342326425</v>
      </c>
      <c r="E40" s="0" t="n">
        <v>37.1331444924771</v>
      </c>
      <c r="F40" s="0" t="n">
        <v>39.2637934891637</v>
      </c>
      <c r="K40" s="0" t="n">
        <v>-0.000748706037488995</v>
      </c>
      <c r="L40" s="0" t="n">
        <v>-0.132203846407708</v>
      </c>
      <c r="M40" s="0" t="n">
        <v>-0.716101121416878</v>
      </c>
      <c r="N40" s="0" t="n">
        <v>-2.43993526734889</v>
      </c>
      <c r="O40" s="0" t="n">
        <v>-2.13615820631095</v>
      </c>
      <c r="P40" s="0" t="n">
        <v>-3.84551320338171</v>
      </c>
      <c r="S40" s="0" t="n">
        <v>360</v>
      </c>
      <c r="T40" s="0" t="n">
        <v>-3.84551320338171</v>
      </c>
      <c r="U40" s="0" t="n">
        <f aca="false">2^T40</f>
        <v>0.0695641010144073</v>
      </c>
    </row>
    <row r="41" customFormat="false" ht="14.25" hidden="false" customHeight="false" outlineLevel="0" collapsed="false">
      <c r="C41" s="0" t="n">
        <v>33.3493611826381</v>
      </c>
      <c r="D41" s="0" t="n">
        <v>34.0051833288678</v>
      </c>
      <c r="E41" s="0" t="n">
        <v>36.1323021680217</v>
      </c>
      <c r="F41" s="0" t="n">
        <v>36.2876191693673</v>
      </c>
      <c r="K41" s="0" t="n">
        <v>32.9281263389561</v>
      </c>
      <c r="L41" s="0" t="n">
        <v>34.0400539421681</v>
      </c>
      <c r="M41" s="0" t="n">
        <v>34.2858232617208</v>
      </c>
      <c r="N41" s="0" t="n">
        <v>34.997797908626</v>
      </c>
      <c r="O41" s="0" t="n">
        <v>35.9359932813402</v>
      </c>
    </row>
    <row r="42" customFormat="false" ht="14.25" hidden="false" customHeight="false" outlineLevel="0" collapsed="false">
      <c r="C42" s="0" t="n">
        <f aca="false">AVERAGE(C40:C41)</f>
        <v>33.5920646270642</v>
      </c>
      <c r="D42" s="0" t="n">
        <f aca="false">AVERAGE(D40:D41)</f>
        <v>34.3407087807552</v>
      </c>
      <c r="E42" s="0" t="n">
        <f aca="false">AVERAGE(E40:E41)</f>
        <v>36.6327233302494</v>
      </c>
      <c r="F42" s="0" t="n">
        <f aca="false">AVERAGE(F40:F41)</f>
        <v>37.7757063292655</v>
      </c>
      <c r="K42" s="0" t="n">
        <v>33.3293599557112</v>
      </c>
      <c r="L42" s="0" t="n">
        <v>34.2197907333003</v>
      </c>
      <c r="M42" s="0" t="n">
        <v>34.5006579122867</v>
      </c>
      <c r="N42" s="0" t="n">
        <v>35.326426381589</v>
      </c>
      <c r="O42" s="0" t="n">
        <v>35.4440254526566</v>
      </c>
      <c r="S42" s="0" t="n">
        <v>0</v>
      </c>
      <c r="T42" s="0" t="n">
        <v>-0.000748706037488995</v>
      </c>
    </row>
    <row r="43" customFormat="false" ht="14.25" hidden="false" customHeight="false" outlineLevel="0" collapsed="false">
      <c r="K43" s="0" t="n">
        <v>34.0706394315143</v>
      </c>
      <c r="L43" s="0" t="n">
        <v>33.5920646270642</v>
      </c>
      <c r="M43" s="0" t="n">
        <v>34.3407087807552</v>
      </c>
      <c r="N43" s="0" t="n">
        <v>36.6327233302494</v>
      </c>
      <c r="O43" s="0" t="n">
        <v>37.7757063292655</v>
      </c>
      <c r="S43" s="0" t="n">
        <v>30</v>
      </c>
      <c r="T43" s="0" t="n">
        <v>-0.537443400441179</v>
      </c>
    </row>
    <row r="44" customFormat="false" ht="14.25" hidden="false" customHeight="false" outlineLevel="0" collapsed="false">
      <c r="K44" s="0" t="n">
        <f aca="false">AVERAGE(K41:K43)</f>
        <v>33.4427085753939</v>
      </c>
      <c r="L44" s="0" t="n">
        <f aca="false">AVERAGE(L41:L43)</f>
        <v>33.9506364341775</v>
      </c>
      <c r="M44" s="0" t="n">
        <f aca="false">AVERAGE(M41:M43)</f>
        <v>34.3757299849209</v>
      </c>
      <c r="N44" s="0" t="n">
        <f aca="false">AVERAGE(N41:N43)</f>
        <v>35.6523158734881</v>
      </c>
      <c r="O44" s="0" t="n">
        <f aca="false">AVERAGE(O41:O43)</f>
        <v>36.3852416877541</v>
      </c>
      <c r="S44" s="0" t="n">
        <v>60</v>
      </c>
      <c r="T44" s="0" t="n">
        <v>-0.986612410102405</v>
      </c>
      <c r="W44" s="0" t="n">
        <f aca="false">LN(2)/0.0151</f>
        <v>45.9037867920494</v>
      </c>
    </row>
    <row r="45" customFormat="false" ht="14.25" hidden="false" customHeight="false" outlineLevel="0" collapsed="false">
      <c r="K45" s="0" t="n">
        <f aca="false">(K44-33.442)/-0.9464</f>
        <v>-0.000748706037488995</v>
      </c>
      <c r="L45" s="0" t="n">
        <f aca="false">(L44-33.442)/-0.9464</f>
        <v>-0.537443400441179</v>
      </c>
      <c r="M45" s="0" t="n">
        <f aca="false">(M44-33.442)/-0.9464</f>
        <v>-0.986612410102405</v>
      </c>
      <c r="N45" s="0" t="n">
        <f aca="false">(N44-33.442)/-0.9464</f>
        <v>-2.33549859836024</v>
      </c>
      <c r="O45" s="0" t="n">
        <f aca="false">(O44-33.442)/-0.9464</f>
        <v>-3.10993415865816</v>
      </c>
      <c r="S45" s="0" t="n">
        <v>90</v>
      </c>
      <c r="T45" s="0" t="n">
        <v>-2.33549859836024</v>
      </c>
    </row>
    <row r="46" customFormat="false" ht="14.25" hidden="false" customHeight="false" outlineLevel="0" collapsed="false">
      <c r="K46" s="0" t="n">
        <v>-0.000748706037488995</v>
      </c>
      <c r="L46" s="0" t="n">
        <v>-0.537443400441179</v>
      </c>
      <c r="M46" s="0" t="n">
        <v>-0.986612410102405</v>
      </c>
      <c r="N46" s="0" t="n">
        <v>-2.33549859836024</v>
      </c>
      <c r="O46" s="0" t="n">
        <v>-3.10993415865817</v>
      </c>
      <c r="S46" s="0" t="n">
        <v>180</v>
      </c>
      <c r="T46" s="0" t="n">
        <v>-3.10993415865817</v>
      </c>
    </row>
    <row r="50" customFormat="false" ht="14.25" hidden="false" customHeight="false" outlineLevel="0" collapsed="false">
      <c r="K50" s="0" t="n">
        <v>33.4427085753939</v>
      </c>
      <c r="L50" s="0" t="n">
        <v>33.5671177202403</v>
      </c>
      <c r="M50" s="0" t="n">
        <v>34.1197181013089</v>
      </c>
      <c r="N50" s="0" t="n">
        <v>35.751154737019</v>
      </c>
      <c r="O50" s="0" t="n">
        <v>35.4636601264527</v>
      </c>
      <c r="U50" s="0" t="n">
        <v>0</v>
      </c>
      <c r="V50" s="0" t="n">
        <v>-0.000748706037488995</v>
      </c>
      <c r="W50" s="0" t="n">
        <v>0</v>
      </c>
      <c r="X50" s="0" t="n">
        <v>-0.000748706037488995</v>
      </c>
    </row>
    <row r="51" customFormat="false" ht="14.25" hidden="false" customHeight="false" outlineLevel="0" collapsed="false">
      <c r="K51" s="0" t="n">
        <f aca="false">(K50-33.442)/-0.9464</f>
        <v>-0.000748706037488995</v>
      </c>
      <c r="L51" s="0" t="n">
        <f aca="false">(L50-33.442)/-0.9464</f>
        <v>-0.132203846407708</v>
      </c>
      <c r="M51" s="0" t="n">
        <f aca="false">(M50-33.442)/-0.9464</f>
        <v>-0.716101121416878</v>
      </c>
      <c r="N51" s="0" t="n">
        <f aca="false">(N50-33.442)/-0.9464</f>
        <v>-2.43993526734889</v>
      </c>
      <c r="O51" s="0" t="n">
        <f aca="false">(O50-33.442)/-0.9464</f>
        <v>-2.13615820631095</v>
      </c>
      <c r="U51" s="0" t="n">
        <v>30</v>
      </c>
      <c r="V51" s="0" t="n">
        <v>-0.132203846407708</v>
      </c>
      <c r="W51" s="0" t="n">
        <v>30</v>
      </c>
      <c r="X51" s="0" t="n">
        <v>-0.132203846407708</v>
      </c>
    </row>
    <row r="52" customFormat="false" ht="14.25" hidden="false" customHeight="false" outlineLevel="0" collapsed="false">
      <c r="U52" s="0" t="n">
        <v>60</v>
      </c>
      <c r="V52" s="0" t="n">
        <v>-0.716101121416878</v>
      </c>
      <c r="W52" s="0" t="n">
        <v>60</v>
      </c>
      <c r="X52" s="0" t="n">
        <v>-0.716101121416878</v>
      </c>
    </row>
    <row r="53" customFormat="false" ht="14.25" hidden="false" customHeight="false" outlineLevel="0" collapsed="false">
      <c r="U53" s="0" t="n">
        <v>90</v>
      </c>
      <c r="V53" s="0" t="n">
        <v>-2.43993526734889</v>
      </c>
      <c r="W53" s="0" t="n">
        <v>90</v>
      </c>
      <c r="X53" s="0" t="n">
        <v>-2.13615820631095</v>
      </c>
    </row>
    <row r="54" customFormat="false" ht="14.25" hidden="false" customHeight="false" outlineLevel="0" collapsed="false">
      <c r="U54" s="0" t="n">
        <v>180</v>
      </c>
      <c r="V54" s="0" t="n">
        <v>-2.13615820631095</v>
      </c>
      <c r="W54" s="0" t="n">
        <v>180</v>
      </c>
      <c r="X54" s="0" t="n">
        <v>-2.43993526734889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RowHeight="14.25"/>
  <cols>
    <col collapsed="false" hidden="false" max="1025" min="1" style="0" width="8.57085020242915"/>
  </cols>
  <sheetData>
    <row r="1" customFormat="false" ht="13.8" hidden="false" customHeight="false" outlineLevel="0" collapsed="false">
      <c r="A1" s="0" t="s">
        <v>16</v>
      </c>
      <c r="H1" s="0" t="s">
        <v>17</v>
      </c>
      <c r="O1" s="0" t="s">
        <v>18</v>
      </c>
    </row>
    <row r="2" customFormat="false" ht="13.8" hidden="false" customHeight="false" outlineLevel="0" collapsed="false">
      <c r="A2" s="0" t="n">
        <v>1.89911356205103</v>
      </c>
      <c r="H2" s="0" t="s">
        <v>19</v>
      </c>
      <c r="O2" s="0" t="s">
        <v>20</v>
      </c>
    </row>
    <row r="3" customFormat="false" ht="13.8" hidden="false" customHeight="false" outlineLevel="0" collapsed="false">
      <c r="A3" s="0" t="n">
        <v>33.4427085753939</v>
      </c>
      <c r="B3" s="0" t="n">
        <v>33.5671177202403</v>
      </c>
      <c r="C3" s="0" t="n">
        <v>34.1197181013089</v>
      </c>
      <c r="D3" s="0" t="n">
        <v>35.751154737019</v>
      </c>
      <c r="E3" s="0" t="n">
        <v>35.4636601264527</v>
      </c>
      <c r="F3" s="0" t="n">
        <v>37.0813936956805</v>
      </c>
      <c r="H3" s="0" t="n">
        <v>22.83967057</v>
      </c>
      <c r="I3" s="0" t="n">
        <v>22.77830204</v>
      </c>
      <c r="J3" s="0" t="n">
        <v>22.79467628</v>
      </c>
      <c r="K3" s="0" t="n">
        <v>22.68050496</v>
      </c>
      <c r="L3" s="0" t="n">
        <v>22.7911547</v>
      </c>
      <c r="M3" s="0" t="n">
        <v>22.83681722</v>
      </c>
      <c r="O3" s="0" t="n">
        <v>24.3437810452294</v>
      </c>
      <c r="P3" s="0" t="n">
        <v>24.4219381620504</v>
      </c>
      <c r="Q3" s="0" t="n">
        <v>24.033582772539</v>
      </c>
      <c r="R3" s="0" t="n">
        <v>24.0573669086307</v>
      </c>
      <c r="S3" s="0" t="n">
        <v>24.1071366263847</v>
      </c>
      <c r="T3" s="0" t="n">
        <v>24.2464070082851</v>
      </c>
    </row>
    <row r="4" customFormat="false" ht="13.8" hidden="false" customHeight="false" outlineLevel="0" collapsed="false">
      <c r="A4" s="0" t="n">
        <f aca="false">33.4427085753939-A3</f>
        <v>0</v>
      </c>
      <c r="B4" s="0" t="n">
        <f aca="false">33.4427085753939-B3</f>
        <v>-0.124409144846396</v>
      </c>
      <c r="C4" s="0" t="n">
        <f aca="false">33.4427085753939-C3</f>
        <v>-0.677009525914997</v>
      </c>
      <c r="D4" s="0" t="n">
        <f aca="false">33.4427085753939-D3</f>
        <v>-2.3084461616251</v>
      </c>
      <c r="E4" s="0" t="n">
        <f aca="false">33.4427085753939-E3</f>
        <v>-2.0209515510588</v>
      </c>
      <c r="F4" s="0" t="n">
        <f aca="false">33.4427085753939-F3</f>
        <v>-3.6386851202866</v>
      </c>
      <c r="H4" s="0" t="n">
        <f aca="false">22.83967057-H3</f>
        <v>0</v>
      </c>
      <c r="I4" s="0" t="n">
        <f aca="false">22.83967057-I3</f>
        <v>0.0613685299999993</v>
      </c>
      <c r="J4" s="0" t="n">
        <f aca="false">22.83967057-J3</f>
        <v>0.0449942899999982</v>
      </c>
      <c r="K4" s="0" t="n">
        <f aca="false">22.83967057-K3</f>
        <v>0.159165609999999</v>
      </c>
      <c r="L4" s="0" t="n">
        <f aca="false">22.83967057-L3</f>
        <v>0.0485158699999992</v>
      </c>
      <c r="M4" s="0" t="n">
        <f aca="false">22.83967057-M3</f>
        <v>0.00285334999999876</v>
      </c>
      <c r="O4" s="0" t="n">
        <f aca="false">24.3437810452294-O3</f>
        <v>0</v>
      </c>
      <c r="P4" s="0" t="n">
        <f aca="false">24.3437810452294-P3</f>
        <v>-0.078157116821</v>
      </c>
      <c r="Q4" s="0" t="n">
        <f aca="false">24.3437810452294-Q3</f>
        <v>0.3101982726904</v>
      </c>
      <c r="R4" s="0" t="n">
        <f aca="false">24.3437810452294-R3</f>
        <v>0.286414136598697</v>
      </c>
      <c r="S4" s="0" t="n">
        <f aca="false">24.3437810452294-S3</f>
        <v>0.236644418844698</v>
      </c>
      <c r="T4" s="0" t="n">
        <f aca="false">24.3437810452294-T3</f>
        <v>0.0973740369442986</v>
      </c>
    </row>
    <row r="5" customFormat="false" ht="13.8" hidden="false" customHeight="false" outlineLevel="0" collapsed="false">
      <c r="A5" s="0" t="n">
        <f aca="false">1.89911356205103^(A4)</f>
        <v>1</v>
      </c>
      <c r="B5" s="0" t="n">
        <f aca="false">1.89911356205103^(B4)</f>
        <v>0.923306124525287</v>
      </c>
      <c r="C5" s="0" t="n">
        <f aca="false">1.89911356205103^(C4)</f>
        <v>0.647766319840125</v>
      </c>
      <c r="D5" s="0" t="n">
        <f aca="false">1.89911356205103^(D4)</f>
        <v>0.227499351406356</v>
      </c>
      <c r="E5" s="0" t="n">
        <f aca="false">1.89911356205103^(E4)</f>
        <v>0.273565959131636</v>
      </c>
      <c r="F5" s="0" t="n">
        <f aca="false">1.89911356205103^(F4)</f>
        <v>0.0969261264283999</v>
      </c>
      <c r="H5" s="0" t="n">
        <f aca="false">1.91098636028691^(H4)</f>
        <v>1</v>
      </c>
      <c r="I5" s="0" t="n">
        <f aca="false">1.91098636028691^(I4)</f>
        <v>1.04054379719646</v>
      </c>
      <c r="J5" s="0" t="n">
        <f aca="false">1.91098636028691^(J4)</f>
        <v>1.0295678806277</v>
      </c>
      <c r="K5" s="0" t="n">
        <f aca="false">1.91098636028691^(K4)</f>
        <v>1.10857871417533</v>
      </c>
      <c r="L5" s="0" t="n">
        <f aca="false">1.91098636028691^(L4)</f>
        <v>1.03191863801453</v>
      </c>
      <c r="M5" s="0" t="n">
        <f aca="false">1.91098636028691^(M4)</f>
        <v>1.00184959357149</v>
      </c>
      <c r="O5" s="0" t="n">
        <f aca="false">1.85^(O4)</f>
        <v>1</v>
      </c>
      <c r="P5" s="0" t="n">
        <f aca="false">1.85^(P4)</f>
        <v>0.953056456884232</v>
      </c>
      <c r="Q5" s="0" t="n">
        <f aca="false">1.85^(Q4)</f>
        <v>1.2102531137256</v>
      </c>
      <c r="R5" s="0" t="n">
        <f aca="false">1.85^(R4)</f>
        <v>1.19267402216229</v>
      </c>
      <c r="S5" s="0" t="n">
        <f aca="false">1.85^(S4)</f>
        <v>1.15671055461744</v>
      </c>
      <c r="T5" s="0" t="n">
        <f aca="false">1.85^(T4)</f>
        <v>1.06173366928209</v>
      </c>
    </row>
    <row r="6" customFormat="false" ht="13.8" hidden="false" customHeight="false" outlineLevel="0" collapsed="false"/>
    <row r="7" customFormat="false" ht="13.8" hidden="false" customHeight="false" outlineLevel="0" collapsed="false">
      <c r="A7" s="0" t="n">
        <v>33.4427085753939</v>
      </c>
      <c r="B7" s="0" t="n">
        <v>33.9506364341775</v>
      </c>
      <c r="C7" s="0" t="n">
        <v>34.3757299849209</v>
      </c>
      <c r="D7" s="0" t="n">
        <v>35.6523158734881</v>
      </c>
      <c r="E7" s="0" t="n">
        <v>36.3852416877541</v>
      </c>
      <c r="F7" s="0" t="n">
        <v>37.2234084371026</v>
      </c>
      <c r="H7" s="0" t="n">
        <v>22.83967057</v>
      </c>
      <c r="I7" s="0" t="n">
        <v>23.10666375</v>
      </c>
      <c r="J7" s="0" t="n">
        <v>22.78954655</v>
      </c>
      <c r="K7" s="0" t="n">
        <v>23.11147535</v>
      </c>
      <c r="L7" s="0" t="n">
        <v>22.75169966</v>
      </c>
      <c r="M7" s="0" t="n">
        <v>22.7519642</v>
      </c>
      <c r="O7" s="0" t="n">
        <v>24.3437810452294</v>
      </c>
      <c r="P7" s="0" t="n">
        <v>24.4172769523641</v>
      </c>
      <c r="Q7" s="0" t="n">
        <v>24.5343729134587</v>
      </c>
      <c r="R7" s="0" t="n">
        <v>24.4504742839064</v>
      </c>
      <c r="S7" s="0" t="n">
        <v>24.21065541752</v>
      </c>
      <c r="T7" s="0" t="n">
        <v>24.0703866526769</v>
      </c>
    </row>
    <row r="8" customFormat="false" ht="13.8" hidden="false" customHeight="false" outlineLevel="0" collapsed="false">
      <c r="A8" s="0" t="n">
        <f aca="false">33.4427085753939-A7</f>
        <v>0</v>
      </c>
      <c r="B8" s="0" t="n">
        <f aca="false">33.4427085753939-B7</f>
        <v>-0.507927858783596</v>
      </c>
      <c r="C8" s="0" t="n">
        <f aca="false">33.4427085753939-C7</f>
        <v>-0.933021409527001</v>
      </c>
      <c r="D8" s="0" t="n">
        <f aca="false">33.4427085753939-D7</f>
        <v>-2.2096072980942</v>
      </c>
      <c r="E8" s="0" t="n">
        <f aca="false">33.4427085753939-E7</f>
        <v>-2.9425331123602</v>
      </c>
      <c r="F8" s="0" t="n">
        <f aca="false">33.4427085753939-F7</f>
        <v>-3.7806998617087</v>
      </c>
      <c r="H8" s="0" t="n">
        <f aca="false">22.83967057-H7</f>
        <v>0</v>
      </c>
      <c r="I8" s="0" t="n">
        <f aca="false">22.83967057-I7</f>
        <v>-0.26699318</v>
      </c>
      <c r="J8" s="0" t="n">
        <f aca="false">22.83967057-J7</f>
        <v>0.0501240199999984</v>
      </c>
      <c r="K8" s="0" t="n">
        <f aca="false">22.83967057-K7</f>
        <v>-0.27180478</v>
      </c>
      <c r="L8" s="0" t="n">
        <f aca="false">22.83967057-L7</f>
        <v>0.0879709099999992</v>
      </c>
      <c r="M8" s="0" t="n">
        <f aca="false">22.83967057-M7</f>
        <v>0.0877063699999994</v>
      </c>
      <c r="O8" s="0" t="n">
        <f aca="false">24.3437810452294-O7</f>
        <v>0</v>
      </c>
      <c r="P8" s="0" t="n">
        <f aca="false">24.3437810452294-P7</f>
        <v>-0.0734959071347028</v>
      </c>
      <c r="Q8" s="0" t="n">
        <f aca="false">24.3437810452294-Q7</f>
        <v>-0.190591868229301</v>
      </c>
      <c r="R8" s="0" t="n">
        <f aca="false">24.3437810452294-R7</f>
        <v>-0.106693238677</v>
      </c>
      <c r="S8" s="0" t="n">
        <f aca="false">24.3437810452294-S7</f>
        <v>0.133125627709397</v>
      </c>
      <c r="T8" s="0" t="n">
        <f aca="false">24.3437810452294-T7</f>
        <v>0.2733943925525</v>
      </c>
    </row>
    <row r="9" customFormat="false" ht="13.8" hidden="false" customHeight="false" outlineLevel="0" collapsed="false">
      <c r="A9" s="0" t="n">
        <f aca="false">1.89911356205103^(A8)</f>
        <v>1</v>
      </c>
      <c r="B9" s="0" t="n">
        <f aca="false">1.89911356205103^(B8)</f>
        <v>0.721965126211826</v>
      </c>
      <c r="C9" s="0" t="n">
        <f aca="false">1.89911356205103^(C8)</f>
        <v>0.549675036369865</v>
      </c>
      <c r="D9" s="0" t="n">
        <f aca="false">1.89911356205103^(D8)</f>
        <v>0.242388393736248</v>
      </c>
      <c r="E9" s="0" t="n">
        <f aca="false">1.89911356205103^(E8)</f>
        <v>0.151479774421658</v>
      </c>
      <c r="F9" s="0" t="n">
        <f aca="false">1.89911356205103^(F8)</f>
        <v>0.0884876207213295</v>
      </c>
      <c r="H9" s="0" t="n">
        <f aca="false">1.91098636028691^H8</f>
        <v>1</v>
      </c>
      <c r="I9" s="0" t="n">
        <f aca="false">1.91098636028691^I8</f>
        <v>0.841213323037201</v>
      </c>
      <c r="J9" s="0" t="n">
        <f aca="false">1.91098636028691^J8</f>
        <v>1.03299390947501</v>
      </c>
      <c r="K9" s="0" t="n">
        <f aca="false">1.91098636028691^K8</f>
        <v>0.83859610972632</v>
      </c>
      <c r="L9" s="0" t="n">
        <f aca="false">1.91098636028691^L8</f>
        <v>1.05862582883072</v>
      </c>
      <c r="M9" s="0" t="n">
        <f aca="false">1.91098636028691^M8</f>
        <v>1.05844447924437</v>
      </c>
      <c r="O9" s="0" t="n">
        <f aca="false">1.85^(O8)</f>
        <v>1</v>
      </c>
      <c r="P9" s="0" t="n">
        <f aca="false">1.85^(P8)</f>
        <v>0.955793277152873</v>
      </c>
      <c r="Q9" s="0" t="n">
        <f aca="false">1.85^(Q8)</f>
        <v>0.889363375834411</v>
      </c>
      <c r="R9" s="0" t="n">
        <f aca="false">1.85^(R8)</f>
        <v>0.93647153914474</v>
      </c>
      <c r="S9" s="0" t="n">
        <f aca="false">1.85^(S8)</f>
        <v>1.08534398581236</v>
      </c>
      <c r="T9" s="0" t="n">
        <f aca="false">1.85^(T8)</f>
        <v>1.18315938344271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>
      <c r="C12" s="0" t="s">
        <v>21</v>
      </c>
      <c r="K12" s="0" t="s">
        <v>22</v>
      </c>
    </row>
    <row r="13" customFormat="false" ht="13.8" hidden="false" customHeight="false" outlineLevel="0" collapsed="false">
      <c r="A13" s="2" t="n">
        <v>1</v>
      </c>
      <c r="B13" s="2" t="n">
        <v>0.923306124525312</v>
      </c>
      <c r="C13" s="2" t="n">
        <v>0.647766319840111</v>
      </c>
      <c r="D13" s="2" t="n">
        <v>0.227499351406358</v>
      </c>
      <c r="E13" s="2" t="n">
        <v>0.273565959131639</v>
      </c>
      <c r="F13" s="2" t="n">
        <v>0.0969261264284026</v>
      </c>
      <c r="G13" s="2"/>
      <c r="H13" s="2" t="n">
        <v>1</v>
      </c>
      <c r="I13" s="2" t="n">
        <v>0.923306124525312</v>
      </c>
      <c r="J13" s="2" t="n">
        <v>0.647766319840111</v>
      </c>
      <c r="K13" s="2" t="n">
        <v>0.227499351406358</v>
      </c>
      <c r="L13" s="2" t="n">
        <v>0.273565959131639</v>
      </c>
      <c r="M13" s="2" t="n">
        <v>0.0969261264284026</v>
      </c>
    </row>
    <row r="14" customFormat="false" ht="13.8" hidden="false" customHeight="false" outlineLevel="0" collapsed="false">
      <c r="A14" s="2" t="n">
        <v>1</v>
      </c>
      <c r="B14" s="2" t="n">
        <v>1.04054379719646</v>
      </c>
      <c r="C14" s="2" t="n">
        <v>1.0295678806277</v>
      </c>
      <c r="D14" s="2" t="n">
        <v>1.10857871417533</v>
      </c>
      <c r="E14" s="2" t="n">
        <v>1.03191863801453</v>
      </c>
      <c r="F14" s="2" t="n">
        <v>1.00184959357149</v>
      </c>
      <c r="G14" s="2"/>
      <c r="H14" s="2" t="n">
        <v>1</v>
      </c>
      <c r="I14" s="2" t="n">
        <v>0.953056456884212</v>
      </c>
      <c r="J14" s="2" t="n">
        <v>1.21025311372559</v>
      </c>
      <c r="K14" s="2" t="n">
        <v>1.19267402216227</v>
      </c>
      <c r="L14" s="2" t="n">
        <v>1.15671055461741</v>
      </c>
      <c r="M14" s="2" t="n">
        <v>1.06173366928206</v>
      </c>
      <c r="O14" s="0" t="s">
        <v>14</v>
      </c>
    </row>
    <row r="15" customFormat="false" ht="13.8" hidden="false" customHeight="false" outlineLevel="0" collapsed="false">
      <c r="A15" s="2" t="n">
        <f aca="false">A13/A14</f>
        <v>1</v>
      </c>
      <c r="B15" s="2" t="n">
        <f aca="false">B13/B14</f>
        <v>0.887330381491849</v>
      </c>
      <c r="C15" s="2" t="n">
        <f aca="false">C13/C14</f>
        <v>0.62916329464861</v>
      </c>
      <c r="D15" s="2" t="n">
        <f aca="false">D13/D14</f>
        <v>0.205217138392915</v>
      </c>
      <c r="E15" s="2" t="n">
        <f aca="false">E13/E14</f>
        <v>0.265104194317098</v>
      </c>
      <c r="F15" s="2" t="n">
        <f aca="false">F13/F14</f>
        <v>0.0967471834598156</v>
      </c>
      <c r="G15" s="2"/>
      <c r="H15" s="2" t="n">
        <f aca="false">H13/H14</f>
        <v>1</v>
      </c>
      <c r="I15" s="2" t="n">
        <f aca="false">I13/I14</f>
        <v>0.968784291692266</v>
      </c>
      <c r="J15" s="2" t="n">
        <f aca="false">J13/J14</f>
        <v>0.535232103511021</v>
      </c>
      <c r="K15" s="2" t="n">
        <f aca="false">K13/K14</f>
        <v>0.190747301592023</v>
      </c>
      <c r="L15" s="2" t="n">
        <f aca="false">L13/L14</f>
        <v>0.236503382838175</v>
      </c>
      <c r="M15" s="2" t="n">
        <f aca="false">M13/M14</f>
        <v>0.0912904330272804</v>
      </c>
    </row>
    <row r="16" customFormat="false" ht="13.8" hidden="false" customHeight="false" outlineLevel="0" collapsed="false">
      <c r="A16" s="3"/>
      <c r="B16" s="3"/>
      <c r="C16" s="3"/>
      <c r="D16" s="3"/>
      <c r="E16" s="3"/>
      <c r="F16" s="3"/>
      <c r="G16" s="3"/>
      <c r="H16" s="2"/>
      <c r="I16" s="2"/>
      <c r="J16" s="2"/>
      <c r="K16" s="2"/>
      <c r="L16" s="2"/>
      <c r="M16" s="2"/>
    </row>
    <row r="17" customFormat="false" ht="13.8" hidden="false" customHeight="false" outlineLevel="0" collapsed="false">
      <c r="A17" s="3" t="n">
        <v>1</v>
      </c>
      <c r="B17" s="3" t="n">
        <v>0.721965126211809</v>
      </c>
      <c r="C17" s="3" t="n">
        <v>0.54967503636986</v>
      </c>
      <c r="D17" s="3" t="n">
        <v>0.242388393736243</v>
      </c>
      <c r="E17" s="3" t="n">
        <v>0.151479774421659</v>
      </c>
      <c r="F17" s="3" t="n">
        <v>0.0884876207213295</v>
      </c>
      <c r="G17" s="3"/>
      <c r="H17" s="3" t="n">
        <v>1</v>
      </c>
      <c r="I17" s="3" t="n">
        <v>0.721965126211809</v>
      </c>
      <c r="J17" s="3" t="n">
        <v>0.54967503636986</v>
      </c>
      <c r="K17" s="3" t="n">
        <v>0.242388393736243</v>
      </c>
      <c r="L17" s="3" t="n">
        <v>0.151479774421659</v>
      </c>
      <c r="M17" s="3" t="n">
        <v>0.0884876207213295</v>
      </c>
    </row>
    <row r="18" customFormat="false" ht="13.8" hidden="false" customHeight="false" outlineLevel="0" collapsed="false">
      <c r="A18" s="3" t="n">
        <v>1</v>
      </c>
      <c r="B18" s="3" t="n">
        <v>0.841213323037201</v>
      </c>
      <c r="C18" s="3" t="n">
        <v>1.03299390947501</v>
      </c>
      <c r="D18" s="3" t="n">
        <v>0.83859610972632</v>
      </c>
      <c r="E18" s="3" t="n">
        <v>1.05862582883072</v>
      </c>
      <c r="F18" s="3" t="n">
        <v>1.05844447924437</v>
      </c>
      <c r="G18" s="3"/>
      <c r="H18" s="2" t="n">
        <v>1</v>
      </c>
      <c r="I18" s="2" t="n">
        <v>0.955793277152854</v>
      </c>
      <c r="J18" s="2" t="n">
        <v>0.889363375834421</v>
      </c>
      <c r="K18" s="2" t="n">
        <v>0.936471539144737</v>
      </c>
      <c r="L18" s="2" t="n">
        <v>1.08534398581237</v>
      </c>
      <c r="M18" s="2" t="n">
        <v>1.18315938344271</v>
      </c>
    </row>
    <row r="19" customFormat="false" ht="13.8" hidden="false" customHeight="false" outlineLevel="0" collapsed="false">
      <c r="A19" s="2" t="n">
        <f aca="false">A17/A18</f>
        <v>1</v>
      </c>
      <c r="B19" s="2" t="n">
        <f aca="false">B17/B18</f>
        <v>0.858242619844814</v>
      </c>
      <c r="C19" s="2" t="n">
        <f aca="false">C17/C18</f>
        <v>0.53211837100687</v>
      </c>
      <c r="D19" s="2" t="n">
        <f aca="false">D17/D18</f>
        <v>0.289040684693073</v>
      </c>
      <c r="E19" s="2" t="n">
        <f aca="false">E17/E18</f>
        <v>0.143090948941773</v>
      </c>
      <c r="F19" s="2" t="n">
        <f aca="false">F17/F18</f>
        <v>0.0836015704711327</v>
      </c>
      <c r="G19" s="2"/>
      <c r="H19" s="2" t="n">
        <f aca="false">H17/H18</f>
        <v>1</v>
      </c>
      <c r="I19" s="2" t="n">
        <f aca="false">I17/I18</f>
        <v>0.755356983010406</v>
      </c>
      <c r="J19" s="2" t="n">
        <f aca="false">J17/J18</f>
        <v>0.61805449977535</v>
      </c>
      <c r="K19" s="2" t="n">
        <f aca="false">K17/K18</f>
        <v>0.258831564659842</v>
      </c>
      <c r="L19" s="2" t="n">
        <f aca="false">L17/L18</f>
        <v>0.139568446871964</v>
      </c>
      <c r="M19" s="2" t="n">
        <f aca="false">M17/M18</f>
        <v>0.0747892650471585</v>
      </c>
      <c r="O19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2016-11-08T02:42:32Z</dcterms:created>
  <dc:creator>Michael</dc:creator>
  <dc:description/>
  <dc:language>en-US</dc:language>
  <cp:lastModifiedBy/>
  <dcterms:modified xsi:type="dcterms:W3CDTF">2017-03-13T11:00:57Z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