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haespejo/Downloads/"/>
    </mc:Choice>
  </mc:AlternateContent>
  <xr:revisionPtr revIDLastSave="0" documentId="13_ncr:1_{9611770C-5CD0-7046-A8FA-0C7B0A0498E3}" xr6:coauthVersionLast="47" xr6:coauthVersionMax="47" xr10:uidLastSave="{00000000-0000-0000-0000-000000000000}"/>
  <bookViews>
    <workbookView xWindow="0" yWindow="500" windowWidth="28800" windowHeight="16300" activeTab="2" xr2:uid="{DF2C3277-7A7F-48B4-8367-5798A41FB0D7}"/>
  </bookViews>
  <sheets>
    <sheet name="Calc Yield Using Solver" sheetId="4" r:id="rId1"/>
    <sheet name="Bond 1" sheetId="5" r:id="rId2"/>
    <sheet name="Bond 2" sheetId="6" r:id="rId3"/>
    <sheet name="annuity" sheetId="7" r:id="rId4"/>
  </sheets>
  <definedNames>
    <definedName name="solver_adj" localSheetId="1" hidden="1">'Bond 1'!#REF!</definedName>
    <definedName name="solver_adj" localSheetId="0" hidden="1">'Calc Yield Using Solver'!$B$6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'Bond 1'!#REF!</definedName>
    <definedName name="solver_opt" localSheetId="0" hidden="1">'Calc Yield Using Solver'!$B$12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6" l="1"/>
  <c r="B7" i="5"/>
  <c r="F4" i="6"/>
  <c r="G4" i="6" l="1"/>
  <c r="H4" i="6" s="1"/>
  <c r="F33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F23" i="5"/>
  <c r="F13" i="4"/>
  <c r="F13" i="5"/>
  <c r="F14" i="5"/>
  <c r="F15" i="5"/>
  <c r="F16" i="5"/>
  <c r="F17" i="5"/>
  <c r="F18" i="5"/>
  <c r="F19" i="5"/>
  <c r="F20" i="5"/>
  <c r="F21" i="5"/>
  <c r="F22" i="5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F4" i="5"/>
  <c r="F5" i="4"/>
  <c r="F6" i="4"/>
  <c r="F7" i="4"/>
  <c r="F8" i="4"/>
  <c r="F9" i="4"/>
  <c r="F10" i="4"/>
  <c r="F11" i="4"/>
  <c r="F12" i="4"/>
  <c r="F4" i="4"/>
  <c r="F12" i="5"/>
  <c r="F11" i="5"/>
  <c r="F10" i="5"/>
  <c r="F9" i="5"/>
  <c r="F8" i="5"/>
  <c r="F7" i="5"/>
  <c r="G13" i="5"/>
  <c r="H13" i="5" s="1"/>
  <c r="F6" i="5"/>
  <c r="F5" i="5"/>
  <c r="B10" i="6" l="1"/>
  <c r="B12" i="6" s="1"/>
  <c r="G19" i="5"/>
  <c r="H19" i="5" s="1"/>
  <c r="G21" i="5"/>
  <c r="H21" i="5" s="1"/>
  <c r="G20" i="5"/>
  <c r="H20" i="5" s="1"/>
  <c r="G11" i="5"/>
  <c r="H11" i="5" s="1"/>
  <c r="G14" i="5"/>
  <c r="H14" i="5" s="1"/>
  <c r="G22" i="5"/>
  <c r="H22" i="5" s="1"/>
  <c r="G15" i="5"/>
  <c r="H15" i="5" s="1"/>
  <c r="G23" i="5"/>
  <c r="H23" i="5" s="1"/>
  <c r="G16" i="5"/>
  <c r="H16" i="5" s="1"/>
  <c r="G17" i="5"/>
  <c r="H17" i="5" s="1"/>
  <c r="G4" i="5"/>
  <c r="H4" i="5" s="1"/>
  <c r="G18" i="5"/>
  <c r="H18" i="5" s="1"/>
  <c r="G12" i="5"/>
  <c r="H12" i="5" s="1"/>
  <c r="G10" i="5"/>
  <c r="H10" i="5" s="1"/>
  <c r="G8" i="5"/>
  <c r="H8" i="5" s="1"/>
  <c r="G9" i="5"/>
  <c r="H9" i="5" s="1"/>
  <c r="G7" i="5"/>
  <c r="H7" i="5" s="1"/>
  <c r="G5" i="5"/>
  <c r="H5" i="5" s="1"/>
  <c r="G6" i="5"/>
  <c r="H6" i="5" s="1"/>
  <c r="B10" i="5" l="1"/>
  <c r="B12" i="5" s="1"/>
  <c r="B7" i="4" l="1"/>
  <c r="G6" i="4" l="1"/>
  <c r="H6" i="4" s="1"/>
  <c r="G4" i="4"/>
  <c r="H4" i="4" s="1"/>
  <c r="G5" i="4"/>
  <c r="H5" i="4" s="1"/>
  <c r="G8" i="4"/>
  <c r="H8" i="4" s="1"/>
  <c r="G7" i="4"/>
  <c r="H7" i="4" s="1"/>
  <c r="G9" i="4"/>
  <c r="H9" i="4" s="1"/>
  <c r="G13" i="4"/>
  <c r="H13" i="4" s="1"/>
  <c r="G10" i="4"/>
  <c r="H10" i="4" s="1"/>
  <c r="G11" i="4"/>
  <c r="H11" i="4" s="1"/>
  <c r="G12" i="4"/>
  <c r="H12" i="4" s="1"/>
  <c r="B10" i="4" l="1"/>
  <c r="B12" i="4" s="1"/>
</calcChain>
</file>

<file path=xl/sharedStrings.xml><?xml version="1.0" encoding="utf-8"?>
<sst xmlns="http://schemas.openxmlformats.org/spreadsheetml/2006/main" count="48" uniqueCount="20">
  <si>
    <t>Year</t>
  </si>
  <si>
    <t>Discount Factor</t>
  </si>
  <si>
    <t>Coupon</t>
  </si>
  <si>
    <t>CF</t>
  </si>
  <si>
    <t>Principal</t>
  </si>
  <si>
    <t>Yield</t>
  </si>
  <si>
    <t>Maturity (years)</t>
  </si>
  <si>
    <t>Index</t>
  </si>
  <si>
    <t>PV</t>
  </si>
  <si>
    <t xml:space="preserve">Bond Price </t>
  </si>
  <si>
    <t xml:space="preserve">Sum of PV </t>
  </si>
  <si>
    <t>Semi-annual</t>
  </si>
  <si>
    <t>Example 4</t>
  </si>
  <si>
    <t>1-period DF</t>
  </si>
  <si>
    <t>Error in Price</t>
  </si>
  <si>
    <t>Calculate yield for a 10 year bond with 4% paid semi-annually for a price of 101.4</t>
  </si>
  <si>
    <t>Calculate yield for a 5 year bond with 5% paid semi-annually priced at 103.72</t>
  </si>
  <si>
    <t>Calculate yield for a 30 year bond with 6% paid annually for a price of 102.5</t>
  </si>
  <si>
    <t xml:space="preserve">CF_RE_2 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</si>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</sst>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_(* #,##0.0000_);_(* \(#,##0.0000\);_(* &quot;-&quot;??_);_(@_)"/>
    <numFmt numFmtId="167" formatCode="0.000"/>
    <numFmt numFmtId="168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44" fontId="0" fillId="0" borderId="0" xfId="0" applyNumberFormat="1"/>
    <xf numFmtId="0" fontId="0" fillId="0" borderId="0" xfId="0" applyFill="1" applyBorder="1"/>
    <xf numFmtId="0" fontId="3" fillId="0" borderId="0" xfId="0" applyFont="1"/>
    <xf numFmtId="165" fontId="0" fillId="3" borderId="0" xfId="1" applyNumberFormat="1" applyFont="1" applyFill="1" applyBorder="1"/>
    <xf numFmtId="9" fontId="0" fillId="3" borderId="0" xfId="2" applyFont="1" applyFill="1" applyBorder="1"/>
    <xf numFmtId="0" fontId="0" fillId="3" borderId="0" xfId="0" applyFill="1" applyBorder="1"/>
    <xf numFmtId="166" fontId="1" fillId="0" borderId="0" xfId="3" applyNumberFormat="1" applyFont="1"/>
    <xf numFmtId="0" fontId="0" fillId="0" borderId="0" xfId="0" applyFont="1"/>
    <xf numFmtId="164" fontId="0" fillId="0" borderId="0" xfId="0" applyNumberFormat="1"/>
    <xf numFmtId="167" fontId="2" fillId="2" borderId="0" xfId="2" applyNumberFormat="1" applyFont="1" applyFill="1"/>
    <xf numFmtId="165" fontId="0" fillId="0" borderId="0" xfId="1" applyNumberFormat="1" applyFont="1"/>
    <xf numFmtId="44" fontId="0" fillId="3" borderId="0" xfId="0" applyNumberFormat="1" applyFont="1" applyFill="1" applyBorder="1"/>
    <xf numFmtId="44" fontId="1" fillId="2" borderId="0" xfId="1" applyNumberFormat="1" applyFont="1" applyFill="1"/>
    <xf numFmtId="168" fontId="2" fillId="2" borderId="0" xfId="2" applyNumberFormat="1" applyFont="1" applyFill="1"/>
    <xf numFmtId="0" fontId="4" fillId="0" borderId="0" xfId="0" applyFont="1"/>
    <xf numFmtId="165" fontId="4" fillId="4" borderId="0" xfId="0" applyNumberFormat="1" applyFont="1" applyFill="1"/>
    <xf numFmtId="9" fontId="4" fillId="4" borderId="0" xfId="0" applyNumberFormat="1" applyFont="1" applyFill="1"/>
    <xf numFmtId="164" fontId="4" fillId="0" borderId="0" xfId="0" applyNumberFormat="1" applyFont="1"/>
    <xf numFmtId="44" fontId="4" fillId="0" borderId="0" xfId="0" applyNumberFormat="1" applyFont="1"/>
    <xf numFmtId="0" fontId="4" fillId="4" borderId="0" xfId="0" applyFont="1" applyFill="1"/>
    <xf numFmtId="168" fontId="2" fillId="5" borderId="0" xfId="0" applyNumberFormat="1" applyFont="1" applyFill="1"/>
    <xf numFmtId="44" fontId="4" fillId="4" borderId="0" xfId="0" applyNumberFormat="1" applyFont="1" applyFill="1"/>
    <xf numFmtId="44" fontId="4" fillId="5" borderId="0" xfId="0" applyNumberFormat="1" applyFont="1" applyFill="1"/>
    <xf numFmtId="167" fontId="2" fillId="5" borderId="0" xfId="0" applyNumberFormat="1" applyFont="1" applyFill="1"/>
    <xf numFmtId="165" fontId="0" fillId="0" borderId="0" xfId="0" applyNumberFormat="1"/>
    <xf numFmtId="166" fontId="5" fillId="0" borderId="0" xfId="0" applyNumberFormat="1" applyFont="1"/>
    <xf numFmtId="10" fontId="0" fillId="0" borderId="0" xfId="0" applyNumberForma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04D4A-73B4-4F45-9177-25C0D0F6091F}">
  <dimension ref="A1:H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8.5" bestFit="1" customWidth="1"/>
    <col min="2" max="2" width="12.83203125" customWidth="1"/>
    <col min="7" max="7" width="14.6640625" bestFit="1" customWidth="1"/>
  </cols>
  <sheetData>
    <row r="1" spans="1:8" x14ac:dyDescent="0.2">
      <c r="A1" s="4" t="s">
        <v>12</v>
      </c>
      <c r="B1" t="s">
        <v>16</v>
      </c>
    </row>
    <row r="2" spans="1:8" x14ac:dyDescent="0.2">
      <c r="A2" t="s">
        <v>11</v>
      </c>
    </row>
    <row r="3" spans="1:8" x14ac:dyDescent="0.2">
      <c r="A3" s="1" t="s">
        <v>4</v>
      </c>
      <c r="B3" s="5">
        <v>100</v>
      </c>
      <c r="D3" t="s">
        <v>0</v>
      </c>
      <c r="E3" t="s">
        <v>7</v>
      </c>
      <c r="F3" t="s">
        <v>3</v>
      </c>
      <c r="G3" t="s">
        <v>1</v>
      </c>
      <c r="H3" t="s">
        <v>8</v>
      </c>
    </row>
    <row r="4" spans="1:8" x14ac:dyDescent="0.2">
      <c r="A4" s="1" t="s">
        <v>2</v>
      </c>
      <c r="B4" s="6">
        <v>0.05</v>
      </c>
      <c r="D4">
        <v>0.5</v>
      </c>
      <c r="E4">
        <v>1</v>
      </c>
      <c r="F4" s="10">
        <f>$B$4*$B$3/2</f>
        <v>2.5</v>
      </c>
      <c r="G4" s="9">
        <f>POWER($B$7,E4)</f>
        <v>0.97958543944202814</v>
      </c>
      <c r="H4" s="2">
        <f>G4*F4</f>
        <v>2.4489635986050704</v>
      </c>
    </row>
    <row r="5" spans="1:8" x14ac:dyDescent="0.2">
      <c r="A5" s="1" t="s">
        <v>6</v>
      </c>
      <c r="B5" s="7">
        <v>5</v>
      </c>
      <c r="D5">
        <v>1</v>
      </c>
      <c r="E5">
        <v>2</v>
      </c>
      <c r="F5" s="10">
        <f t="shared" ref="F5:F12" si="0">$B$4*$B$3/2</f>
        <v>2.5</v>
      </c>
      <c r="G5" s="9">
        <f>POWER($B$7,E5)</f>
        <v>0.95958763316683138</v>
      </c>
      <c r="H5" s="2">
        <f t="shared" ref="H5:H13" si="1">G5*F5</f>
        <v>2.3989690829170787</v>
      </c>
    </row>
    <row r="6" spans="1:8" x14ac:dyDescent="0.2">
      <c r="A6" s="3" t="s">
        <v>5</v>
      </c>
      <c r="B6" s="15">
        <v>4.1680000000000002E-2</v>
      </c>
      <c r="D6">
        <v>1.5</v>
      </c>
      <c r="E6">
        <v>3</v>
      </c>
      <c r="F6" s="10">
        <f t="shared" si="0"/>
        <v>2.5</v>
      </c>
      <c r="G6" s="9">
        <f t="shared" ref="G6:G13" si="2">POWER($B$7,E6)</f>
        <v>0.9399980733188662</v>
      </c>
      <c r="H6" s="2">
        <f t="shared" si="1"/>
        <v>2.3499951832971657</v>
      </c>
    </row>
    <row r="7" spans="1:8" x14ac:dyDescent="0.2">
      <c r="A7" s="3" t="s">
        <v>13</v>
      </c>
      <c r="B7" s="8">
        <f>1/(1+B6/2)</f>
        <v>0.97958543944202814</v>
      </c>
      <c r="D7">
        <v>2</v>
      </c>
      <c r="E7">
        <v>4</v>
      </c>
      <c r="F7" s="10">
        <f t="shared" si="0"/>
        <v>2.5</v>
      </c>
      <c r="G7" s="9">
        <f t="shared" si="2"/>
        <v>0.92080842572672139</v>
      </c>
      <c r="H7" s="2">
        <f t="shared" si="1"/>
        <v>2.3020210643168033</v>
      </c>
    </row>
    <row r="8" spans="1:8" x14ac:dyDescent="0.2">
      <c r="D8">
        <v>2.5</v>
      </c>
      <c r="E8">
        <v>5</v>
      </c>
      <c r="F8" s="10">
        <f t="shared" si="0"/>
        <v>2.5</v>
      </c>
      <c r="G8" s="9">
        <f t="shared" si="2"/>
        <v>0.90201052635743251</v>
      </c>
      <c r="H8" s="2">
        <f t="shared" si="1"/>
        <v>2.2550263158935815</v>
      </c>
    </row>
    <row r="9" spans="1:8" x14ac:dyDescent="0.2">
      <c r="A9" s="1" t="s">
        <v>9</v>
      </c>
      <c r="B9" s="13">
        <v>103.72</v>
      </c>
      <c r="D9">
        <v>3</v>
      </c>
      <c r="E9">
        <v>6</v>
      </c>
      <c r="F9" s="10">
        <f t="shared" si="0"/>
        <v>2.5</v>
      </c>
      <c r="G9" s="9">
        <f t="shared" si="2"/>
        <v>0.88359637784318057</v>
      </c>
      <c r="H9" s="2">
        <f t="shared" si="1"/>
        <v>2.2089909446079514</v>
      </c>
    </row>
    <row r="10" spans="1:8" x14ac:dyDescent="0.2">
      <c r="A10" s="3" t="s">
        <v>10</v>
      </c>
      <c r="B10" s="14">
        <f>SUM(H:H)</f>
        <v>103.72038561907877</v>
      </c>
      <c r="D10">
        <v>3.5</v>
      </c>
      <c r="E10">
        <v>7</v>
      </c>
      <c r="F10" s="10">
        <f t="shared" si="0"/>
        <v>2.5</v>
      </c>
      <c r="G10" s="9">
        <f t="shared" si="2"/>
        <v>0.86555814607889636</v>
      </c>
      <c r="H10" s="2">
        <f t="shared" si="1"/>
        <v>2.163895365197241</v>
      </c>
    </row>
    <row r="11" spans="1:8" x14ac:dyDescent="0.2">
      <c r="D11">
        <v>4</v>
      </c>
      <c r="E11">
        <v>8</v>
      </c>
      <c r="F11" s="10">
        <f t="shared" si="0"/>
        <v>2.5</v>
      </c>
      <c r="G11" s="9">
        <f t="shared" si="2"/>
        <v>0.84788815688932295</v>
      </c>
      <c r="H11" s="2">
        <f t="shared" si="1"/>
        <v>2.1197203922233072</v>
      </c>
    </row>
    <row r="12" spans="1:8" x14ac:dyDescent="0.2">
      <c r="A12" t="s">
        <v>14</v>
      </c>
      <c r="B12" s="11">
        <f>ABS(B9-B10)</f>
        <v>3.8561907877010526E-4</v>
      </c>
      <c r="D12">
        <v>4.5</v>
      </c>
      <c r="E12">
        <v>9</v>
      </c>
      <c r="F12" s="10">
        <f t="shared" si="0"/>
        <v>2.5</v>
      </c>
      <c r="G12" s="9">
        <f t="shared" si="2"/>
        <v>0.83057889276411867</v>
      </c>
      <c r="H12" s="2">
        <f t="shared" si="1"/>
        <v>2.0764472319102967</v>
      </c>
    </row>
    <row r="13" spans="1:8" x14ac:dyDescent="0.2">
      <c r="D13">
        <v>5</v>
      </c>
      <c r="E13">
        <v>10</v>
      </c>
      <c r="F13" s="10">
        <f>$B$4*$B$3/2+$B$3</f>
        <v>102.5</v>
      </c>
      <c r="G13" s="9">
        <f t="shared" si="2"/>
        <v>0.81362298965961244</v>
      </c>
      <c r="H13" s="2">
        <f t="shared" si="1"/>
        <v>83.396356440110281</v>
      </c>
    </row>
    <row r="17" spans="6:6" x14ac:dyDescent="0.2">
      <c r="F1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F395-1AF7-415B-8909-3840EA98E74B}">
  <dimension ref="A1:H23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8.5" bestFit="1" customWidth="1"/>
    <col min="2" max="2" width="12.83203125" customWidth="1"/>
    <col min="7" max="7" width="14.6640625" bestFit="1" customWidth="1"/>
  </cols>
  <sheetData>
    <row r="1" spans="1:8" x14ac:dyDescent="0.2">
      <c r="A1" s="4" t="s">
        <v>18</v>
      </c>
      <c r="B1" t="s">
        <v>15</v>
      </c>
    </row>
    <row r="2" spans="1:8" x14ac:dyDescent="0.2">
      <c r="A2" t="s">
        <v>11</v>
      </c>
    </row>
    <row r="3" spans="1:8" x14ac:dyDescent="0.2">
      <c r="A3" s="1" t="s">
        <v>4</v>
      </c>
      <c r="B3" s="5">
        <v>100</v>
      </c>
      <c r="D3" t="s">
        <v>0</v>
      </c>
      <c r="E3" t="s">
        <v>7</v>
      </c>
      <c r="F3" t="s">
        <v>3</v>
      </c>
      <c r="G3" t="s">
        <v>1</v>
      </c>
      <c r="H3" t="s">
        <v>8</v>
      </c>
    </row>
    <row r="4" spans="1:8" x14ac:dyDescent="0.2">
      <c r="A4" s="1" t="s">
        <v>2</v>
      </c>
      <c r="B4" s="6">
        <v>0.04</v>
      </c>
      <c r="D4">
        <v>0.5</v>
      </c>
      <c r="E4">
        <v>1</v>
      </c>
      <c r="F4" s="10">
        <f>$B$4*$B$3/2</f>
        <v>2</v>
      </c>
      <c r="G4" s="9">
        <f>POWER($B$7,E4)</f>
        <v>0.98120907631389598</v>
      </c>
      <c r="H4" s="2">
        <f>G4*F4</f>
        <v>1.962418152627792</v>
      </c>
    </row>
    <row r="5" spans="1:8" x14ac:dyDescent="0.2">
      <c r="A5" s="1" t="s">
        <v>6</v>
      </c>
      <c r="B5" s="7">
        <v>10</v>
      </c>
      <c r="D5">
        <v>1</v>
      </c>
      <c r="E5">
        <v>2</v>
      </c>
      <c r="F5" s="10">
        <f t="shared" ref="F5:F22" si="0">$B$4*$B$3/2</f>
        <v>2</v>
      </c>
      <c r="G5" s="9">
        <f t="shared" ref="G5:G23" si="1">POWER($B$7,E5)</f>
        <v>0.96277125144076892</v>
      </c>
      <c r="H5" s="2">
        <f t="shared" ref="H5:H23" si="2">G5*F5</f>
        <v>1.9255425028815378</v>
      </c>
    </row>
    <row r="6" spans="1:8" x14ac:dyDescent="0.2">
      <c r="A6" s="3" t="s">
        <v>5</v>
      </c>
      <c r="B6" s="15">
        <v>3.8301569236794591E-2</v>
      </c>
      <c r="D6">
        <v>1.5</v>
      </c>
      <c r="E6">
        <v>3</v>
      </c>
      <c r="F6" s="10">
        <f t="shared" si="0"/>
        <v>2</v>
      </c>
      <c r="G6" s="9">
        <f t="shared" si="1"/>
        <v>0.94467989032777056</v>
      </c>
      <c r="H6" s="2">
        <f t="shared" si="2"/>
        <v>1.8893597806555411</v>
      </c>
    </row>
    <row r="7" spans="1:8" x14ac:dyDescent="0.2">
      <c r="A7" s="3" t="s">
        <v>13</v>
      </c>
      <c r="B7" s="8">
        <f>1/(1+B6/2)</f>
        <v>0.98120907631389598</v>
      </c>
      <c r="D7">
        <v>2</v>
      </c>
      <c r="E7">
        <v>4</v>
      </c>
      <c r="F7" s="10">
        <f t="shared" si="0"/>
        <v>2</v>
      </c>
      <c r="G7" s="9">
        <f t="shared" si="1"/>
        <v>0.92692848260082428</v>
      </c>
      <c r="H7" s="2">
        <f t="shared" si="2"/>
        <v>1.8538569652016486</v>
      </c>
    </row>
    <row r="8" spans="1:8" x14ac:dyDescent="0.2">
      <c r="D8">
        <v>2.5</v>
      </c>
      <c r="E8">
        <v>5</v>
      </c>
      <c r="F8" s="10">
        <f t="shared" si="0"/>
        <v>2</v>
      </c>
      <c r="G8" s="9">
        <f t="shared" si="1"/>
        <v>0.90951064022179595</v>
      </c>
      <c r="H8" s="2">
        <f t="shared" si="2"/>
        <v>1.8190212804435919</v>
      </c>
    </row>
    <row r="9" spans="1:8" x14ac:dyDescent="0.2">
      <c r="A9" s="1" t="s">
        <v>9</v>
      </c>
      <c r="B9" s="13">
        <v>101.4</v>
      </c>
      <c r="D9">
        <v>3</v>
      </c>
      <c r="E9">
        <v>6</v>
      </c>
      <c r="F9" s="10">
        <f t="shared" si="0"/>
        <v>2</v>
      </c>
      <c r="G9" s="9">
        <f t="shared" si="1"/>
        <v>0.89242009518968857</v>
      </c>
      <c r="H9" s="2">
        <f t="shared" si="2"/>
        <v>1.7848401903793771</v>
      </c>
    </row>
    <row r="10" spans="1:8" x14ac:dyDescent="0.2">
      <c r="A10" s="3" t="s">
        <v>10</v>
      </c>
      <c r="B10" s="14">
        <f>SUM(H:H)</f>
        <v>101.40003614323369</v>
      </c>
      <c r="D10">
        <v>3.5</v>
      </c>
      <c r="E10">
        <v>7</v>
      </c>
      <c r="F10" s="10">
        <f t="shared" si="0"/>
        <v>2</v>
      </c>
      <c r="G10" s="9">
        <f t="shared" si="1"/>
        <v>0.87565069728503342</v>
      </c>
      <c r="H10" s="2">
        <f t="shared" si="2"/>
        <v>1.7513013945700668</v>
      </c>
    </row>
    <row r="11" spans="1:8" x14ac:dyDescent="0.2">
      <c r="D11">
        <v>4</v>
      </c>
      <c r="E11">
        <v>8</v>
      </c>
      <c r="F11" s="10">
        <f t="shared" si="0"/>
        <v>2</v>
      </c>
      <c r="G11" s="9">
        <f t="shared" si="1"/>
        <v>0.85919641185666662</v>
      </c>
      <c r="H11" s="2">
        <f t="shared" si="2"/>
        <v>1.7183928237133332</v>
      </c>
    </row>
    <row r="12" spans="1:8" x14ac:dyDescent="0.2">
      <c r="A12" t="s">
        <v>14</v>
      </c>
      <c r="B12" s="11">
        <f>ABS(B9-B10)</f>
        <v>3.6143233685947962E-5</v>
      </c>
      <c r="D12">
        <v>4.5</v>
      </c>
      <c r="E12">
        <v>9</v>
      </c>
      <c r="F12" s="10">
        <f t="shared" si="0"/>
        <v>2</v>
      </c>
      <c r="G12" s="9">
        <f t="shared" si="1"/>
        <v>0.84305131765009356</v>
      </c>
      <c r="H12" s="2">
        <f t="shared" si="2"/>
        <v>1.6861026353001871</v>
      </c>
    </row>
    <row r="13" spans="1:8" x14ac:dyDescent="0.2">
      <c r="D13">
        <v>5</v>
      </c>
      <c r="E13">
        <v>10</v>
      </c>
      <c r="F13" s="10">
        <f t="shared" si="0"/>
        <v>2</v>
      </c>
      <c r="G13" s="9">
        <f t="shared" si="1"/>
        <v>0.82720960467666127</v>
      </c>
      <c r="H13" s="2">
        <f t="shared" si="2"/>
        <v>1.6544192093533225</v>
      </c>
    </row>
    <row r="14" spans="1:8" x14ac:dyDescent="0.2">
      <c r="D14">
        <v>5.5</v>
      </c>
      <c r="E14">
        <v>11</v>
      </c>
      <c r="F14" s="10">
        <f t="shared" si="0"/>
        <v>2</v>
      </c>
      <c r="G14" s="9">
        <f t="shared" si="1"/>
        <v>0.8116655721227698</v>
      </c>
      <c r="H14" s="2">
        <f t="shared" si="2"/>
        <v>1.6233311442455396</v>
      </c>
    </row>
    <row r="15" spans="1:8" x14ac:dyDescent="0.2">
      <c r="D15">
        <v>6</v>
      </c>
      <c r="E15">
        <v>12</v>
      </c>
      <c r="F15" s="10">
        <f t="shared" si="0"/>
        <v>2</v>
      </c>
      <c r="G15" s="9">
        <f t="shared" si="1"/>
        <v>0.79641362629837287</v>
      </c>
      <c r="H15" s="2">
        <f t="shared" si="2"/>
        <v>1.5928272525967457</v>
      </c>
    </row>
    <row r="16" spans="1:8" x14ac:dyDescent="0.2">
      <c r="D16">
        <v>6.5</v>
      </c>
      <c r="E16">
        <v>13</v>
      </c>
      <c r="F16" s="10">
        <f t="shared" si="0"/>
        <v>2</v>
      </c>
      <c r="G16" s="9">
        <f t="shared" si="1"/>
        <v>0.78144827862402677</v>
      </c>
      <c r="H16" s="2">
        <f t="shared" si="2"/>
        <v>1.5628965572480535</v>
      </c>
    </row>
    <row r="17" spans="4:8" x14ac:dyDescent="0.2">
      <c r="D17">
        <v>7</v>
      </c>
      <c r="E17">
        <v>14</v>
      </c>
      <c r="F17" s="10">
        <f t="shared" si="0"/>
        <v>2</v>
      </c>
      <c r="G17" s="9">
        <f t="shared" si="1"/>
        <v>0.76676414365576528</v>
      </c>
      <c r="H17" s="2">
        <f t="shared" si="2"/>
        <v>1.5335282873115306</v>
      </c>
    </row>
    <row r="18" spans="4:8" x14ac:dyDescent="0.2">
      <c r="D18">
        <v>7.5</v>
      </c>
      <c r="E18">
        <v>15</v>
      </c>
      <c r="F18" s="10">
        <f t="shared" si="0"/>
        <v>2</v>
      </c>
      <c r="G18" s="9">
        <f t="shared" si="1"/>
        <v>0.75235593714708893</v>
      </c>
      <c r="H18" s="2">
        <f t="shared" si="2"/>
        <v>1.5047118742941779</v>
      </c>
    </row>
    <row r="19" spans="4:8" x14ac:dyDescent="0.2">
      <c r="D19">
        <v>8</v>
      </c>
      <c r="E19">
        <v>16</v>
      </c>
      <c r="F19" s="10">
        <f t="shared" si="0"/>
        <v>2</v>
      </c>
      <c r="G19" s="9">
        <f t="shared" si="1"/>
        <v>0.73821847414737074</v>
      </c>
      <c r="H19" s="2">
        <f t="shared" si="2"/>
        <v>1.4764369482947415</v>
      </c>
    </row>
    <row r="20" spans="4:8" x14ac:dyDescent="0.2">
      <c r="D20">
        <v>8.5</v>
      </c>
      <c r="E20">
        <v>17</v>
      </c>
      <c r="F20" s="10">
        <f t="shared" si="0"/>
        <v>2</v>
      </c>
      <c r="G20" s="9">
        <f t="shared" si="1"/>
        <v>0.72434666713599538</v>
      </c>
      <c r="H20" s="2">
        <f t="shared" si="2"/>
        <v>1.4486933342719908</v>
      </c>
    </row>
    <row r="21" spans="4:8" x14ac:dyDescent="0.2">
      <c r="D21">
        <v>9</v>
      </c>
      <c r="E21">
        <v>18</v>
      </c>
      <c r="F21" s="10">
        <f t="shared" si="0"/>
        <v>2</v>
      </c>
      <c r="G21" s="9">
        <f t="shared" si="1"/>
        <v>0.71073552419155905</v>
      </c>
      <c r="H21" s="2">
        <f t="shared" si="2"/>
        <v>1.4214710483831181</v>
      </c>
    </row>
    <row r="22" spans="4:8" x14ac:dyDescent="0.2">
      <c r="D22">
        <v>9.5</v>
      </c>
      <c r="E22">
        <v>19</v>
      </c>
      <c r="F22" s="10">
        <f t="shared" si="0"/>
        <v>2</v>
      </c>
      <c r="G22" s="9">
        <f t="shared" si="1"/>
        <v>0.69738014719547237</v>
      </c>
      <c r="H22" s="2">
        <f t="shared" si="2"/>
        <v>1.3947602943909447</v>
      </c>
    </row>
    <row r="23" spans="4:8" x14ac:dyDescent="0.2">
      <c r="D23">
        <v>10</v>
      </c>
      <c r="E23">
        <v>20</v>
      </c>
      <c r="F23" s="26">
        <f>$B$4*$B$3/2+$B$3</f>
        <v>102</v>
      </c>
      <c r="G23" s="9">
        <f t="shared" si="1"/>
        <v>0.68427573006931819</v>
      </c>
      <c r="H23" s="2">
        <f t="shared" si="2"/>
        <v>69.796124467070456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2AC0-DA82-41D4-9998-C17586EAB1A8}">
  <dimension ref="A1:J33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14.33203125" customWidth="1"/>
    <col min="7" max="7" width="17.5" customWidth="1"/>
    <col min="10" max="10" width="13.6640625" customWidth="1"/>
  </cols>
  <sheetData>
    <row r="1" spans="1:10" x14ac:dyDescent="0.2">
      <c r="A1" s="4" t="s">
        <v>18</v>
      </c>
      <c r="B1" t="s">
        <v>17</v>
      </c>
    </row>
    <row r="2" spans="1:10" x14ac:dyDescent="0.2">
      <c r="A2" s="16" t="s">
        <v>19</v>
      </c>
      <c r="B2" s="16"/>
      <c r="C2" s="16"/>
      <c r="D2" s="16"/>
      <c r="E2" s="16"/>
      <c r="F2" s="16"/>
      <c r="G2" s="16"/>
      <c r="H2" s="16"/>
    </row>
    <row r="3" spans="1:10" x14ac:dyDescent="0.2">
      <c r="A3" s="16" t="s">
        <v>4</v>
      </c>
      <c r="B3" s="17">
        <v>100</v>
      </c>
      <c r="C3" s="16"/>
      <c r="D3" s="16" t="s">
        <v>0</v>
      </c>
      <c r="E3" s="16" t="s">
        <v>7</v>
      </c>
      <c r="F3" s="16" t="s">
        <v>3</v>
      </c>
      <c r="G3" s="16" t="s">
        <v>1</v>
      </c>
      <c r="H3" s="16" t="s">
        <v>8</v>
      </c>
    </row>
    <row r="4" spans="1:10" x14ac:dyDescent="0.2">
      <c r="A4" s="16" t="s">
        <v>2</v>
      </c>
      <c r="B4" s="18">
        <v>0.06</v>
      </c>
      <c r="C4" s="16"/>
      <c r="D4" s="16">
        <v>1</v>
      </c>
      <c r="E4" s="16">
        <v>1</v>
      </c>
      <c r="F4" s="19">
        <f>$B$4*$B$3</f>
        <v>6</v>
      </c>
      <c r="G4" s="16">
        <f>POWER($B$7,E4)</f>
        <v>0.94498468976409011</v>
      </c>
      <c r="H4" s="20">
        <f>G4*F4</f>
        <v>5.6699081385845407</v>
      </c>
    </row>
    <row r="5" spans="1:10" x14ac:dyDescent="0.2">
      <c r="A5" s="16" t="s">
        <v>6</v>
      </c>
      <c r="B5" s="21">
        <v>30</v>
      </c>
      <c r="C5" s="16"/>
      <c r="D5" s="16">
        <v>2</v>
      </c>
      <c r="E5" s="16">
        <v>2</v>
      </c>
      <c r="F5" s="19">
        <f t="shared" ref="F5:F32" si="0">$B$4*$B$3</f>
        <v>6</v>
      </c>
      <c r="G5" s="16">
        <f t="shared" ref="G5:G33" si="1">POWER($B$7,E5)</f>
        <v>0.89299606388853359</v>
      </c>
      <c r="H5" s="20">
        <f t="shared" ref="H5:H33" si="2">G5*F5</f>
        <v>5.3579763833312013</v>
      </c>
    </row>
    <row r="6" spans="1:10" x14ac:dyDescent="0.2">
      <c r="A6" s="16" t="s">
        <v>5</v>
      </c>
      <c r="B6" s="22">
        <v>5.8218202719923604E-2</v>
      </c>
      <c r="C6" s="16"/>
      <c r="D6" s="16">
        <v>3</v>
      </c>
      <c r="E6" s="16">
        <v>3</v>
      </c>
      <c r="F6" s="19">
        <f t="shared" si="0"/>
        <v>6</v>
      </c>
      <c r="G6" s="16">
        <f t="shared" si="1"/>
        <v>0.84386760839425956</v>
      </c>
      <c r="H6" s="20">
        <f t="shared" si="2"/>
        <v>5.0632056503655569</v>
      </c>
    </row>
    <row r="7" spans="1:10" x14ac:dyDescent="0.2">
      <c r="A7" s="16" t="s">
        <v>13</v>
      </c>
      <c r="B7" s="27">
        <f>1/(1+B6)</f>
        <v>0.94498468976409011</v>
      </c>
      <c r="C7" s="16"/>
      <c r="D7" s="16">
        <v>4</v>
      </c>
      <c r="E7" s="16">
        <v>4</v>
      </c>
      <c r="F7" s="19">
        <f t="shared" si="0"/>
        <v>6</v>
      </c>
      <c r="G7" s="16">
        <f t="shared" si="1"/>
        <v>0.79744197012041396</v>
      </c>
      <c r="H7" s="20">
        <f t="shared" si="2"/>
        <v>4.784651820722484</v>
      </c>
    </row>
    <row r="8" spans="1:10" x14ac:dyDescent="0.2">
      <c r="A8" s="16"/>
      <c r="B8" s="16"/>
      <c r="C8" s="16"/>
      <c r="D8" s="16">
        <v>5</v>
      </c>
      <c r="E8" s="16">
        <v>5</v>
      </c>
      <c r="F8" s="19">
        <f t="shared" si="0"/>
        <v>6</v>
      </c>
      <c r="G8" s="16">
        <f t="shared" si="1"/>
        <v>0.75357045273910417</v>
      </c>
      <c r="H8" s="20">
        <f t="shared" si="2"/>
        <v>4.5214227164346248</v>
      </c>
      <c r="J8" s="28"/>
    </row>
    <row r="9" spans="1:10" x14ac:dyDescent="0.2">
      <c r="A9" s="16" t="s">
        <v>9</v>
      </c>
      <c r="B9" s="23">
        <v>102.5</v>
      </c>
      <c r="C9" s="16"/>
      <c r="D9" s="16">
        <v>6</v>
      </c>
      <c r="E9" s="16">
        <v>6</v>
      </c>
      <c r="F9" s="19">
        <f t="shared" si="0"/>
        <v>6</v>
      </c>
      <c r="G9" s="16">
        <f t="shared" si="1"/>
        <v>0.71211254049704731</v>
      </c>
      <c r="H9" s="20">
        <f t="shared" si="2"/>
        <v>4.2726752429822836</v>
      </c>
    </row>
    <row r="10" spans="1:10" x14ac:dyDescent="0.2">
      <c r="A10" s="16" t="s">
        <v>10</v>
      </c>
      <c r="B10" s="24">
        <f>SUM(H:H)</f>
        <v>102.50009265527441</v>
      </c>
      <c r="C10" s="16"/>
      <c r="D10" s="16">
        <v>7</v>
      </c>
      <c r="E10" s="16">
        <v>7</v>
      </c>
      <c r="F10" s="19">
        <f t="shared" si="0"/>
        <v>6</v>
      </c>
      <c r="G10" s="16">
        <f t="shared" si="1"/>
        <v>0.67293544815872031</v>
      </c>
      <c r="H10" s="20">
        <f t="shared" si="2"/>
        <v>4.0376126889523221</v>
      </c>
    </row>
    <row r="11" spans="1:10" x14ac:dyDescent="0.2">
      <c r="A11" s="16"/>
      <c r="B11" s="16"/>
      <c r="C11" s="16"/>
      <c r="D11" s="16">
        <v>8</v>
      </c>
      <c r="E11" s="16">
        <v>8</v>
      </c>
      <c r="F11" s="19">
        <f t="shared" si="0"/>
        <v>6</v>
      </c>
      <c r="G11" s="16">
        <f t="shared" si="1"/>
        <v>0.63591369570952716</v>
      </c>
      <c r="H11" s="20">
        <f t="shared" si="2"/>
        <v>3.8154821742571627</v>
      </c>
    </row>
    <row r="12" spans="1:10" x14ac:dyDescent="0.2">
      <c r="A12" s="16" t="s">
        <v>14</v>
      </c>
      <c r="B12" s="25">
        <f>ABS(B9-B10)</f>
        <v>9.265527441471022E-5</v>
      </c>
      <c r="C12" s="16"/>
      <c r="D12" s="16">
        <v>9</v>
      </c>
      <c r="E12" s="16">
        <v>9</v>
      </c>
      <c r="F12" s="19">
        <f t="shared" si="0"/>
        <v>6</v>
      </c>
      <c r="G12" s="16">
        <f t="shared" si="1"/>
        <v>0.60092870645680352</v>
      </c>
      <c r="H12" s="20">
        <f t="shared" si="2"/>
        <v>3.6055722387408213</v>
      </c>
    </row>
    <row r="13" spans="1:10" x14ac:dyDescent="0.2">
      <c r="A13" s="16"/>
      <c r="B13" s="16"/>
      <c r="C13" s="16"/>
      <c r="D13" s="16">
        <v>10</v>
      </c>
      <c r="E13" s="16">
        <v>10</v>
      </c>
      <c r="F13" s="19">
        <f t="shared" si="0"/>
        <v>6</v>
      </c>
      <c r="G13" s="16">
        <f t="shared" si="1"/>
        <v>0.56786842724141839</v>
      </c>
      <c r="H13" s="20">
        <f t="shared" si="2"/>
        <v>3.4072105634485101</v>
      </c>
    </row>
    <row r="14" spans="1:10" x14ac:dyDescent="0.2">
      <c r="D14" s="16">
        <v>11</v>
      </c>
      <c r="E14" s="16">
        <v>11</v>
      </c>
      <c r="F14" s="19">
        <f t="shared" si="0"/>
        <v>6</v>
      </c>
      <c r="G14" s="16">
        <f t="shared" si="1"/>
        <v>0.5366269695435536</v>
      </c>
      <c r="H14" s="20">
        <f t="shared" si="2"/>
        <v>3.2197618172613218</v>
      </c>
    </row>
    <row r="15" spans="1:10" x14ac:dyDescent="0.2">
      <c r="D15" s="16">
        <v>12</v>
      </c>
      <c r="E15" s="16">
        <v>12</v>
      </c>
      <c r="F15" s="19">
        <f t="shared" si="0"/>
        <v>6</v>
      </c>
      <c r="G15" s="16">
        <f t="shared" si="1"/>
        <v>0.50710427033315875</v>
      </c>
      <c r="H15" s="20">
        <f t="shared" si="2"/>
        <v>3.0426256219989525</v>
      </c>
    </row>
    <row r="16" spans="1:10" x14ac:dyDescent="0.2">
      <c r="D16" s="16">
        <v>13</v>
      </c>
      <c r="E16" s="16">
        <v>13</v>
      </c>
      <c r="F16" s="19">
        <f t="shared" si="0"/>
        <v>6</v>
      </c>
      <c r="G16" s="16">
        <f t="shared" si="1"/>
        <v>0.47920577157882532</v>
      </c>
      <c r="H16" s="20">
        <f t="shared" si="2"/>
        <v>2.8752346294729518</v>
      </c>
    </row>
    <row r="17" spans="4:8" x14ac:dyDescent="0.2">
      <c r="D17" s="16">
        <v>14</v>
      </c>
      <c r="E17" s="16">
        <v>14</v>
      </c>
      <c r="F17" s="19">
        <f t="shared" si="0"/>
        <v>6</v>
      </c>
      <c r="G17" s="16">
        <f t="shared" si="1"/>
        <v>0.45284211738857766</v>
      </c>
      <c r="H17" s="20">
        <f t="shared" si="2"/>
        <v>2.7170527043314658</v>
      </c>
    </row>
    <row r="18" spans="4:8" x14ac:dyDescent="0.2">
      <c r="D18" s="16">
        <v>15</v>
      </c>
      <c r="E18" s="16">
        <v>15</v>
      </c>
      <c r="F18" s="19">
        <f t="shared" si="0"/>
        <v>6</v>
      </c>
      <c r="G18" s="16">
        <f t="shared" si="1"/>
        <v>0.42792886781255873</v>
      </c>
      <c r="H18" s="20">
        <f t="shared" si="2"/>
        <v>2.5675732068753523</v>
      </c>
    </row>
    <row r="19" spans="4:8" x14ac:dyDescent="0.2">
      <c r="D19" s="16">
        <v>16</v>
      </c>
      <c r="E19" s="16">
        <v>16</v>
      </c>
      <c r="F19" s="19">
        <f t="shared" si="0"/>
        <v>6</v>
      </c>
      <c r="G19" s="16">
        <f t="shared" si="1"/>
        <v>0.40438622839094912</v>
      </c>
      <c r="H19" s="20">
        <f t="shared" si="2"/>
        <v>2.4263173703456946</v>
      </c>
    </row>
    <row r="20" spans="4:8" x14ac:dyDescent="0.2">
      <c r="D20" s="16">
        <v>17</v>
      </c>
      <c r="E20" s="16">
        <v>17</v>
      </c>
      <c r="F20" s="19">
        <f t="shared" si="0"/>
        <v>6</v>
      </c>
      <c r="G20" s="16">
        <f t="shared" si="1"/>
        <v>0.38213879458089156</v>
      </c>
      <c r="H20" s="20">
        <f t="shared" si="2"/>
        <v>2.2928327674853493</v>
      </c>
    </row>
    <row r="21" spans="4:8" x14ac:dyDescent="0.2">
      <c r="D21" s="16">
        <v>18</v>
      </c>
      <c r="E21" s="16">
        <v>18</v>
      </c>
      <c r="F21" s="19">
        <f t="shared" si="0"/>
        <v>6</v>
      </c>
      <c r="G21" s="16">
        <f t="shared" si="1"/>
        <v>0.36111531024384713</v>
      </c>
      <c r="H21" s="20">
        <f t="shared" si="2"/>
        <v>2.1666918614630828</v>
      </c>
    </row>
    <row r="22" spans="4:8" x14ac:dyDescent="0.2">
      <c r="D22" s="16">
        <v>19</v>
      </c>
      <c r="E22" s="16">
        <v>19</v>
      </c>
      <c r="F22" s="19">
        <f t="shared" si="0"/>
        <v>6</v>
      </c>
      <c r="G22" s="16">
        <f t="shared" si="1"/>
        <v>0.34124843941984506</v>
      </c>
      <c r="H22" s="20">
        <f t="shared" si="2"/>
        <v>2.0474906365190702</v>
      </c>
    </row>
    <row r="23" spans="4:8" x14ac:dyDescent="0.2">
      <c r="D23" s="16">
        <v>20</v>
      </c>
      <c r="E23" s="16">
        <v>20</v>
      </c>
      <c r="F23" s="19">
        <f t="shared" si="0"/>
        <v>6</v>
      </c>
      <c r="G23" s="16">
        <f t="shared" si="1"/>
        <v>0.32247455065764213</v>
      </c>
      <c r="H23" s="20">
        <f t="shared" si="2"/>
        <v>1.9348473039458529</v>
      </c>
    </row>
    <row r="24" spans="4:8" x14ac:dyDescent="0.2">
      <c r="D24" s="16">
        <v>21</v>
      </c>
      <c r="E24" s="16">
        <v>21</v>
      </c>
      <c r="F24" s="19">
        <f t="shared" si="0"/>
        <v>6</v>
      </c>
      <c r="G24" s="16">
        <f t="shared" si="1"/>
        <v>0.30473351321002629</v>
      </c>
      <c r="H24" s="20">
        <f t="shared" si="2"/>
        <v>1.8284010792601577</v>
      </c>
    </row>
    <row r="25" spans="4:8" x14ac:dyDescent="0.2">
      <c r="D25" s="16">
        <v>22</v>
      </c>
      <c r="E25" s="16">
        <v>22</v>
      </c>
      <c r="F25" s="19">
        <f t="shared" si="0"/>
        <v>6</v>
      </c>
      <c r="G25" s="16">
        <f t="shared" si="1"/>
        <v>0.28796850444149796</v>
      </c>
      <c r="H25" s="20">
        <f t="shared" si="2"/>
        <v>1.7278110266489879</v>
      </c>
    </row>
    <row r="26" spans="4:8" x14ac:dyDescent="0.2">
      <c r="D26" s="16">
        <v>23</v>
      </c>
      <c r="E26" s="16">
        <v>23</v>
      </c>
      <c r="F26" s="19">
        <f t="shared" si="0"/>
        <v>6</v>
      </c>
      <c r="G26" s="16">
        <f t="shared" si="1"/>
        <v>0.27212582783147798</v>
      </c>
      <c r="H26" s="20">
        <f t="shared" si="2"/>
        <v>1.6327549669888679</v>
      </c>
    </row>
    <row r="27" spans="4:8" x14ac:dyDescent="0.2">
      <c r="D27" s="16">
        <v>24</v>
      </c>
      <c r="E27" s="16">
        <v>24</v>
      </c>
      <c r="F27" s="19">
        <f t="shared" si="0"/>
        <v>6</v>
      </c>
      <c r="G27" s="16">
        <f t="shared" si="1"/>
        <v>0.25715474099012536</v>
      </c>
      <c r="H27" s="20">
        <f t="shared" si="2"/>
        <v>1.5429284459407522</v>
      </c>
    </row>
    <row r="28" spans="4:8" x14ac:dyDescent="0.2">
      <c r="D28" s="16">
        <v>25</v>
      </c>
      <c r="E28" s="16">
        <v>25</v>
      </c>
      <c r="F28" s="19">
        <f t="shared" si="0"/>
        <v>6</v>
      </c>
      <c r="G28" s="16">
        <f t="shared" si="1"/>
        <v>0.24300729313591857</v>
      </c>
      <c r="H28" s="20">
        <f t="shared" si="2"/>
        <v>1.4580437588155113</v>
      </c>
    </row>
    <row r="29" spans="4:8" x14ac:dyDescent="0.2">
      <c r="D29" s="16">
        <v>26</v>
      </c>
      <c r="E29" s="16">
        <v>26</v>
      </c>
      <c r="F29" s="19">
        <f t="shared" si="0"/>
        <v>6</v>
      </c>
      <c r="G29" s="16">
        <f t="shared" si="1"/>
        <v>0.22963817151445728</v>
      </c>
      <c r="H29" s="20">
        <f t="shared" si="2"/>
        <v>1.3778290290867437</v>
      </c>
    </row>
    <row r="30" spans="4:8" x14ac:dyDescent="0.2">
      <c r="D30" s="16">
        <v>27</v>
      </c>
      <c r="E30" s="16">
        <v>27</v>
      </c>
      <c r="F30" s="19">
        <f t="shared" si="0"/>
        <v>6</v>
      </c>
      <c r="G30" s="16">
        <f t="shared" si="1"/>
        <v>0.21700455626658235</v>
      </c>
      <c r="H30" s="20">
        <f t="shared" si="2"/>
        <v>1.3020273375994942</v>
      </c>
    </row>
    <row r="31" spans="4:8" x14ac:dyDescent="0.2">
      <c r="D31" s="16">
        <v>28</v>
      </c>
      <c r="E31" s="16">
        <v>28</v>
      </c>
      <c r="F31" s="19">
        <f t="shared" si="0"/>
        <v>6</v>
      </c>
      <c r="G31" s="16">
        <f t="shared" si="1"/>
        <v>0.20506598328097034</v>
      </c>
      <c r="H31" s="20">
        <f t="shared" si="2"/>
        <v>1.230395899685822</v>
      </c>
    </row>
    <row r="32" spans="4:8" x14ac:dyDescent="0.2">
      <c r="D32" s="16">
        <v>29</v>
      </c>
      <c r="E32" s="16">
        <v>29</v>
      </c>
      <c r="F32" s="19">
        <f t="shared" si="0"/>
        <v>6</v>
      </c>
      <c r="G32" s="16">
        <f t="shared" si="1"/>
        <v>0.19378421459193584</v>
      </c>
      <c r="H32" s="20">
        <f t="shared" si="2"/>
        <v>1.1627052875516151</v>
      </c>
    </row>
    <row r="33" spans="4:8" x14ac:dyDescent="0.2">
      <c r="D33" s="16">
        <v>30</v>
      </c>
      <c r="E33" s="16">
        <v>30</v>
      </c>
      <c r="F33" s="26">
        <f>$B$4*$B$3+$B$3</f>
        <v>106</v>
      </c>
      <c r="G33" s="16">
        <f t="shared" si="1"/>
        <v>0.18312311590733835</v>
      </c>
      <c r="H33" s="20">
        <f t="shared" si="2"/>
        <v>19.411050286177865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D69C-628A-4EFB-8257-72F2442B53F7}">
  <dimension ref="E2"/>
  <sheetViews>
    <sheetView workbookViewId="0">
      <selection activeCell="H23" sqref="H23"/>
    </sheetView>
  </sheetViews>
  <sheetFormatPr baseColWidth="10" defaultColWidth="8.83203125" defaultRowHeight="15" x14ac:dyDescent="0.2"/>
  <cols>
    <col min="5" max="5" width="12.5" bestFit="1" customWidth="1"/>
  </cols>
  <sheetData>
    <row r="2" spans="5:5" x14ac:dyDescent="0.2">
      <c r="E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 Yield Using Solver</vt:lpstr>
      <vt:lpstr>Bond 1</vt:lpstr>
      <vt:lpstr>Bond 2</vt:lpstr>
      <vt:lpstr>annuity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Pang</dc:creator>
  <cp:lastModifiedBy>Microsoft Office User</cp:lastModifiedBy>
  <dcterms:created xsi:type="dcterms:W3CDTF">2021-01-19T03:30:30Z</dcterms:created>
  <dcterms:modified xsi:type="dcterms:W3CDTF">2021-06-15T22:48:30Z</dcterms:modified>
</cp:coreProperties>
</file>