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mc:AlternateContent xmlns:mc="http://schemas.openxmlformats.org/markup-compatibility/2006">
    <mc:Choice Requires="x15">
      <x15ac:absPath xmlns:x15ac="http://schemas.microsoft.com/office/spreadsheetml/2010/11/ac" url="C:\Users\USER\Downloads\Telegram Desktop\"/>
    </mc:Choice>
  </mc:AlternateContent>
  <xr:revisionPtr revIDLastSave="0" documentId="13_ncr:1_{5AB425A5-EFB1-443B-9283-64C83D2FF4C6}" xr6:coauthVersionLast="36" xr6:coauthVersionMax="47" xr10:uidLastSave="{00000000-0000-0000-0000-000000000000}"/>
  <bookViews>
    <workbookView xWindow="0" yWindow="0" windowWidth="23040" windowHeight="9708" activeTab="3" xr2:uid="{00000000-000D-0000-FFFF-FFFF00000000}"/>
  </bookViews>
  <sheets>
    <sheet name="Sheet1" sheetId="1" r:id="rId1"/>
    <sheet name="Duplicate" sheetId="2" r:id="rId2"/>
    <sheet name="Sheet3" sheetId="5" r:id="rId3"/>
    <sheet name="Sheet5" sheetId="7" r:id="rId4"/>
  </sheets>
  <definedNames>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R101" i="2" l="1"/>
  <c r="R2" i="2"/>
  <c r="X3" i="2" l="1"/>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2"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3" i="2"/>
  <c r="W4" i="2"/>
  <c r="W5" i="2"/>
  <c r="W6" i="2"/>
  <c r="W7" i="2"/>
  <c r="W8" i="2"/>
  <c r="W9" i="2"/>
  <c r="W10" i="2"/>
  <c r="W11" i="2"/>
  <c r="W12" i="2"/>
  <c r="W13" i="2"/>
  <c r="W14" i="2"/>
  <c r="W15" i="2"/>
  <c r="W16" i="2"/>
  <c r="W17" i="2"/>
  <c r="W18" i="2"/>
  <c r="W19" i="2"/>
  <c r="W20" i="2"/>
  <c r="W21" i="2"/>
  <c r="W22" i="2"/>
  <c r="W23" i="2"/>
  <c r="W24" i="2"/>
  <c r="W25" i="2"/>
  <c r="W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2" i="2"/>
  <c r="M3" i="2"/>
  <c r="N3" i="2" s="1"/>
  <c r="M4" i="2"/>
  <c r="N4" i="2" s="1"/>
  <c r="M5" i="2"/>
  <c r="N5" i="2" s="1"/>
  <c r="M6" i="2"/>
  <c r="N6" i="2" s="1"/>
  <c r="M7" i="2"/>
  <c r="N7" i="2" s="1"/>
  <c r="M8" i="2"/>
  <c r="N8" i="2" s="1"/>
  <c r="M9" i="2"/>
  <c r="N9" i="2" s="1"/>
  <c r="M10" i="2"/>
  <c r="N10" i="2" s="1"/>
  <c r="M11" i="2"/>
  <c r="N11" i="2" s="1"/>
  <c r="M12" i="2"/>
  <c r="N12" i="2" s="1"/>
  <c r="M13" i="2"/>
  <c r="N13" i="2" s="1"/>
  <c r="M14" i="2"/>
  <c r="N14" i="2" s="1"/>
  <c r="M15" i="2"/>
  <c r="N15" i="2" s="1"/>
  <c r="M16" i="2"/>
  <c r="N16" i="2" s="1"/>
  <c r="M17" i="2"/>
  <c r="N17" i="2" s="1"/>
  <c r="M18" i="2"/>
  <c r="N18" i="2" s="1"/>
  <c r="M19" i="2"/>
  <c r="N19" i="2" s="1"/>
  <c r="M20" i="2"/>
  <c r="N20" i="2" s="1"/>
  <c r="M21" i="2"/>
  <c r="N21" i="2" s="1"/>
  <c r="M22" i="2"/>
  <c r="N22" i="2" s="1"/>
  <c r="M23" i="2"/>
  <c r="N23" i="2" s="1"/>
  <c r="M24" i="2"/>
  <c r="N24" i="2" s="1"/>
  <c r="M25" i="2"/>
  <c r="N25" i="2" s="1"/>
  <c r="M26" i="2"/>
  <c r="N26" i="2" s="1"/>
  <c r="M27" i="2"/>
  <c r="N27" i="2" s="1"/>
  <c r="M28" i="2"/>
  <c r="N28" i="2" s="1"/>
  <c r="M29" i="2"/>
  <c r="N29" i="2" s="1"/>
  <c r="M30" i="2"/>
  <c r="N30" i="2" s="1"/>
  <c r="M31" i="2"/>
  <c r="N31" i="2" s="1"/>
  <c r="M32" i="2"/>
  <c r="N32" i="2" s="1"/>
  <c r="M33" i="2"/>
  <c r="N33" i="2" s="1"/>
  <c r="M34" i="2"/>
  <c r="N34" i="2" s="1"/>
  <c r="M35" i="2"/>
  <c r="N35" i="2" s="1"/>
  <c r="M36" i="2"/>
  <c r="N36" i="2" s="1"/>
  <c r="M37" i="2"/>
  <c r="N37" i="2" s="1"/>
  <c r="M38" i="2"/>
  <c r="N38" i="2" s="1"/>
  <c r="M39" i="2"/>
  <c r="N39" i="2" s="1"/>
  <c r="M40" i="2"/>
  <c r="N40" i="2" s="1"/>
  <c r="M41" i="2"/>
  <c r="N41" i="2" s="1"/>
  <c r="M42" i="2"/>
  <c r="N42" i="2" s="1"/>
  <c r="M43" i="2"/>
  <c r="N43" i="2" s="1"/>
  <c r="M44" i="2"/>
  <c r="N44" i="2" s="1"/>
  <c r="M45" i="2"/>
  <c r="N45" i="2" s="1"/>
  <c r="M46" i="2"/>
  <c r="N46" i="2" s="1"/>
  <c r="M47" i="2"/>
  <c r="N47" i="2" s="1"/>
  <c r="M48" i="2"/>
  <c r="N48" i="2" s="1"/>
  <c r="M49" i="2"/>
  <c r="N49" i="2" s="1"/>
  <c r="M50" i="2"/>
  <c r="N50" i="2" s="1"/>
  <c r="M51" i="2"/>
  <c r="N51" i="2" s="1"/>
  <c r="M52" i="2"/>
  <c r="N52" i="2" s="1"/>
  <c r="M53" i="2"/>
  <c r="N53" i="2" s="1"/>
  <c r="M54" i="2"/>
  <c r="N54" i="2" s="1"/>
  <c r="M55" i="2"/>
  <c r="N55" i="2" s="1"/>
  <c r="M56" i="2"/>
  <c r="N56" i="2" s="1"/>
  <c r="M57" i="2"/>
  <c r="N57" i="2" s="1"/>
  <c r="M58" i="2"/>
  <c r="N58" i="2" s="1"/>
  <c r="M59" i="2"/>
  <c r="N59" i="2" s="1"/>
  <c r="M60" i="2"/>
  <c r="N60" i="2" s="1"/>
  <c r="M61" i="2"/>
  <c r="N61" i="2" s="1"/>
  <c r="M62" i="2"/>
  <c r="N62" i="2" s="1"/>
  <c r="M63" i="2"/>
  <c r="N63" i="2" s="1"/>
  <c r="M64" i="2"/>
  <c r="N64" i="2" s="1"/>
  <c r="M65" i="2"/>
  <c r="N65" i="2" s="1"/>
  <c r="M66" i="2"/>
  <c r="N66" i="2" s="1"/>
  <c r="M67" i="2"/>
  <c r="N67" i="2" s="1"/>
  <c r="M68" i="2"/>
  <c r="N68" i="2" s="1"/>
  <c r="M69" i="2"/>
  <c r="N69" i="2" s="1"/>
  <c r="M70" i="2"/>
  <c r="N70" i="2" s="1"/>
  <c r="M71" i="2"/>
  <c r="N71" i="2" s="1"/>
  <c r="M72" i="2"/>
  <c r="N72" i="2" s="1"/>
  <c r="M73" i="2"/>
  <c r="N73" i="2" s="1"/>
  <c r="M74" i="2"/>
  <c r="N74" i="2" s="1"/>
  <c r="M75" i="2"/>
  <c r="N75" i="2" s="1"/>
  <c r="M76" i="2"/>
  <c r="N76" i="2" s="1"/>
  <c r="M77" i="2"/>
  <c r="N77" i="2" s="1"/>
  <c r="M78" i="2"/>
  <c r="N78" i="2" s="1"/>
  <c r="M79" i="2"/>
  <c r="N79" i="2" s="1"/>
  <c r="M80" i="2"/>
  <c r="N80" i="2" s="1"/>
  <c r="M81" i="2"/>
  <c r="N81" i="2" s="1"/>
  <c r="M82" i="2"/>
  <c r="N82" i="2" s="1"/>
  <c r="M83" i="2"/>
  <c r="N83" i="2" s="1"/>
  <c r="M84" i="2"/>
  <c r="N84" i="2" s="1"/>
  <c r="M85" i="2"/>
  <c r="N85" i="2" s="1"/>
  <c r="M86" i="2"/>
  <c r="N86" i="2" s="1"/>
  <c r="M87" i="2"/>
  <c r="N87" i="2" s="1"/>
  <c r="M88" i="2"/>
  <c r="N88" i="2" s="1"/>
  <c r="M89" i="2"/>
  <c r="N89" i="2" s="1"/>
  <c r="M90" i="2"/>
  <c r="N90" i="2" s="1"/>
  <c r="M91" i="2"/>
  <c r="N91" i="2" s="1"/>
  <c r="M92" i="2"/>
  <c r="N92" i="2" s="1"/>
  <c r="M93" i="2"/>
  <c r="N93" i="2" s="1"/>
  <c r="M94" i="2"/>
  <c r="N94" i="2" s="1"/>
  <c r="M95" i="2"/>
  <c r="N95" i="2" s="1"/>
  <c r="M96" i="2"/>
  <c r="N96" i="2" s="1"/>
  <c r="M97" i="2"/>
  <c r="N97" i="2" s="1"/>
  <c r="M98" i="2"/>
  <c r="N98" i="2" s="1"/>
  <c r="M99" i="2"/>
  <c r="N99" i="2" s="1"/>
  <c r="M100" i="2"/>
  <c r="N100" i="2" s="1"/>
  <c r="M101" i="2"/>
  <c r="N101" i="2" s="1"/>
  <c r="M2" i="2"/>
  <c r="N2" i="2" s="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2" i="2"/>
  <c r="K65" i="2"/>
  <c r="K49" i="2"/>
  <c r="K64" i="2"/>
  <c r="K20" i="2"/>
  <c r="K45" i="2"/>
  <c r="K97" i="2"/>
  <c r="K14" i="2"/>
  <c r="K96" i="2"/>
  <c r="K94" i="2"/>
  <c r="K70" i="2"/>
  <c r="K3" i="2"/>
  <c r="K84" i="2"/>
  <c r="K56" i="2"/>
  <c r="K2" i="2"/>
  <c r="K62" i="2"/>
  <c r="K24" i="2"/>
  <c r="K29" i="2"/>
  <c r="K35" i="2"/>
  <c r="K53" i="2"/>
  <c r="K67" i="2"/>
  <c r="K85" i="2"/>
  <c r="K43" i="2"/>
  <c r="K10" i="2"/>
  <c r="K68" i="2"/>
  <c r="K89" i="2"/>
  <c r="K54" i="2"/>
  <c r="K38" i="2"/>
  <c r="K31" i="2"/>
  <c r="K99" i="2"/>
  <c r="K44" i="2"/>
  <c r="K39" i="2"/>
  <c r="K9" i="2"/>
  <c r="K80" i="2"/>
  <c r="K92" i="2"/>
  <c r="K48" i="2"/>
  <c r="K77" i="2"/>
  <c r="K23" i="2"/>
  <c r="K79" i="2"/>
  <c r="K15" i="2"/>
  <c r="K41" i="2"/>
  <c r="K95" i="2"/>
  <c r="K90" i="2"/>
  <c r="K58" i="2"/>
  <c r="K22" i="2"/>
  <c r="K75" i="2"/>
  <c r="K52" i="2"/>
  <c r="K28" i="2"/>
  <c r="K88" i="2"/>
  <c r="K81" i="2"/>
  <c r="K30" i="2"/>
  <c r="K12" i="2"/>
  <c r="K91" i="2"/>
  <c r="K63" i="2"/>
  <c r="K33" i="2"/>
  <c r="K87" i="2"/>
  <c r="K60" i="2"/>
  <c r="K5" i="2"/>
  <c r="K78" i="2"/>
  <c r="K37" i="2"/>
  <c r="K72" i="2"/>
  <c r="K73" i="2"/>
  <c r="K17" i="2"/>
  <c r="K4" i="2"/>
  <c r="K11" i="2"/>
  <c r="K6" i="2"/>
  <c r="K83" i="2"/>
  <c r="K18" i="2"/>
  <c r="K55" i="2"/>
  <c r="K86" i="2"/>
  <c r="K71" i="2"/>
  <c r="K21" i="2"/>
  <c r="K76" i="2"/>
  <c r="K50" i="2"/>
  <c r="K98" i="2"/>
  <c r="K74" i="2"/>
  <c r="K101" i="2"/>
  <c r="K36" i="2"/>
  <c r="K8" i="2"/>
  <c r="K51" i="2"/>
  <c r="K27" i="2"/>
  <c r="K46" i="2"/>
  <c r="K25" i="2"/>
  <c r="K82" i="2"/>
  <c r="K42" i="2"/>
  <c r="K100" i="2"/>
  <c r="K16" i="2"/>
  <c r="K7" i="2"/>
  <c r="K47" i="2"/>
  <c r="K40" i="2"/>
  <c r="K32" i="2"/>
  <c r="K26" i="2"/>
  <c r="K66" i="2"/>
  <c r="K34" i="2"/>
  <c r="K19" i="2"/>
  <c r="K69" i="2"/>
  <c r="K57" i="2"/>
  <c r="K61" i="2"/>
  <c r="K13" i="2"/>
  <c r="K93" i="2"/>
  <c r="K59" i="2"/>
  <c r="J65" i="2"/>
  <c r="J49" i="2"/>
  <c r="J64" i="2"/>
  <c r="J20" i="2"/>
  <c r="J45" i="2"/>
  <c r="J97" i="2"/>
  <c r="J14" i="2"/>
  <c r="J96" i="2"/>
  <c r="J94" i="2"/>
  <c r="J70" i="2"/>
  <c r="J3" i="2"/>
  <c r="J84" i="2"/>
  <c r="J56" i="2"/>
  <c r="J2" i="2"/>
  <c r="J62" i="2"/>
  <c r="J24" i="2"/>
  <c r="J29" i="2"/>
  <c r="J35" i="2"/>
  <c r="J53" i="2"/>
  <c r="J67" i="2"/>
  <c r="J85" i="2"/>
  <c r="J43" i="2"/>
  <c r="J10" i="2"/>
  <c r="J68" i="2"/>
  <c r="J89" i="2"/>
  <c r="J54" i="2"/>
  <c r="J38" i="2"/>
  <c r="J31" i="2"/>
  <c r="J99" i="2"/>
  <c r="J44" i="2"/>
  <c r="J39" i="2"/>
  <c r="J9" i="2"/>
  <c r="J80" i="2"/>
  <c r="J92" i="2"/>
  <c r="J48" i="2"/>
  <c r="J77" i="2"/>
  <c r="J23" i="2"/>
  <c r="J79" i="2"/>
  <c r="J15" i="2"/>
  <c r="J41" i="2"/>
  <c r="J95" i="2"/>
  <c r="J90" i="2"/>
  <c r="J58" i="2"/>
  <c r="J22" i="2"/>
  <c r="J75" i="2"/>
  <c r="J52" i="2"/>
  <c r="J28" i="2"/>
  <c r="J88" i="2"/>
  <c r="J81" i="2"/>
  <c r="J30" i="2"/>
  <c r="J12" i="2"/>
  <c r="J91" i="2"/>
  <c r="J63" i="2"/>
  <c r="J33" i="2"/>
  <c r="J87" i="2"/>
  <c r="J60" i="2"/>
  <c r="J5" i="2"/>
  <c r="J78" i="2"/>
  <c r="J37" i="2"/>
  <c r="J72" i="2"/>
  <c r="J73" i="2"/>
  <c r="J17" i="2"/>
  <c r="J4" i="2"/>
  <c r="J11" i="2"/>
  <c r="J6" i="2"/>
  <c r="J83" i="2"/>
  <c r="J18" i="2"/>
  <c r="J55" i="2"/>
  <c r="J86" i="2"/>
  <c r="J71" i="2"/>
  <c r="J21" i="2"/>
  <c r="J76" i="2"/>
  <c r="J50" i="2"/>
  <c r="J98" i="2"/>
  <c r="J74" i="2"/>
  <c r="J101" i="2"/>
  <c r="J36" i="2"/>
  <c r="J8" i="2"/>
  <c r="J51" i="2"/>
  <c r="J27" i="2"/>
  <c r="J46" i="2"/>
  <c r="J25" i="2"/>
  <c r="J82" i="2"/>
  <c r="J42" i="2"/>
  <c r="J100" i="2"/>
  <c r="J16" i="2"/>
  <c r="J7" i="2"/>
  <c r="J47" i="2"/>
  <c r="J40" i="2"/>
  <c r="J32" i="2"/>
  <c r="J26" i="2"/>
  <c r="J66" i="2"/>
  <c r="J34" i="2"/>
  <c r="J19" i="2"/>
  <c r="J69" i="2"/>
  <c r="J57" i="2"/>
  <c r="J61" i="2"/>
  <c r="J13" i="2"/>
  <c r="J93" i="2"/>
  <c r="J59" i="2"/>
  <c r="I65" i="2"/>
  <c r="I49" i="2"/>
  <c r="I64" i="2"/>
  <c r="I20" i="2"/>
  <c r="I45" i="2"/>
  <c r="I97" i="2"/>
  <c r="I14" i="2"/>
  <c r="I96" i="2"/>
  <c r="I94" i="2"/>
  <c r="I70" i="2"/>
  <c r="I3" i="2"/>
  <c r="I84" i="2"/>
  <c r="I56" i="2"/>
  <c r="I2" i="2"/>
  <c r="I62" i="2"/>
  <c r="I24" i="2"/>
  <c r="I29" i="2"/>
  <c r="I35" i="2"/>
  <c r="I53" i="2"/>
  <c r="I67" i="2"/>
  <c r="I85" i="2"/>
  <c r="I43" i="2"/>
  <c r="I10" i="2"/>
  <c r="I68" i="2"/>
  <c r="I89" i="2"/>
  <c r="I54" i="2"/>
  <c r="I38" i="2"/>
  <c r="I31" i="2"/>
  <c r="I99" i="2"/>
  <c r="I44" i="2"/>
  <c r="I39" i="2"/>
  <c r="I9" i="2"/>
  <c r="I80" i="2"/>
  <c r="I92" i="2"/>
  <c r="I48" i="2"/>
  <c r="I77" i="2"/>
  <c r="I23" i="2"/>
  <c r="I79" i="2"/>
  <c r="I15" i="2"/>
  <c r="I41" i="2"/>
  <c r="I95" i="2"/>
  <c r="I90" i="2"/>
  <c r="I58" i="2"/>
  <c r="I22" i="2"/>
  <c r="I75" i="2"/>
  <c r="I52" i="2"/>
  <c r="I28" i="2"/>
  <c r="I88" i="2"/>
  <c r="I81" i="2"/>
  <c r="I30" i="2"/>
  <c r="I12" i="2"/>
  <c r="I91" i="2"/>
  <c r="I63" i="2"/>
  <c r="I33" i="2"/>
  <c r="I87" i="2"/>
  <c r="I60" i="2"/>
  <c r="I5" i="2"/>
  <c r="I78" i="2"/>
  <c r="I37" i="2"/>
  <c r="I72" i="2"/>
  <c r="I73" i="2"/>
  <c r="I17" i="2"/>
  <c r="I4" i="2"/>
  <c r="I11" i="2"/>
  <c r="I6" i="2"/>
  <c r="I83" i="2"/>
  <c r="I18" i="2"/>
  <c r="I55" i="2"/>
  <c r="I86" i="2"/>
  <c r="I71" i="2"/>
  <c r="I21" i="2"/>
  <c r="I76" i="2"/>
  <c r="I50" i="2"/>
  <c r="I98" i="2"/>
  <c r="I74" i="2"/>
  <c r="I101" i="2"/>
  <c r="I36" i="2"/>
  <c r="I8" i="2"/>
  <c r="I51" i="2"/>
  <c r="I27" i="2"/>
  <c r="I46" i="2"/>
  <c r="I25" i="2"/>
  <c r="I82" i="2"/>
  <c r="I42" i="2"/>
  <c r="I100" i="2"/>
  <c r="I16" i="2"/>
  <c r="I7" i="2"/>
  <c r="I47" i="2"/>
  <c r="I40" i="2"/>
  <c r="I32" i="2"/>
  <c r="I26" i="2"/>
  <c r="I66" i="2"/>
  <c r="I34" i="2"/>
  <c r="I19" i="2"/>
  <c r="I69" i="2"/>
  <c r="I57" i="2"/>
  <c r="I61" i="2"/>
  <c r="I13" i="2"/>
  <c r="I93" i="2"/>
  <c r="I59" i="2"/>
</calcChain>
</file>

<file path=xl/sharedStrings.xml><?xml version="1.0" encoding="utf-8"?>
<sst xmlns="http://schemas.openxmlformats.org/spreadsheetml/2006/main" count="887" uniqueCount="152">
  <si>
    <t>Wallet Address</t>
  </si>
  <si>
    <t>Transaction Count</t>
  </si>
  <si>
    <t>Total Volume ($)</t>
  </si>
  <si>
    <t>Last Activity (Days Ago)</t>
  </si>
  <si>
    <t>NFTs Owned</t>
  </si>
  <si>
    <t>Staking Participation</t>
  </si>
  <si>
    <t>Region</t>
  </si>
  <si>
    <t>User Type</t>
  </si>
  <si>
    <t>0xa178a84dbe36382e7c8f9e65b4810e9e8cdfa347</t>
  </si>
  <si>
    <t>0x87cdaf9eaa56f52e98b528b7bfb634acb264cdba</t>
  </si>
  <si>
    <t>0xcb6e0a363d11bb15fa1303f5acec348c18eb96f9</t>
  </si>
  <si>
    <t>0x0bd1871f00eeffbd560d4eb918b38eeeb0a8466f</t>
  </si>
  <si>
    <t>0x9ca111a0bdb056cb096bf9e4c8926dda67e05b3e</t>
  </si>
  <si>
    <t>0x37d4c02b19cb8a664d5b68e0234c34387b25fff6</t>
  </si>
  <si>
    <t>0xa3ea9f9d3b83e3c7a394c12322094f1835d44261</t>
  </si>
  <si>
    <t>0x59a0aeb64ba4eef0da0833b5ba7cc914744e1cfa</t>
  </si>
  <si>
    <t>0x208286018aa454584a0594dbba63274e23b0abbc</t>
  </si>
  <si>
    <t>0x67b8f877ba23eb7429957dc1eda00e25a990aaa5</t>
  </si>
  <si>
    <t>0x38c050a2e921c36789da6d7973003ff941f348c9</t>
  </si>
  <si>
    <t>0x3adf2fc4dc5fa244572f69e125053592a6e8e549</t>
  </si>
  <si>
    <t>0x30408b9f662c19333ac34d141338e7978c6ef46c</t>
  </si>
  <si>
    <t>0x2a7994e02ac8941d67de5406b55ede6e7068727e</t>
  </si>
  <si>
    <t>0x158e7ca19273f2cff3a691816713bcb2496fa323</t>
  </si>
  <si>
    <t>0xc8f1255c3f5d1971a7deda77a1476f57198505e2</t>
  </si>
  <si>
    <t>0xe27e29b1bb607c9f4085a2f14783fb4c54b24e6f</t>
  </si>
  <si>
    <t>0x2356256e1354052a4dc7727a9f474a917930929d</t>
  </si>
  <si>
    <t>0x679dd39deaf52ae9cba9304d395004a6b6e4f124</t>
  </si>
  <si>
    <t>0xb6b7c9106d7e296a0d23841d414ae3196423dec6</t>
  </si>
  <si>
    <t>0x6b1c97df37465d10f4df19a6f3f5dddba1cd0a3b</t>
  </si>
  <si>
    <t>0x2ddc4edea36f01d3ef9c67abf8d7212af92474c1</t>
  </si>
  <si>
    <t>0x5c4a02ed1a3fc8e85333f30f4cc0c754bd4d0824</t>
  </si>
  <si>
    <t>0xde035a3eb3e78e200bf1a6ac51cdb0399f91e6f5</t>
  </si>
  <si>
    <t>0x2fddccdea742a349c493e166db4ecccc6cf03f79</t>
  </si>
  <si>
    <t>0xeed3a45fe6aaa535648905f069282756f645b0c6</t>
  </si>
  <si>
    <t>0xf64a6a5c0b474fc0121885f7c112e67c89adeea9</t>
  </si>
  <si>
    <t>0x779a21dba143abb57fe89f5168d4f351bf4a7621</t>
  </si>
  <si>
    <t>0x1bd4188d8de4d0400fd698389625b406cbde9b29</t>
  </si>
  <si>
    <t>0xcdb4567b7233651fd60f251bc699bf009ae58d56</t>
  </si>
  <si>
    <t>0xb64f5ad4720c18f22b0c59123d5bc764b4cd3adf</t>
  </si>
  <si>
    <t>0x6f673ff51be386528fcabedb88517794c06e81f8</t>
  </si>
  <si>
    <t>0xeff7b40357a21fa4588b59ef4396cff7d3eda9e2</t>
  </si>
  <si>
    <t>0xbd0e76996f7955ca1175df8232a5c830310db1a1</t>
  </si>
  <si>
    <t>0xe126cc2a75bb69920529d1440d3432214eb36949</t>
  </si>
  <si>
    <t>0x35b1b3b331bd35255f8f7fb659e7107bda5279f7</t>
  </si>
  <si>
    <t>0x068d33659a4fef2c6f09dd270984cb04679f5f47</t>
  </si>
  <si>
    <t>0x1ee4ad50df1c787e5397062f74e83decf12db345</t>
  </si>
  <si>
    <t>0xb937c9ef080b674ef6d8154f548b69a5bc5b5b67</t>
  </si>
  <si>
    <t>0xfef71076fd665ce16d56afd26cb741c2baca721e</t>
  </si>
  <si>
    <t>0xb7b27aba8956222e9839f73aeec6364c8b00e526</t>
  </si>
  <si>
    <t>0x0c078fa6aa90bd7097a9306d8a3401ab30173c53</t>
  </si>
  <si>
    <t>0x46da5b83f263408c47f2c10b1f80fbb22595c5e3</t>
  </si>
  <si>
    <t>0x74c0bd8db773976e5a1cb48e3a0f47a409dad03c</t>
  </si>
  <si>
    <t>0xfa0809be3eedaad384c7bddbc633c1ed307a4212</t>
  </si>
  <si>
    <t>0x9734a724310b6d7dad7f5de718c5e4c6bf294cdd</t>
  </si>
  <si>
    <t>0xd2d05de4b1f1a8446d005c7cb95d63141e9e3f5b</t>
  </si>
  <si>
    <t>0x69835bd2138c7dcce9825d3f69a850066f20042f</t>
  </si>
  <si>
    <t>0x5ae7932a3df1775e281f92db57659a01b7a2d1da</t>
  </si>
  <si>
    <t>0x175e8b2e35b08286b8cd074e55c4da80ccf6f997</t>
  </si>
  <si>
    <t>0xe9bdf4c676c46874210141b89e94ed72a2ae5238</t>
  </si>
  <si>
    <t>0x61bce37859e467f060b6dbdfd49c26828b39c6a6</t>
  </si>
  <si>
    <t>0xb82fb17b370e346e4e28fb5f79abf17ea9457bb3</t>
  </si>
  <si>
    <t>0x0e986b690a29623ffd94a2556bfb67853ac840fd</t>
  </si>
  <si>
    <t>0xa0641e99401178660f3b9c6c0e677a91f162e815</t>
  </si>
  <si>
    <t>0xbe63a4b6bc733844fad0bc81b266521ff5f2dd7c</t>
  </si>
  <si>
    <t>0xa23afb54c4fd18c1c90958f7b19a300a88092dc2</t>
  </si>
  <si>
    <t>0xdfb69c958bee86bfc7c85da1becd3d9a1ca94077</t>
  </si>
  <si>
    <t>0x283a311eddce64bc61a4b748a890595719f7d51d</t>
  </si>
  <si>
    <t>0xe7c0dda26ff189924fe4153f366c7798424e2482</t>
  </si>
  <si>
    <t>0xb3166132685c248e7dd98e236b67be1ba3d362a3</t>
  </si>
  <si>
    <t>0x7604e21f7daea0b8d9a42f09f8516c50808195b9</t>
  </si>
  <si>
    <t>0x9f0609a67e2fccaa14aa6919f2f438266099e851</t>
  </si>
  <si>
    <t>0xa41cd43e3d0f5915df6610b5d048045bc8307d21</t>
  </si>
  <si>
    <t>0x26f123a0449929d38d336bedc660f25b4898cd51</t>
  </si>
  <si>
    <t>0x15516eb7aaa42151c6fe548f72f3d43a22984d95</t>
  </si>
  <si>
    <t>0x70544752dd3c5a2067a9f7454fd7f6c8cd3d1676</t>
  </si>
  <si>
    <t>0x4e6cd40c875ee29d7039aba9e7670b57bc6d1f45</t>
  </si>
  <si>
    <t>0xd4eb13d64eec94fbbb436c1fa4f6274ceb1d3fcd</t>
  </si>
  <si>
    <t>0xaa2011811868c40fde0530784c90635210c067f7</t>
  </si>
  <si>
    <t>0x86d33002ea7575691c91ed2badc0e1bbd8742268</t>
  </si>
  <si>
    <t>0x6a5c7bdad3e557256cb1a915a8225e130f84ebb6</t>
  </si>
  <si>
    <t>0x08c44d0fdc8ad29d3ec06fa1c5b40b06797c8551</t>
  </si>
  <si>
    <t>0x69375e292cbeaf669856b236cfa9d9cf80067c25</t>
  </si>
  <si>
    <t>0xf3572681b78c5b0512ca7e8df650472ac35aac5b</t>
  </si>
  <si>
    <t>0x8ad80065fb2a85fadc0b03968c852174687d062e</t>
  </si>
  <si>
    <t>0xca7dcaf271d1a2bee43750269a290e707134aad9</t>
  </si>
  <si>
    <t>0x97d90a79d07c3bf7b8b7a6d05c8f17ea012b2d65</t>
  </si>
  <si>
    <t>0xbdc189e7c0996f20cee53a2223a64b845b4ef877</t>
  </si>
  <si>
    <t>0x5ea0c1ae64e43aef943b8c8a46ea05b670977b3f</t>
  </si>
  <si>
    <t>0x81a3a2ac558f399503c7f16c10ca27ffc93ac0a3</t>
  </si>
  <si>
    <t>0x4005729d2ad12a6e76b333241ae3ad0407f686c9</t>
  </si>
  <si>
    <t>0x2eff4f127599d85a83c32a40b0bb8ce4ab18cce0</t>
  </si>
  <si>
    <t>0x22cb44df000b957fb2f00ce79c9e8e43ecc5c809</t>
  </si>
  <si>
    <t>0x519c48bdddeb93cd80eee37829ac603f831b4570</t>
  </si>
  <si>
    <t>0xdb2d52e2c53b818dbc417989903d5cc5fd2e82ee</t>
  </si>
  <si>
    <t>0xb56d73f697b684d0df763e8b22e09a051a0a6397</t>
  </si>
  <si>
    <t>0x31c63ea609ffdc56d629a833fd693d8c045aabc8</t>
  </si>
  <si>
    <t>0xbe6a87370ee342add3289043b148021319bb274b</t>
  </si>
  <si>
    <t>0xcd7ee0435929afbf5045c7bab4bed139c9c88b07</t>
  </si>
  <si>
    <t>0x990a8b075a3758bdb9bbc6a9c4f4caff1e939b29</t>
  </si>
  <si>
    <t>0xdea96426b3989ff324d08cde8b93cc3c1225ff11</t>
  </si>
  <si>
    <t>0x9d19636b9c22252e2ce7572e72121c75414130d5</t>
  </si>
  <si>
    <t>0xa7bd1131931ed7cad7e183e0dfabff9af41b4a53</t>
  </si>
  <si>
    <t>0x0cd7dfdd90d1a344de4d4774d50053a89cb5746f</t>
  </si>
  <si>
    <t>0x6db056e638088b947bb25c56cbe359ce2a9d23c5</t>
  </si>
  <si>
    <t>0xba85d09bc899322d9e9a3ab74184d55f5f680201</t>
  </si>
  <si>
    <t>0x35b943b58f84d6724fdb77ce87c18b66dec00cce</t>
  </si>
  <si>
    <t>0x4cb2934ca3670b0651e2c765bc3506ce4c8f2fb0</t>
  </si>
  <si>
    <t>0x30f3fd43b9ac53f80dbe27f3a8c3b16a7121347a</t>
  </si>
  <si>
    <t>No</t>
  </si>
  <si>
    <t>Yes</t>
  </si>
  <si>
    <t>North America</t>
  </si>
  <si>
    <t>Africa</t>
  </si>
  <si>
    <t>South America</t>
  </si>
  <si>
    <t>Europe</t>
  </si>
  <si>
    <t>Oceania</t>
  </si>
  <si>
    <t>Asia</t>
  </si>
  <si>
    <t>New</t>
  </si>
  <si>
    <t>Active</t>
  </si>
  <si>
    <t>Whale</t>
  </si>
  <si>
    <t>Dormant</t>
  </si>
  <si>
    <t>Eligiblity Status</t>
  </si>
  <si>
    <t xml:space="preserve"> Active Nft Holder</t>
  </si>
  <si>
    <t>Wallet Categories</t>
  </si>
  <si>
    <t>Activity Check</t>
  </si>
  <si>
    <t>Total Vol.Transacted</t>
  </si>
  <si>
    <t>Very ActiveUsers</t>
  </si>
  <si>
    <t>Dormant &amp; Low Nft</t>
  </si>
  <si>
    <t>Loyal Users</t>
  </si>
  <si>
    <t>Africa/ Asia Based</t>
  </si>
  <si>
    <t>Airdrop Phase 2</t>
  </si>
  <si>
    <t>Loyalty Rank</t>
  </si>
  <si>
    <t>Region-Staking-Based</t>
  </si>
  <si>
    <t>Exclude From Airdrop</t>
  </si>
  <si>
    <t xml:space="preserve"> User Impact</t>
  </si>
  <si>
    <t>Unqualified User</t>
  </si>
  <si>
    <t>Count of Wallet Address</t>
  </si>
  <si>
    <t>Sum of Transaction Count</t>
  </si>
  <si>
    <t>High-Impact</t>
  </si>
  <si>
    <t>Low-Impact</t>
  </si>
  <si>
    <t>Count of  User Impact</t>
  </si>
  <si>
    <t>Sum of Total Volume ($)</t>
  </si>
  <si>
    <t>User impact</t>
  </si>
  <si>
    <t>High-Level Holders</t>
  </si>
  <si>
    <t>Low-Level Holders</t>
  </si>
  <si>
    <t>Mid-Level Holders</t>
  </si>
  <si>
    <t>Wallet categories</t>
  </si>
  <si>
    <t>Inactive</t>
  </si>
  <si>
    <t>Activity check</t>
  </si>
  <si>
    <t>Count of Transaction Count</t>
  </si>
  <si>
    <t xml:space="preserve">Region </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</si>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</sst>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409]* #,##0.00_ ;_-[$$-409]* \-#,##0.00\ ;_-[$$-409]* &quot;-&quot;??_ ;_-@_ "/>
    <numFmt numFmtId="165" formatCode="[$$-1009]#,##0.00"/>
  </numFmts>
  <fonts count="4" x14ac:knownFonts="1">
    <font>
      <sz val="11"/>
      <color theme="1"/>
      <name val="Century Gothic"/>
      <family val="2"/>
      <scheme val="minor"/>
    </font>
    <font>
      <b/>
      <sz val="11"/>
      <color theme="1"/>
      <name val="Century Gothic"/>
      <family val="2"/>
      <scheme val="minor"/>
    </font>
    <font>
      <sz val="11"/>
      <color theme="1"/>
      <name val="Century Gothic"/>
      <family val="2"/>
      <scheme val="minor"/>
    </font>
    <font>
      <b/>
      <sz val="11"/>
      <color theme="0"/>
      <name val="Century Gothic"/>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0" fontId="1" fillId="0" borderId="1" xfId="0" applyFont="1" applyBorder="1" applyAlignment="1">
      <alignment horizontal="center" vertical="top"/>
    </xf>
    <xf numFmtId="0" fontId="3" fillId="2" borderId="0" xfId="0" applyFont="1" applyFill="1"/>
    <xf numFmtId="164" fontId="3" fillId="2" borderId="0" xfId="1" applyNumberFormat="1" applyFont="1" applyFill="1"/>
    <xf numFmtId="164"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5" fontId="0" fillId="0" borderId="0" xfId="0" applyNumberFormat="1" applyAlignment="1">
      <alignment horizontal="left"/>
    </xf>
    <xf numFmtId="165" fontId="0" fillId="0" borderId="0" xfId="0" pivotButton="1" applyNumberFormat="1"/>
    <xf numFmtId="165" fontId="0" fillId="0" borderId="0" xfId="0" applyNumberFormat="1"/>
  </cellXfs>
  <cellStyles count="2">
    <cellStyle name="Currency" xfId="1" builtinId="4"/>
    <cellStyle name="Normal" xfId="0" builtinId="0"/>
  </cellStyles>
  <dxfs count="10">
    <dxf>
      <numFmt numFmtId="165" formatCode="[$$-1009]#,##0.00"/>
    </dxf>
    <dxf>
      <numFmt numFmtId="165" formatCode="[$$-1009]#,##0.00"/>
    </dxf>
    <dxf>
      <numFmt numFmtId="165" formatCode="[$$-1009]#,##0.00"/>
    </dxf>
    <dxf>
      <numFmt numFmtId="165" formatCode="[$$-1009]#,##0.00"/>
    </dxf>
    <dxf>
      <numFmt numFmtId="165" formatCode="[$$-1009]#,##0.00"/>
    </dxf>
    <dxf>
      <numFmt numFmtId="165" formatCode="[$$-1009]#,##0.00"/>
    </dxf>
    <dxf>
      <numFmt numFmtId="165" formatCode="[$$-1009]#,##0.00"/>
    </dxf>
    <dxf>
      <numFmt numFmtId="165" formatCode="[$$-1009]#,##0.00"/>
    </dxf>
    <dxf>
      <numFmt numFmtId="165" formatCode="[$$-1009]#,##0.00"/>
    </dxf>
    <dxf>
      <numFmt numFmtId="165" formatCode="[$$-1009]#,##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[Airdrop Dataset.xlsx]Sheet3!PivotTable1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User</a:t>
            </a:r>
            <a:r>
              <a:rPr lang="en-US" sz="1200" b="1" baseline="0"/>
              <a:t> Distribution Across Regions</a:t>
            </a:r>
            <a:endParaRPr lang="en-US" sz="1200" b="1"/>
          </a:p>
        </c:rich>
      </c:tx>
      <c:layout>
        <c:manualLayout>
          <c:xMode val="edge"/>
          <c:yMode val="edge"/>
          <c:x val="3.6944444444444474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00-404D-92CC-8F79576BC8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00-404D-92CC-8F79576BC8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00-404D-92CC-8F79576BC8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00-404D-92CC-8F79576BC84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00-404D-92CC-8F79576BC84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00-404D-92CC-8F79576BC8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6"/>
                <c:pt idx="0">
                  <c:v>Africa</c:v>
                </c:pt>
                <c:pt idx="1">
                  <c:v>Asia</c:v>
                </c:pt>
                <c:pt idx="2">
                  <c:v>Europe</c:v>
                </c:pt>
                <c:pt idx="3">
                  <c:v>North America</c:v>
                </c:pt>
                <c:pt idx="4">
                  <c:v>Oceania</c:v>
                </c:pt>
                <c:pt idx="5">
                  <c:v>South America</c:v>
                </c:pt>
              </c:strCache>
            </c:strRef>
          </c:cat>
          <c:val>
            <c:numRef>
              <c:f>Sheet3!$B$4:$B$9</c:f>
              <c:numCache>
                <c:formatCode>General</c:formatCode>
                <c:ptCount val="6"/>
                <c:pt idx="0">
                  <c:v>12</c:v>
                </c:pt>
                <c:pt idx="1">
                  <c:v>13</c:v>
                </c:pt>
                <c:pt idx="2">
                  <c:v>20</c:v>
                </c:pt>
                <c:pt idx="3">
                  <c:v>20</c:v>
                </c:pt>
                <c:pt idx="4">
                  <c:v>17</c:v>
                </c:pt>
                <c:pt idx="5">
                  <c:v>18</c:v>
                </c:pt>
              </c:numCache>
            </c:numRef>
          </c:val>
          <c:extLst>
            <c:ext xmlns:c16="http://schemas.microsoft.com/office/drawing/2014/chart" uri="{C3380CC4-5D6E-409C-BE32-E72D297353CC}">
              <c16:uniqueId val="{0000000C-2800-404D-92CC-8F79576BC84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[Airdrop Dataset.xlsx]Sheet3!PivotTable2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t>
            </a:r>
            <a:r>
              <a:rPr lang="en-US" sz="1200" b="1" baseline="0"/>
              <a:t> Of User type</a:t>
            </a:r>
            <a:endParaRPr lang="en-US" sz="1200" b="1"/>
          </a:p>
        </c:rich>
      </c:tx>
      <c:layout>
        <c:manualLayout>
          <c:xMode val="edge"/>
          <c:yMode val="edge"/>
          <c:x val="2.8611111111111143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9492563429571"/>
          <c:y val="0.22726851851851851"/>
          <c:w val="0.74110870516185479"/>
          <c:h val="0.66533209390492853"/>
        </c:manualLayout>
      </c:layout>
      <c:barChart>
        <c:barDir val="col"/>
        <c:grouping val="stacked"/>
        <c:varyColors val="0"/>
        <c:ser>
          <c:idx val="0"/>
          <c:order val="0"/>
          <c:tx>
            <c:strRef>
              <c:f>Sheet3!$B$13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A7A0-4370-A856-2C4F1E288FA7}"/>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A7A0-4370-A856-2C4F1E288FA7}"/>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A7A0-4370-A856-2C4F1E288FA7}"/>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A7A0-4370-A856-2C4F1E288FA7}"/>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A7A0-4370-A856-2C4F1E288FA7}"/>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A7A0-4370-A856-2C4F1E288F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Sheet3!$A$14:$A$16</c:f>
              <c:strCache>
                <c:ptCount val="3"/>
                <c:pt idx="0">
                  <c:v>Active</c:v>
                </c:pt>
                <c:pt idx="1">
                  <c:v>Dormant</c:v>
                </c:pt>
                <c:pt idx="2">
                  <c:v>New</c:v>
                </c:pt>
              </c:strCache>
            </c:strRef>
          </c:cat>
          <c:val>
            <c:numRef>
              <c:f>Sheet3!$B$14:$B$16</c:f>
              <c:numCache>
                <c:formatCode>0.00%</c:formatCode>
                <c:ptCount val="3"/>
                <c:pt idx="0">
                  <c:v>0.5</c:v>
                </c:pt>
                <c:pt idx="1">
                  <c:v>0.2</c:v>
                </c:pt>
                <c:pt idx="2">
                  <c:v>0.3</c:v>
                </c:pt>
              </c:numCache>
            </c:numRef>
          </c:val>
          <c:extLst>
            <c:ext xmlns:c16="http://schemas.microsoft.com/office/drawing/2014/chart" uri="{C3380CC4-5D6E-409C-BE32-E72D297353CC}">
              <c16:uniqueId val="{00000003-A7A0-4370-A856-2C4F1E288FA7}"/>
            </c:ext>
          </c:extLst>
        </c:ser>
        <c:dLbls>
          <c:dLblPos val="ctr"/>
          <c:showLegendKey val="0"/>
          <c:showVal val="1"/>
          <c:showCatName val="0"/>
          <c:showSerName val="0"/>
          <c:showPercent val="0"/>
          <c:showBubbleSize val="0"/>
        </c:dLbls>
        <c:gapWidth val="150"/>
        <c:overlap val="100"/>
        <c:axId val="297110224"/>
        <c:axId val="483997328"/>
      </c:barChart>
      <c:catAx>
        <c:axId val="29711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97328"/>
        <c:crosses val="autoZero"/>
        <c:auto val="1"/>
        <c:lblAlgn val="ctr"/>
        <c:lblOffset val="100"/>
        <c:noMultiLvlLbl val="0"/>
      </c:catAx>
      <c:valAx>
        <c:axId val="4839973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11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[Airdrop Dataset.xlsx]Sheet3!PivotTable3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Total</a:t>
            </a:r>
            <a:r>
              <a:rPr lang="en-US" sz="1200" b="1" baseline="0"/>
              <a:t> User Per Ctegory</a:t>
            </a:r>
            <a:endParaRPr lang="en-US" sz="1200" b="1"/>
          </a:p>
        </c:rich>
      </c:tx>
      <c:layout>
        <c:manualLayout>
          <c:xMode val="edge"/>
          <c:yMode val="edge"/>
          <c:x val="2.8611111111111143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Sheet3!$B$20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31-4373-8AA0-D8FCC480C8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31-4373-8AA0-D8FCC480C8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31-4373-8AA0-D8FCC480C8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31-4373-8AA0-D8FCC480C8E5}"/>
              </c:ext>
            </c:extLst>
          </c:dPt>
          <c:cat>
            <c:strRef>
              <c:f>Sheet3!$A$21:$A$24</c:f>
              <c:strCache>
                <c:ptCount val="4"/>
                <c:pt idx="0">
                  <c:v>Active</c:v>
                </c:pt>
                <c:pt idx="1">
                  <c:v>Dormant</c:v>
                </c:pt>
                <c:pt idx="2">
                  <c:v>New</c:v>
                </c:pt>
                <c:pt idx="3">
                  <c:v>Whale</c:v>
                </c:pt>
              </c:strCache>
            </c:strRef>
          </c:cat>
          <c:val>
            <c:numRef>
              <c:f>Sheet3!$B$21:$B$24</c:f>
              <c:numCache>
                <c:formatCode>General</c:formatCode>
                <c:ptCount val="4"/>
                <c:pt idx="0">
                  <c:v>5</c:v>
                </c:pt>
                <c:pt idx="1">
                  <c:v>2</c:v>
                </c:pt>
                <c:pt idx="2">
                  <c:v>3</c:v>
                </c:pt>
                <c:pt idx="3">
                  <c:v>2</c:v>
                </c:pt>
              </c:numCache>
            </c:numRef>
          </c:val>
          <c:extLst>
            <c:ext xmlns:c16="http://schemas.microsoft.com/office/drawing/2014/chart" uri="{C3380CC4-5D6E-409C-BE32-E72D297353CC}">
              <c16:uniqueId val="{00000008-E831-4373-8AA0-D8FCC480C8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[Airdrop Dataset.xlsx]Sheet3!PivotTable4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t>
            </a:r>
            <a:r>
              <a:rPr lang="en-US" sz="1200" b="1" baseline="0"/>
              <a:t> Distribution by User Impact</a:t>
            </a:r>
            <a:endParaRPr lang="en-US" sz="1200" b="1"/>
          </a:p>
        </c:rich>
      </c:tx>
      <c:layout>
        <c:manualLayout>
          <c:xMode val="edge"/>
          <c:yMode val="edge"/>
          <c:x val="5.8724832214765085E-3"/>
          <c:y val="2.5706940874035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76159230096237"/>
          <c:y val="0.22726851851851851"/>
          <c:w val="0.72844203849518807"/>
          <c:h val="0.66533209390492853"/>
        </c:manualLayout>
      </c:layout>
      <c:barChart>
        <c:barDir val="col"/>
        <c:grouping val="stacked"/>
        <c:varyColors val="0"/>
        <c:ser>
          <c:idx val="0"/>
          <c:order val="0"/>
          <c:tx>
            <c:strRef>
              <c:f>Sheet3!$E$3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Sheet3!$D$4:$D$5</c:f>
              <c:strCache>
                <c:ptCount val="2"/>
                <c:pt idx="0">
                  <c:v>High-Impact</c:v>
                </c:pt>
                <c:pt idx="1">
                  <c:v>Low-Impact</c:v>
                </c:pt>
              </c:strCache>
            </c:strRef>
          </c:cat>
          <c:val>
            <c:numRef>
              <c:f>Sheet3!$E$4:$E$5</c:f>
              <c:numCache>
                <c:formatCode>0.00%</c:formatCode>
                <c:ptCount val="2"/>
                <c:pt idx="0">
                  <c:v>0.91312384473197783</c:v>
                </c:pt>
                <c:pt idx="1">
                  <c:v>8.6876155268022184E-2</c:v>
                </c:pt>
              </c:numCache>
            </c:numRef>
          </c:val>
          <c:extLst>
            <c:ext xmlns:c16="http://schemas.microsoft.com/office/drawing/2014/chart" uri="{C3380CC4-5D6E-409C-BE32-E72D297353CC}">
              <c16:uniqueId val="{00000000-128D-4195-AEDD-D5FF8D461F07}"/>
            </c:ext>
          </c:extLst>
        </c:ser>
        <c:dLbls>
          <c:dLblPos val="ctr"/>
          <c:showLegendKey val="0"/>
          <c:showVal val="1"/>
          <c:showCatName val="0"/>
          <c:showSerName val="0"/>
          <c:showPercent val="0"/>
          <c:showBubbleSize val="0"/>
        </c:dLbls>
        <c:gapWidth val="150"/>
        <c:overlap val="100"/>
        <c:axId val="440177144"/>
        <c:axId val="440182720"/>
      </c:barChart>
      <c:catAx>
        <c:axId val="440177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182720"/>
        <c:crosses val="autoZero"/>
        <c:auto val="1"/>
        <c:lblAlgn val="ctr"/>
        <c:lblOffset val="100"/>
        <c:noMultiLvlLbl val="0"/>
      </c:catAx>
      <c:valAx>
        <c:axId val="4401827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177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[Airdrop Dataset.xlsx]Sheet3!PivotTable5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Total</a:t>
            </a:r>
            <a:r>
              <a:rPr lang="en-US" sz="1200" b="1" baseline="0"/>
              <a:t> Transaction Count Per Ctegory </a:t>
            </a:r>
            <a:endParaRPr lang="en-US" sz="1200" b="1"/>
          </a:p>
        </c:rich>
      </c:tx>
      <c:layout>
        <c:manualLayout>
          <c:xMode val="edge"/>
          <c:yMode val="edge"/>
          <c:x val="8.3333333333333523E-4"/>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09601924759405"/>
          <c:y val="0.21800925925925929"/>
          <c:w val="0.72345953630796156"/>
          <c:h val="0.66996172353455818"/>
        </c:manualLayout>
      </c:layout>
      <c:barChart>
        <c:barDir val="bar"/>
        <c:grouping val="stacked"/>
        <c:varyColors val="0"/>
        <c:ser>
          <c:idx val="0"/>
          <c:order val="0"/>
          <c:tx>
            <c:strRef>
              <c:f>Sheet3!$E$8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Sheet3!$D$9:$D$11</c:f>
              <c:strCache>
                <c:ptCount val="3"/>
                <c:pt idx="0">
                  <c:v>High-Level Holders</c:v>
                </c:pt>
                <c:pt idx="1">
                  <c:v>Low-Level Holders</c:v>
                </c:pt>
                <c:pt idx="2">
                  <c:v>Mid-Level Holders</c:v>
                </c:pt>
              </c:strCache>
            </c:strRef>
          </c:cat>
          <c:val>
            <c:numRef>
              <c:f>Sheet3!$E$9:$E$11</c:f>
              <c:numCache>
                <c:formatCode>General</c:formatCode>
                <c:ptCount val="3"/>
                <c:pt idx="0">
                  <c:v>736</c:v>
                </c:pt>
                <c:pt idx="1">
                  <c:v>135</c:v>
                </c:pt>
                <c:pt idx="2">
                  <c:v>211</c:v>
                </c:pt>
              </c:numCache>
            </c:numRef>
          </c:val>
          <c:extLst>
            <c:ext xmlns:c16="http://schemas.microsoft.com/office/drawing/2014/chart" uri="{C3380CC4-5D6E-409C-BE32-E72D297353CC}">
              <c16:uniqueId val="{00000000-F183-42F6-9312-6A4222285FEF}"/>
            </c:ext>
          </c:extLst>
        </c:ser>
        <c:dLbls>
          <c:dLblPos val="ctr"/>
          <c:showLegendKey val="0"/>
          <c:showVal val="1"/>
          <c:showCatName val="0"/>
          <c:showSerName val="0"/>
          <c:showPercent val="0"/>
          <c:showBubbleSize val="0"/>
        </c:dLbls>
        <c:gapWidth val="150"/>
        <c:overlap val="100"/>
        <c:axId val="297598376"/>
        <c:axId val="435721736"/>
      </c:barChart>
      <c:catAx>
        <c:axId val="297598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21736"/>
        <c:crosses val="autoZero"/>
        <c:auto val="1"/>
        <c:lblAlgn val="ctr"/>
        <c:lblOffset val="100"/>
        <c:noMultiLvlLbl val="0"/>
      </c:catAx>
      <c:valAx>
        <c:axId val="435721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598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[Airdrop Dataset.xlsx]Sheet3!PivotTable6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Transaction</a:t>
            </a:r>
            <a:r>
              <a:rPr lang="en-US" sz="1200" b="1" baseline="0"/>
              <a:t> From Active Users</a:t>
            </a:r>
            <a:endParaRPr lang="en-US" sz="1200" b="1"/>
          </a:p>
        </c:rich>
      </c:tx>
      <c:layout>
        <c:manualLayout>
          <c:xMode val="edge"/>
          <c:yMode val="edge"/>
          <c:x val="2.5833333333333364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Sheet3!$E$15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9B-42C2-B84D-DD20FFBBDD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9B-42C2-B84D-DD20FFBBDD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Sheet3!$D$16:$D$17</c:f>
              <c:strCache>
                <c:ptCount val="2"/>
                <c:pt idx="0">
                  <c:v>Active</c:v>
                </c:pt>
                <c:pt idx="1">
                  <c:v>Inactive</c:v>
                </c:pt>
              </c:strCache>
            </c:strRef>
          </c:cat>
          <c:val>
            <c:numRef>
              <c:f>Sheet3!$E$16:$E$17</c:f>
              <c:numCache>
                <c:formatCode>General</c:formatCode>
                <c:ptCount val="2"/>
                <c:pt idx="0">
                  <c:v>563</c:v>
                </c:pt>
                <c:pt idx="1">
                  <c:v>519</c:v>
                </c:pt>
              </c:numCache>
            </c:numRef>
          </c:val>
          <c:extLst>
            <c:ext xmlns:c16="http://schemas.microsoft.com/office/drawing/2014/chart" uri="{C3380CC4-5D6E-409C-BE32-E72D297353CC}">
              <c16:uniqueId val="{00000004-AC9B-42C2-B84D-DD20FFBBDD5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[Airdrop Dataset.xlsx]Sheet3!PivotTable7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Users</a:t>
            </a:r>
            <a:r>
              <a:rPr lang="en-US" sz="1200" b="1" baseline="0"/>
              <a:t> Contribution In Europe</a:t>
            </a:r>
            <a:endParaRPr lang="en-US" sz="1200" b="1"/>
          </a:p>
        </c:rich>
      </c:tx>
      <c:layout>
        <c:manualLayout>
          <c:xMode val="edge"/>
          <c:yMode val="edge"/>
          <c:x val="2.9791557305336863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Sheet3!$H$3:$H$4</c:f>
              <c:strCache>
                <c:ptCount val="1"/>
                <c:pt idx="0">
                  <c:v>Africa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7A-4B32-B7A9-DE17577703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7A-4B32-B7A9-DE17577703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D7A-4B32-B7A9-DE17577703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Sheet3!$G$5:$G$7</c:f>
              <c:strCache>
                <c:ptCount val="3"/>
                <c:pt idx="0">
                  <c:v>High-Level Holders</c:v>
                </c:pt>
                <c:pt idx="1">
                  <c:v>Low-Level Holders</c:v>
                </c:pt>
                <c:pt idx="2">
                  <c:v>Mid-Level Holders</c:v>
                </c:pt>
              </c:strCache>
            </c:strRef>
          </c:cat>
          <c:val>
            <c:numRef>
              <c:f>Sheet3!$H$5:$H$7</c:f>
              <c:numCache>
                <c:formatCode>[$$-1009]#,##0.00</c:formatCode>
                <c:ptCount val="3"/>
                <c:pt idx="0">
                  <c:v>48006.490000000005</c:v>
                </c:pt>
                <c:pt idx="1">
                  <c:v>6487.25</c:v>
                </c:pt>
                <c:pt idx="2">
                  <c:v>12956.03</c:v>
                </c:pt>
              </c:numCache>
            </c:numRef>
          </c:val>
          <c:extLst>
            <c:ext xmlns:c16="http://schemas.microsoft.com/office/drawing/2014/chart" uri="{C3380CC4-5D6E-409C-BE32-E72D297353CC}">
              <c16:uniqueId val="{00000006-7D7A-4B32-B7A9-DE175777036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[Airdrop Dataset.xlsx]Sheet3!PivotTable8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Transaction</a:t>
            </a:r>
            <a:r>
              <a:rPr lang="en-US" sz="1200" b="1" baseline="0"/>
              <a:t> Count Per User Category</a:t>
            </a:r>
            <a:endParaRPr lang="en-US" sz="1200" b="1"/>
          </a:p>
        </c:rich>
      </c:tx>
      <c:layout>
        <c:manualLayout>
          <c:xMode val="edge"/>
          <c:yMode val="edge"/>
          <c:x val="2.305555555555558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87379702537185"/>
          <c:y val="0.23449074074074075"/>
          <c:w val="0.61399650043744536"/>
          <c:h val="0.65810987168270629"/>
        </c:manualLayout>
      </c:layout>
      <c:barChart>
        <c:barDir val="bar"/>
        <c:grouping val="stacked"/>
        <c:varyColors val="0"/>
        <c:ser>
          <c:idx val="0"/>
          <c:order val="0"/>
          <c:tx>
            <c:strRef>
              <c:f>Sheet3!$H$10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Sheet3!$G$11:$G$13</c:f>
              <c:strCache>
                <c:ptCount val="3"/>
                <c:pt idx="0">
                  <c:v>High-Level Holders</c:v>
                </c:pt>
                <c:pt idx="1">
                  <c:v>Low-Level Holders</c:v>
                </c:pt>
                <c:pt idx="2">
                  <c:v>Mid-Level Holders</c:v>
                </c:pt>
              </c:strCache>
            </c:strRef>
          </c:cat>
          <c:val>
            <c:numRef>
              <c:f>Sheet3!$H$11:$H$13</c:f>
              <c:numCache>
                <c:formatCode>General</c:formatCode>
                <c:ptCount val="3"/>
                <c:pt idx="0">
                  <c:v>736</c:v>
                </c:pt>
                <c:pt idx="1">
                  <c:v>135</c:v>
                </c:pt>
                <c:pt idx="2">
                  <c:v>211</c:v>
                </c:pt>
              </c:numCache>
            </c:numRef>
          </c:val>
          <c:extLst>
            <c:ext xmlns:c16="http://schemas.microsoft.com/office/drawing/2014/chart" uri="{C3380CC4-5D6E-409C-BE32-E72D297353CC}">
              <c16:uniqueId val="{00000000-E437-47B5-B358-0A5FE9C36C05}"/>
            </c:ext>
          </c:extLst>
        </c:ser>
        <c:dLbls>
          <c:dLblPos val="ctr"/>
          <c:showLegendKey val="0"/>
          <c:showVal val="1"/>
          <c:showCatName val="0"/>
          <c:showSerName val="0"/>
          <c:showPercent val="0"/>
          <c:showBubbleSize val="0"/>
        </c:dLbls>
        <c:gapWidth val="150"/>
        <c:overlap val="100"/>
        <c:axId val="494004736"/>
        <c:axId val="494002768"/>
      </c:barChart>
      <c:catAx>
        <c:axId val="49400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02768"/>
        <c:crosses val="autoZero"/>
        <c:auto val="1"/>
        <c:lblAlgn val="ctr"/>
        <c:lblOffset val="100"/>
        <c:noMultiLvlLbl val="0"/>
      </c:catAx>
      <c:valAx>
        <c:axId val="494002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0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[Airdrop Dataset.xlsx]Sheet3!PivotTable9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a:t>Performance</a:t>
            </a:r>
            <a:r>
              <a:rPr lang="en-GB" sz="1200" b="1" baseline="0"/>
              <a:t> Comparison Basde on Region</a:t>
            </a:r>
            <a:endParaRPr lang="en-GB" sz="1200" b="1"/>
          </a:p>
        </c:rich>
      </c:tx>
      <c:layout>
        <c:manualLayout>
          <c:xMode val="edge"/>
          <c:yMode val="edge"/>
          <c:x val="3.1534962852770437E-2"/>
          <c:y val="1.74520069808027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manualLayout>
          <c:layoutTarget val="inner"/>
          <c:xMode val="edge"/>
          <c:yMode val="edge"/>
          <c:x val="8.6025371828521435E-2"/>
          <c:y val="0.2269489219606711"/>
          <c:w val="0.66809655714859739"/>
          <c:h val="0.66565183933160177"/>
        </c:manualLayout>
      </c:layout>
      <c:barChart>
        <c:barDir val="col"/>
        <c:grouping val="clustered"/>
        <c:varyColors val="0"/>
        <c:ser>
          <c:idx val="0"/>
          <c:order val="0"/>
          <c:tx>
            <c:strRef>
              <c:f>Sheet3!$H$17:$H$18</c:f>
              <c:strCache>
                <c:ptCount val="1"/>
                <c:pt idx="0">
                  <c:v>Africa</c:v>
                </c:pt>
              </c:strCache>
            </c:strRef>
          </c:tx>
          <c:spPr>
            <a:solidFill>
              <a:schemeClr val="accent1"/>
            </a:solidFill>
            <a:ln>
              <a:noFill/>
            </a:ln>
            <a:effectLst/>
          </c:spPr>
          <c:invertIfNegative val="0"/>
          <c:dLbls>
            <c:delete val="1"/>
          </c:dLbls>
          <c:cat>
            <c:strRef>
              <c:f>Sheet3!$G$19</c:f>
              <c:strCache>
                <c:ptCount val="1"/>
                <c:pt idx="0">
                  <c:v>Active</c:v>
                </c:pt>
              </c:strCache>
            </c:strRef>
          </c:cat>
          <c:val>
            <c:numRef>
              <c:f>Sheet3!$H$19</c:f>
              <c:numCache>
                <c:formatCode>General</c:formatCode>
                <c:ptCount val="1"/>
                <c:pt idx="0">
                  <c:v>7</c:v>
                </c:pt>
              </c:numCache>
            </c:numRef>
          </c:val>
          <c:extLst>
            <c:ext xmlns:c16="http://schemas.microsoft.com/office/drawing/2014/chart" uri="{C3380CC4-5D6E-409C-BE32-E72D297353CC}">
              <c16:uniqueId val="{00000000-09DE-4CAE-9BF7-7B2DB34C34B0}"/>
            </c:ext>
          </c:extLst>
        </c:ser>
        <c:dLbls>
          <c:dLblPos val="outEnd"/>
          <c:showLegendKey val="0"/>
          <c:showVal val="1"/>
          <c:showCatName val="0"/>
          <c:showSerName val="0"/>
          <c:showPercent val="0"/>
          <c:showBubbleSize val="0"/>
        </c:dLbls>
        <c:gapWidth val="219"/>
        <c:overlap val="-27"/>
        <c:axId val="483990768"/>
        <c:axId val="297109568"/>
      </c:barChart>
      <c:catAx>
        <c:axId val="48399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109568"/>
        <c:crosses val="autoZero"/>
        <c:auto val="1"/>
        <c:lblAlgn val="ctr"/>
        <c:lblOffset val="100"/>
        <c:noMultiLvlLbl val="0"/>
      </c:catAx>
      <c:valAx>
        <c:axId val="297109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9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594360</xdr:colOff>
      <xdr:row>7</xdr:row>
      <xdr:rowOff>68580</xdr:rowOff>
    </xdr:from>
    <xdr:to>
      <xdr:col>10</xdr:col>
      <xdr:colOff>289560</xdr:colOff>
      <xdr:row>22</xdr:row>
      <xdr:rowOff>68580</xdr:rowOff>
    </xdr:to>
    <xdr:graphicFrame macro="">
      <xdr:nvGraphicFramePr>
        <xdr:cNvPr id="2" name="Chart 1">
          <a:extLst>
            <a:ext uri="{FF2B5EF4-FFF2-40B4-BE49-F238E27FC236}">
              <a16:creationId xmlns:a16="http://schemas.microsoft.com/office/drawing/2014/main" id="{E90EB2D4-7A03-4C8E-B767-AAA4A5B09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457200</xdr:colOff>
      <xdr:row>7</xdr:row>
      <xdr:rowOff>53340</xdr:rowOff>
    </xdr:from>
    <xdr:to>
      <xdr:col>18</xdr:col>
      <xdr:colOff>205740</xdr:colOff>
      <xdr:row>22</xdr:row>
      <xdr:rowOff>76200</xdr:rowOff>
    </xdr:to>
    <xdr:graphicFrame macro="">
      <xdr:nvGraphicFramePr>
        <xdr:cNvPr id="3" name="Chart 2">
          <a:extLst>
            <a:ext uri="{FF2B5EF4-FFF2-40B4-BE49-F238E27FC236}">
              <a16:creationId xmlns:a16="http://schemas.microsoft.com/office/drawing/2014/main" id="{BDD9EB82-894D-4EAD-8498-843B29DE3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396240</xdr:colOff>
      <xdr:row>7</xdr:row>
      <xdr:rowOff>53340</xdr:rowOff>
    </xdr:from>
    <xdr:to>
      <xdr:col>26</xdr:col>
      <xdr:colOff>60960</xdr:colOff>
      <xdr:row>22</xdr:row>
      <xdr:rowOff>121920</xdr:rowOff>
    </xdr:to>
    <xdr:graphicFrame macro="">
      <xdr:nvGraphicFramePr>
        <xdr:cNvPr id="4" name="Chart 3">
          <a:extLst>
            <a:ext uri="{FF2B5EF4-FFF2-40B4-BE49-F238E27FC236}">
              <a16:creationId xmlns:a16="http://schemas.microsoft.com/office/drawing/2014/main" id="{FE451C89-1C44-46C8-B0A5-2003F33F9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24</xdr:row>
      <xdr:rowOff>83820</xdr:rowOff>
    </xdr:from>
    <xdr:to>
      <xdr:col>8</xdr:col>
      <xdr:colOff>518160</xdr:colOff>
      <xdr:row>39</xdr:row>
      <xdr:rowOff>137160</xdr:rowOff>
    </xdr:to>
    <xdr:graphicFrame macro="">
      <xdr:nvGraphicFramePr>
        <xdr:cNvPr id="5" name="Chart 4">
          <a:extLst>
            <a:ext uri="{FF2B5EF4-FFF2-40B4-BE49-F238E27FC236}">
              <a16:creationId xmlns:a16="http://schemas.microsoft.com/office/drawing/2014/main" id="{BB08EFA0-4A2A-4B8F-A678-50EBFBC64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190500</xdr:colOff>
      <xdr:row>24</xdr:row>
      <xdr:rowOff>76200</xdr:rowOff>
    </xdr:from>
    <xdr:to>
      <xdr:col>17</xdr:col>
      <xdr:colOff>350520</xdr:colOff>
      <xdr:row>39</xdr:row>
      <xdr:rowOff>152400</xdr:rowOff>
    </xdr:to>
    <xdr:graphicFrame macro="">
      <xdr:nvGraphicFramePr>
        <xdr:cNvPr id="6" name="Chart 5">
          <a:extLst>
            <a:ext uri="{FF2B5EF4-FFF2-40B4-BE49-F238E27FC236}">
              <a16:creationId xmlns:a16="http://schemas.microsoft.com/office/drawing/2014/main" id="{29A2703C-4B9D-4F3E-A593-B2C07684D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30480</xdr:colOff>
      <xdr:row>24</xdr:row>
      <xdr:rowOff>106680</xdr:rowOff>
    </xdr:from>
    <xdr:to>
      <xdr:col>26</xdr:col>
      <xdr:colOff>175260</xdr:colOff>
      <xdr:row>39</xdr:row>
      <xdr:rowOff>121920</xdr:rowOff>
    </xdr:to>
    <xdr:graphicFrame macro="">
      <xdr:nvGraphicFramePr>
        <xdr:cNvPr id="7" name="Chart 6">
          <a:extLst>
            <a:ext uri="{FF2B5EF4-FFF2-40B4-BE49-F238E27FC236}">
              <a16:creationId xmlns:a16="http://schemas.microsoft.com/office/drawing/2014/main" id="{DD4A60FA-5847-41F0-954E-55C2F5160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99060</xdr:colOff>
      <xdr:row>41</xdr:row>
      <xdr:rowOff>99060</xdr:rowOff>
    </xdr:from>
    <xdr:to>
      <xdr:col>8</xdr:col>
      <xdr:colOff>518160</xdr:colOff>
      <xdr:row>56</xdr:row>
      <xdr:rowOff>0</xdr:rowOff>
    </xdr:to>
    <xdr:graphicFrame macro="">
      <xdr:nvGraphicFramePr>
        <xdr:cNvPr id="8" name="Chart 7">
          <a:extLst>
            <a:ext uri="{FF2B5EF4-FFF2-40B4-BE49-F238E27FC236}">
              <a16:creationId xmlns:a16="http://schemas.microsoft.com/office/drawing/2014/main" id="{811223A7-89AD-44C0-BE6D-6B5218C78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182880</xdr:colOff>
      <xdr:row>41</xdr:row>
      <xdr:rowOff>76200</xdr:rowOff>
    </xdr:from>
    <xdr:to>
      <xdr:col>17</xdr:col>
      <xdr:colOff>320040</xdr:colOff>
      <xdr:row>56</xdr:row>
      <xdr:rowOff>38100</xdr:rowOff>
    </xdr:to>
    <xdr:graphicFrame macro="">
      <xdr:nvGraphicFramePr>
        <xdr:cNvPr id="9" name="Chart 8">
          <a:extLst>
            <a:ext uri="{FF2B5EF4-FFF2-40B4-BE49-F238E27FC236}">
              <a16:creationId xmlns:a16="http://schemas.microsoft.com/office/drawing/2014/main" id="{EFA1CB9C-E4CC-4509-8213-806D2CF1C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38100</xdr:colOff>
      <xdr:row>41</xdr:row>
      <xdr:rowOff>68580</xdr:rowOff>
    </xdr:from>
    <xdr:to>
      <xdr:col>26</xdr:col>
      <xdr:colOff>182880</xdr:colOff>
      <xdr:row>56</xdr:row>
      <xdr:rowOff>60960</xdr:rowOff>
    </xdr:to>
    <xdr:graphicFrame macro="">
      <xdr:nvGraphicFramePr>
        <xdr:cNvPr id="10" name="Chart 9">
          <a:extLst>
            <a:ext uri="{FF2B5EF4-FFF2-40B4-BE49-F238E27FC236}">
              <a16:creationId xmlns:a16="http://schemas.microsoft.com/office/drawing/2014/main" id="{AF624A26-6E28-4EDE-BE08-8E099458A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0</xdr:row>
      <xdr:rowOff>0</xdr:rowOff>
    </xdr:from>
    <xdr:to>
      <xdr:col>4</xdr:col>
      <xdr:colOff>586740</xdr:colOff>
      <xdr:row>4</xdr:row>
      <xdr:rowOff>53340</xdr:rowOff>
    </xdr:to>
    <xdr:sp macro="" textlink="">
      <xdr:nvSpPr>
        <xdr:cNvPr id="11" name="Rectangle 10">
          <a:extLst>
            <a:ext uri="{FF2B5EF4-FFF2-40B4-BE49-F238E27FC236}">
              <a16:creationId xmlns:a16="http://schemas.microsoft.com/office/drawing/2014/main" id="{0AFA5FA1-B175-4AE7-A160-5971562D8392}"/>
            </a:ext>
          </a:extLst>
        </xdr:cNvPr>
        <xdr:cNvSpPr/>
      </xdr:nvSpPr>
      <xdr:spPr>
        <a:xfrm>
          <a:off x="0" y="0"/>
          <a:ext cx="3025140" cy="78486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solidFill>
                <a:sysClr val="windowText" lastClr="000000"/>
              </a:solidFill>
            </a:rPr>
            <a:t>Web3 Airdrop Distribution</a:t>
          </a:r>
          <a:r>
            <a:rPr lang="en-GB" sz="2000" b="1" baseline="0">
              <a:solidFill>
                <a:sysClr val="windowText" lastClr="000000"/>
              </a:solidFill>
            </a:rPr>
            <a:t> Analysis Dashboard</a:t>
          </a:r>
          <a:endParaRPr lang="en-GB" sz="2000" b="1">
            <a:solidFill>
              <a:sysClr val="windowText" lastClr="000000"/>
            </a:solidFill>
          </a:endParaRPr>
        </a:p>
      </xdr:txBody>
    </xdr:sp>
    <xdr:clientData/>
  </xdr:twoCellAnchor>
  <xdr:twoCellAnchor>
    <xdr:from>
      <xdr:col>4</xdr:col>
      <xdr:colOff>586740</xdr:colOff>
      <xdr:row>0</xdr:row>
      <xdr:rowOff>114300</xdr:rowOff>
    </xdr:from>
    <xdr:to>
      <xdr:col>10</xdr:col>
      <xdr:colOff>152400</xdr:colOff>
      <xdr:row>5</xdr:row>
      <xdr:rowOff>106680</xdr:rowOff>
    </xdr:to>
    <xdr:sp macro="" textlink="">
      <xdr:nvSpPr>
        <xdr:cNvPr id="12" name="Rectangle: Rounded Corners 11">
          <a:extLst>
            <a:ext uri="{FF2B5EF4-FFF2-40B4-BE49-F238E27FC236}">
              <a16:creationId xmlns:a16="http://schemas.microsoft.com/office/drawing/2014/main" id="{EAD71686-A5FC-4473-B900-026BCEDA17FA}"/>
            </a:ext>
          </a:extLst>
        </xdr:cNvPr>
        <xdr:cNvSpPr/>
      </xdr:nvSpPr>
      <xdr:spPr>
        <a:xfrm>
          <a:off x="3025140" y="114300"/>
          <a:ext cx="3223260" cy="9067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Total</a:t>
          </a:r>
          <a:r>
            <a:rPr lang="en-GB" sz="1100" b="1" baseline="0"/>
            <a:t> Wallet Address</a:t>
          </a:r>
        </a:p>
        <a:p>
          <a:pPr algn="l"/>
          <a:endParaRPr lang="en-GB" sz="1100" baseline="0"/>
        </a:p>
        <a:p>
          <a:pPr algn="l"/>
          <a:endParaRPr lang="en-GB" sz="1100"/>
        </a:p>
      </xdr:txBody>
    </xdr:sp>
    <xdr:clientData/>
  </xdr:twoCellAnchor>
  <xdr:oneCellAnchor>
    <xdr:from>
      <xdr:col>6</xdr:col>
      <xdr:colOff>396240</xdr:colOff>
      <xdr:row>1</xdr:row>
      <xdr:rowOff>160020</xdr:rowOff>
    </xdr:from>
    <xdr:ext cx="1104900" cy="586740"/>
    <xdr:sp macro="" textlink="">
      <xdr:nvSpPr>
        <xdr:cNvPr id="14" name="TextBox 13">
          <a:extLst>
            <a:ext uri="{FF2B5EF4-FFF2-40B4-BE49-F238E27FC236}">
              <a16:creationId xmlns:a16="http://schemas.microsoft.com/office/drawing/2014/main" id="{8C5E232A-ACA3-4FAF-84D8-18636CDE6E98}"/>
            </a:ext>
          </a:extLst>
        </xdr:cNvPr>
        <xdr:cNvSpPr txBox="1"/>
      </xdr:nvSpPr>
      <xdr:spPr>
        <a:xfrm>
          <a:off x="4053840" y="342900"/>
          <a:ext cx="1104900" cy="58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3600" b="1">
              <a:solidFill>
                <a:schemeClr val="bg1"/>
              </a:solidFill>
            </a:rPr>
            <a:t>100</a:t>
          </a:r>
        </a:p>
      </xdr:txBody>
    </xdr:sp>
    <xdr:clientData/>
  </xdr:oneCellAnchor>
  <xdr:twoCellAnchor>
    <xdr:from>
      <xdr:col>10</xdr:col>
      <xdr:colOff>388620</xdr:colOff>
      <xdr:row>0</xdr:row>
      <xdr:rowOff>129540</xdr:rowOff>
    </xdr:from>
    <xdr:to>
      <xdr:col>15</xdr:col>
      <xdr:colOff>251460</xdr:colOff>
      <xdr:row>5</xdr:row>
      <xdr:rowOff>99060</xdr:rowOff>
    </xdr:to>
    <xdr:sp macro="" textlink="">
      <xdr:nvSpPr>
        <xdr:cNvPr id="15" name="Rectangle: Rounded Corners 14">
          <a:extLst>
            <a:ext uri="{FF2B5EF4-FFF2-40B4-BE49-F238E27FC236}">
              <a16:creationId xmlns:a16="http://schemas.microsoft.com/office/drawing/2014/main" id="{8796BE97-5523-465C-A752-48B9C816FBF2}"/>
            </a:ext>
          </a:extLst>
        </xdr:cNvPr>
        <xdr:cNvSpPr/>
      </xdr:nvSpPr>
      <xdr:spPr>
        <a:xfrm>
          <a:off x="6484620" y="129540"/>
          <a:ext cx="2910840" cy="8839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t>Total Region</a:t>
          </a:r>
        </a:p>
        <a:p>
          <a:pPr algn="l"/>
          <a:endParaRPr lang="en-GB" sz="1100" baseline="0"/>
        </a:p>
        <a:p>
          <a:pPr algn="l"/>
          <a:endParaRPr lang="en-GB" sz="1100"/>
        </a:p>
      </xdr:txBody>
    </xdr:sp>
    <xdr:clientData/>
  </xdr:twoCellAnchor>
  <xdr:twoCellAnchor>
    <xdr:from>
      <xdr:col>15</xdr:col>
      <xdr:colOff>487680</xdr:colOff>
      <xdr:row>0</xdr:row>
      <xdr:rowOff>121920</xdr:rowOff>
    </xdr:from>
    <xdr:to>
      <xdr:col>20</xdr:col>
      <xdr:colOff>434340</xdr:colOff>
      <xdr:row>5</xdr:row>
      <xdr:rowOff>144780</xdr:rowOff>
    </xdr:to>
    <xdr:sp macro="" textlink="">
      <xdr:nvSpPr>
        <xdr:cNvPr id="16" name="Rectangle: Rounded Corners 15">
          <a:extLst>
            <a:ext uri="{FF2B5EF4-FFF2-40B4-BE49-F238E27FC236}">
              <a16:creationId xmlns:a16="http://schemas.microsoft.com/office/drawing/2014/main" id="{922BD395-4ED1-4168-9B1F-29F0AA56F29E}"/>
            </a:ext>
          </a:extLst>
        </xdr:cNvPr>
        <xdr:cNvSpPr/>
      </xdr:nvSpPr>
      <xdr:spPr>
        <a:xfrm>
          <a:off x="9631680" y="121920"/>
          <a:ext cx="2994660" cy="9372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Total</a:t>
          </a:r>
          <a:r>
            <a:rPr lang="en-GB" sz="1100" b="1" baseline="0"/>
            <a:t> Wallet Address</a:t>
          </a:r>
        </a:p>
        <a:p>
          <a:pPr algn="l"/>
          <a:endParaRPr lang="en-GB" sz="1100" baseline="0"/>
        </a:p>
        <a:p>
          <a:pPr algn="l"/>
          <a:endParaRPr lang="en-GB" sz="1100"/>
        </a:p>
      </xdr:txBody>
    </xdr:sp>
    <xdr:clientData/>
  </xdr:twoCellAnchor>
  <xdr:twoCellAnchor>
    <xdr:from>
      <xdr:col>21</xdr:col>
      <xdr:colOff>137160</xdr:colOff>
      <xdr:row>0</xdr:row>
      <xdr:rowOff>137160</xdr:rowOff>
    </xdr:from>
    <xdr:to>
      <xdr:col>26</xdr:col>
      <xdr:colOff>68580</xdr:colOff>
      <xdr:row>5</xdr:row>
      <xdr:rowOff>137160</xdr:rowOff>
    </xdr:to>
    <xdr:sp macro="" textlink="">
      <xdr:nvSpPr>
        <xdr:cNvPr id="17" name="Rectangle: Rounded Corners 16">
          <a:extLst>
            <a:ext uri="{FF2B5EF4-FFF2-40B4-BE49-F238E27FC236}">
              <a16:creationId xmlns:a16="http://schemas.microsoft.com/office/drawing/2014/main" id="{518BB8B0-8880-4EA0-A04E-CC19D90D461B}"/>
            </a:ext>
          </a:extLst>
        </xdr:cNvPr>
        <xdr:cNvSpPr/>
      </xdr:nvSpPr>
      <xdr:spPr>
        <a:xfrm>
          <a:off x="12938760" y="137160"/>
          <a:ext cx="297942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t>Total Wallet Category</a:t>
          </a:r>
        </a:p>
        <a:p>
          <a:pPr algn="l"/>
          <a:endParaRPr lang="en-GB" sz="1100" baseline="0"/>
        </a:p>
        <a:p>
          <a:pPr algn="l"/>
          <a:endParaRPr lang="en-GB" sz="1100"/>
        </a:p>
      </xdr:txBody>
    </xdr:sp>
    <xdr:clientData/>
  </xdr:twoCellAnchor>
  <xdr:oneCellAnchor>
    <xdr:from>
      <xdr:col>12</xdr:col>
      <xdr:colOff>586740</xdr:colOff>
      <xdr:row>1</xdr:row>
      <xdr:rowOff>114300</xdr:rowOff>
    </xdr:from>
    <xdr:ext cx="464820" cy="586740"/>
    <xdr:sp macro="" textlink="">
      <xdr:nvSpPr>
        <xdr:cNvPr id="18" name="TextBox 17">
          <a:extLst>
            <a:ext uri="{FF2B5EF4-FFF2-40B4-BE49-F238E27FC236}">
              <a16:creationId xmlns:a16="http://schemas.microsoft.com/office/drawing/2014/main" id="{7A51EC41-AC22-48A8-B6EB-55A39CFF4622}"/>
            </a:ext>
          </a:extLst>
        </xdr:cNvPr>
        <xdr:cNvSpPr txBox="1"/>
      </xdr:nvSpPr>
      <xdr:spPr>
        <a:xfrm>
          <a:off x="7901940" y="297180"/>
          <a:ext cx="464820" cy="58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3600" b="1">
              <a:solidFill>
                <a:schemeClr val="bg1"/>
              </a:solidFill>
            </a:rPr>
            <a:t>6</a:t>
          </a:r>
        </a:p>
      </xdr:txBody>
    </xdr:sp>
    <xdr:clientData/>
  </xdr:oneCellAnchor>
  <xdr:oneCellAnchor>
    <xdr:from>
      <xdr:col>17</xdr:col>
      <xdr:colOff>480060</xdr:colOff>
      <xdr:row>1</xdr:row>
      <xdr:rowOff>160020</xdr:rowOff>
    </xdr:from>
    <xdr:ext cx="800100" cy="541020"/>
    <xdr:sp macro="" textlink="">
      <xdr:nvSpPr>
        <xdr:cNvPr id="19" name="TextBox 18">
          <a:extLst>
            <a:ext uri="{FF2B5EF4-FFF2-40B4-BE49-F238E27FC236}">
              <a16:creationId xmlns:a16="http://schemas.microsoft.com/office/drawing/2014/main" id="{A8604F5B-790B-4AE1-8A88-934A84EA76ED}"/>
            </a:ext>
          </a:extLst>
        </xdr:cNvPr>
        <xdr:cNvSpPr txBox="1"/>
      </xdr:nvSpPr>
      <xdr:spPr>
        <a:xfrm>
          <a:off x="10843260" y="342900"/>
          <a:ext cx="800100" cy="5410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3600" b="1">
              <a:solidFill>
                <a:schemeClr val="bg1"/>
              </a:solidFill>
            </a:rPr>
            <a:t>4</a:t>
          </a:r>
        </a:p>
      </xdr:txBody>
    </xdr:sp>
    <xdr:clientData/>
  </xdr:oneCellAnchor>
  <xdr:oneCellAnchor>
    <xdr:from>
      <xdr:col>23</xdr:col>
      <xdr:colOff>91440</xdr:colOff>
      <xdr:row>2</xdr:row>
      <xdr:rowOff>7620</xdr:rowOff>
    </xdr:from>
    <xdr:ext cx="617220" cy="548640"/>
    <xdr:sp macro="" textlink="">
      <xdr:nvSpPr>
        <xdr:cNvPr id="20" name="TextBox 19">
          <a:extLst>
            <a:ext uri="{FF2B5EF4-FFF2-40B4-BE49-F238E27FC236}">
              <a16:creationId xmlns:a16="http://schemas.microsoft.com/office/drawing/2014/main" id="{4F9E0DC1-C37A-4CCD-9540-A90A879560A9}"/>
            </a:ext>
          </a:extLst>
        </xdr:cNvPr>
        <xdr:cNvSpPr txBox="1"/>
      </xdr:nvSpPr>
      <xdr:spPr>
        <a:xfrm>
          <a:off x="14112240" y="373380"/>
          <a:ext cx="617220" cy="548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3600" b="1">
              <a:solidFill>
                <a:schemeClr val="bg1"/>
              </a:solidFill>
            </a:rPr>
            <a:t>3</a:t>
          </a:r>
        </a:p>
      </xdr:txBody>
    </xdr:sp>
    <xdr:clientData/>
  </xdr:oneCellAnchor>
  <xdr:twoCellAnchor editAs="oneCell">
    <xdr:from>
      <xdr:col>0</xdr:col>
      <xdr:colOff>0</xdr:colOff>
      <xdr:row>7</xdr:row>
      <xdr:rowOff>99059</xdr:rowOff>
    </xdr:from>
    <xdr:to>
      <xdr:col>2</xdr:col>
      <xdr:colOff>275925</xdr:colOff>
      <xdr:row>23</xdr:row>
      <xdr:rowOff>85826</xdr:rowOff>
    </xdr:to>
    <mc:AlternateContent xmlns:mc="http://schemas.openxmlformats.org/markup-compatibility/2006" xmlns:a14="http://schemas.microsoft.com/office/drawing/2010/main">
      <mc:Choice Requires="a14">
        <xdr:graphicFrame macro="">
          <xdr:nvGraphicFramePr>
            <xdr:cNvPr id="21" name="Region">
              <a:extLst>
                <a:ext uri="{FF2B5EF4-FFF2-40B4-BE49-F238E27FC236}">
                  <a16:creationId xmlns:a16="http://schemas.microsoft.com/office/drawing/2014/main" id="{81CB0A64-C38D-4C34-8CB9-64B7B62E94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292191"/>
              <a:ext cx="1619451" cy="27139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15.899959490744" createdVersion="6" refreshedVersion="6" minRefreshableVersion="3" recordCount="101" xr:uid="{C21B2A5E-9DB9-45D0-9376-A94718DD08F8}">
  <cacheSource type="worksheet">
    <worksheetSource ref="A1:X1048576" sheet="Duplicate"/>
  </cacheSource>
  <cacheFields count="24">
    <cacheField name="Wallet Address" numFmtId="0">
      <sharedItems containsBlank="1" count="101">
        <s v="0x158e7ca19273f2cff3a691816713bcb2496fa323"/>
        <s v="0x3adf2fc4dc5fa244572f69e125053592a6e8e549"/>
        <s v="0xa41cd43e3d0f5915df6610b5d048045bc8307d21"/>
        <s v="0xdfb69c958bee86bfc7c85da1becd3d9a1ca94077"/>
        <s v="0x15516eb7aaa42151c6fe548f72f3d43a22984d95"/>
        <s v="0x31c63ea609ffdc56d629a833fd693d8c045aabc8"/>
        <s v="0xbdc189e7c0996f20cee53a2223a64b845b4ef877"/>
        <s v="0xeff7b40357a21fa4588b59ef4396cff7d3eda9e2"/>
        <s v="0xde035a3eb3e78e200bf1a6ac51cdb0399f91e6f5"/>
        <s v="0x26f123a0449929d38d336bedc660f25b4898cd51"/>
        <s v="0x61bce37859e467f060b6dbdfd49c26828b39c6a6"/>
        <s v="0x4cb2934ca3670b0651e2c765bc3506ce4c8f2fb0"/>
        <s v="0x59a0aeb64ba4eef0da0833b5ba7cc914744e1cfa"/>
        <s v="0xfef71076fd665ce16d56afd26cb741c2baca721e"/>
        <s v="0xb56d73f697b684d0df763e8b22e09a051a0a6397"/>
        <s v="0x9f0609a67e2fccaa14aa6919f2f438266099e851"/>
        <s v="0x4e6cd40c875ee29d7039aba9e7670b57bc6d1f45"/>
        <s v="0x0cd7dfdd90d1a344de4d4774d50053a89cb5746f"/>
        <s v="0x9ca111a0bdb056cb096bf9e4c8926dda67e05b3e"/>
        <s v="0x6a5c7bdad3e557256cb1a915a8225e130f84ebb6"/>
        <s v="0xfa0809be3eedaad384c7bddbc633c1ed307a4212"/>
        <s v="0x1ee4ad50df1c787e5397062f74e83decf12db345"/>
        <s v="0xe27e29b1bb607c9f4085a2f14783fb4c54b24e6f"/>
        <s v="0x2eff4f127599d85a83c32a40b0bb8ce4ab18cce0"/>
        <s v="0xdea96426b3989ff324d08cde8b93cc3c1225ff11"/>
        <s v="0x81a3a2ac558f399503c7f16c10ca27ffc93ac0a3"/>
        <s v="0x69835bd2138c7dcce9825d3f69a850066f20042f"/>
        <s v="0x2356256e1354052a4dc7727a9f474a917930929d"/>
        <s v="0xe9bdf4c676c46874210141b89e94ed72a2ae5238"/>
        <s v="0x1bd4188d8de4d0400fd698389625b406cbde9b29"/>
        <s v="0x990a8b075a3758bdb9bbc6a9c4f4caff1e939b29"/>
        <s v="0xa0641e99401178660f3b9c6c0e677a91f162e815"/>
        <s v="0xa7bd1131931ed7cad7e183e0dfabff9af41b4a53"/>
        <s v="0x679dd39deaf52ae9cba9304d395004a6b6e4f124"/>
        <s v="0x97d90a79d07c3bf7b8b7a6d05c8f17ea012b2d65"/>
        <s v="0xe7c0dda26ff189924fe4153f366c7798424e2482"/>
        <s v="0x779a21dba143abb57fe89f5168d4f351bf4a7621"/>
        <s v="0x6f673ff51be386528fcabedb88517794c06e81f8"/>
        <s v="0xcd7ee0435929afbf5045c7bab4bed139c9c88b07"/>
        <s v="0xb7b27aba8956222e9839f73aeec6364c8b00e526"/>
        <s v="0x519c48bdddeb93cd80eee37829ac603f831b4570"/>
        <s v="0x5c4a02ed1a3fc8e85333f30f4cc0c754bd4d0824"/>
        <s v="0xb64f5ad4720c18f22b0c59123d5bc764b4cd3adf"/>
        <s v="0x37d4c02b19cb8a664d5b68e0234c34387b25fff6"/>
        <s v="0x4005729d2ad12a6e76b333241ae3ad0407f686c9"/>
        <s v="0xbe6a87370ee342add3289043b148021319bb274b"/>
        <s v="0x35b1b3b331bd35255f8f7fb659e7107bda5279f7"/>
        <s v="0xcb6e0a363d11bb15fa1303f5acec348c18eb96f9"/>
        <s v="0x69375e292cbeaf669856b236cfa9d9cf80067c25"/>
        <s v="0x5ea0c1ae64e43aef943b8c8a46ea05b670977b3f"/>
        <s v="0xd2d05de4b1f1a8446d005c7cb95d63141e9e3f5b"/>
        <s v="0xb6b7c9106d7e296a0d23841d414ae3196423dec6"/>
        <s v="0xf64a6a5c0b474fc0121885f7c112e67c89adeea9"/>
        <s v="0xd4eb13d64eec94fbbb436c1fa4f6274ceb1d3fcd"/>
        <s v="0x2a7994e02ac8941d67de5406b55ede6e7068727e"/>
        <s v="0xba85d09bc899322d9e9a3ab74184d55f5f680201"/>
        <s v="0x74c0bd8db773976e5a1cb48e3a0f47a409dad03c"/>
        <s v="0xa178a84dbe36382e7c8f9e65b4810e9e8cdfa347"/>
        <s v="0xa23afb54c4fd18c1c90958f7b19a300a88092dc2"/>
        <s v="0x35b943b58f84d6724fdb77ce87c18b66dec00cce"/>
        <s v="0xc8f1255c3f5d1971a7deda77a1476f57198505e2"/>
        <s v="0x0e986b690a29623ffd94a2556bfb67853ac840fd"/>
        <s v="0x0bd1871f00eeffbd560d4eb918b38eeeb0a8466f"/>
        <s v="0x87cdaf9eaa56f52e98b528b7bfb634acb264cdba"/>
        <s v="0x9d19636b9c22252e2ce7572e72121c75414130d5"/>
        <s v="0x6b1c97df37465d10f4df19a6f3f5dddba1cd0a3b"/>
        <s v="0x2fddccdea742a349c493e166db4ecccc6cf03f79"/>
        <s v="0x6db056e638088b947bb25c56cbe359ce2a9d23c5"/>
        <s v="0x38c050a2e921c36789da6d7973003ff941f348c9"/>
        <s v="0x86d33002ea7575691c91ed2badc0e1bbd8742268"/>
        <s v="0xb3166132685c248e7dd98e236b67be1ba3d362a3"/>
        <s v="0x7604e21f7daea0b8d9a42f09f8516c50808195b9"/>
        <s v="0x8ad80065fb2a85fadc0b03968c852174687d062e"/>
        <s v="0x9734a724310b6d7dad7f5de718c5e4c6bf294cdd"/>
        <s v="0x08c44d0fdc8ad29d3ec06fa1c5b40b06797c8551"/>
        <s v="0x068d33659a4fef2c6f09dd270984cb04679f5f47"/>
        <s v="0x283a311eddce64bc61a4b748a890595719f7d51d"/>
        <s v="0xb937c9ef080b674ef6d8154f548b69a5bc5b5b67"/>
        <s v="0xbd0e76996f7955ca1175df8232a5c830310db1a1"/>
        <s v="0x175e8b2e35b08286b8cd074e55c4da80ccf6f997"/>
        <s v="0x22cb44df000b957fb2f00ce79c9e8e43ecc5c809"/>
        <s v="0x70544752dd3c5a2067a9f7454fd7f6c8cd3d1676"/>
        <s v="0x30408b9f662c19333ac34d141338e7978c6ef46c"/>
        <s v="0x2ddc4edea36f01d3ef9c67abf8d7212af92474c1"/>
        <s v="0xaa2011811868c40fde0530784c90635210c067f7"/>
        <s v="0xbe63a4b6bc733844fad0bc81b266521ff5f2dd7c"/>
        <s v="0x5ae7932a3df1775e281f92db57659a01b7a2d1da"/>
        <s v="0xeed3a45fe6aaa535648905f069282756f645b0c6"/>
        <s v="0x46da5b83f263408c47f2c10b1f80fbb22595c5e3"/>
        <s v="0xb82fb17b370e346e4e28fb5f79abf17ea9457bb3"/>
        <s v="0xe126cc2a75bb69920529d1440d3432214eb36949"/>
        <s v="0x30f3fd43b9ac53f80dbe27f3a8c3b16a7121347a"/>
        <s v="0x67b8f877ba23eb7429957dc1eda00e25a990aaa5"/>
        <s v="0x0c078fa6aa90bd7097a9306d8a3401ab30173c53"/>
        <s v="0x208286018aa454584a0594dbba63274e23b0abbc"/>
        <s v="0xa3ea9f9d3b83e3c7a394c12322094f1835d44261"/>
        <s v="0xf3572681b78c5b0512ca7e8df650472ac35aac5b"/>
        <s v="0xcdb4567b7233651fd60f251bc699bf009ae58d56"/>
        <s v="0xdb2d52e2c53b818dbc417989903d5cc5fd2e82ee"/>
        <s v="0xca7dcaf271d1a2bee43750269a290e707134aad9"/>
        <m/>
      </sharedItems>
    </cacheField>
    <cacheField name="Transaction Count" numFmtId="0">
      <sharedItems containsString="0" containsBlank="1" containsNumber="1" containsInteger="1" minValue="2" maxValue="150" count="74">
        <n v="94"/>
        <n v="136"/>
        <n v="42"/>
        <n v="84"/>
        <n v="116"/>
        <n v="68"/>
        <n v="129"/>
        <n v="22"/>
        <n v="55"/>
        <n v="37"/>
        <n v="76"/>
        <n v="62"/>
        <n v="110"/>
        <n v="5"/>
        <n v="96"/>
        <n v="13"/>
        <n v="19"/>
        <n v="40"/>
        <n v="95"/>
        <n v="78"/>
        <n v="44"/>
        <n v="65"/>
        <n v="3"/>
        <n v="75"/>
        <n v="145"/>
        <n v="86"/>
        <n v="107"/>
        <n v="16"/>
        <n v="60"/>
        <n v="4"/>
        <n v="48"/>
        <n v="69"/>
        <n v="49"/>
        <n v="125"/>
        <n v="70"/>
        <n v="2"/>
        <n v="108"/>
        <n v="143"/>
        <n v="26"/>
        <n v="106"/>
        <n v="18"/>
        <n v="79"/>
        <n v="122"/>
        <n v="21"/>
        <n v="81"/>
        <n v="45"/>
        <n v="102"/>
        <n v="73"/>
        <n v="30"/>
        <n v="115"/>
        <n v="63"/>
        <n v="64"/>
        <n v="135"/>
        <n v="137"/>
        <n v="146"/>
        <n v="134"/>
        <n v="126"/>
        <n v="53"/>
        <n v="82"/>
        <n v="23"/>
        <n v="114"/>
        <n v="144"/>
        <n v="29"/>
        <n v="46"/>
        <n v="47"/>
        <n v="88"/>
        <n v="58"/>
        <n v="51"/>
        <n v="28"/>
        <n v="93"/>
        <n v="150"/>
        <n v="77"/>
        <n v="43"/>
        <m/>
      </sharedItems>
    </cacheField>
    <cacheField name="Total Volume ($)" numFmtId="164">
      <sharedItems containsString="0" containsBlank="1" containsNumber="1" minValue="22.27" maxValue="9979.0499999999993" count="101">
        <n v="22.27"/>
        <n v="72.27"/>
        <n v="77.06"/>
        <n v="96.69"/>
        <n v="109.58"/>
        <n v="183.01"/>
        <n v="239.26"/>
        <n v="241.19"/>
        <n v="291.55"/>
        <n v="387.66"/>
        <n v="404.36"/>
        <n v="430.84"/>
        <n v="547.03"/>
        <n v="615.29"/>
        <n v="648.85"/>
        <n v="668.94"/>
        <n v="887.26"/>
        <n v="907.26"/>
        <n v="1075.04"/>
        <n v="1197.55"/>
        <n v="1413.98"/>
        <n v="1430.45"/>
        <n v="1489.78"/>
        <n v="1517.17"/>
        <n v="1752.41"/>
        <n v="1780.95"/>
        <n v="1879.69"/>
        <n v="1932.3"/>
        <n v="2061.46"/>
        <n v="2277.2199999999998"/>
        <n v="2494.86"/>
        <n v="2590.44"/>
        <n v="2681"/>
        <n v="2723.67"/>
        <n v="2853.29"/>
        <n v="3148.46"/>
        <n v="3415.2"/>
        <n v="3480.43"/>
        <n v="3749.9"/>
        <n v="3812.4"/>
        <n v="4034.82"/>
        <n v="4180.32"/>
        <n v="4242.78"/>
        <n v="4252.12"/>
        <n v="4314.5"/>
        <n v="4432.04"/>
        <n v="4567.25"/>
        <n v="4604.53"/>
        <n v="4827.8999999999996"/>
        <n v="5026.2299999999996"/>
        <n v="5037.91"/>
        <n v="5156.68"/>
        <n v="5317.53"/>
        <n v="5478.47"/>
        <n v="5565.58"/>
        <n v="5598.71"/>
        <n v="5602.4"/>
        <n v="5614.98"/>
        <n v="5760.36"/>
        <n v="5767.53"/>
        <n v="5871.84"/>
        <n v="5989.58"/>
        <n v="6114.05"/>
        <n v="6255.08"/>
        <n v="6274.94"/>
        <n v="6487.25"/>
        <n v="6590.59"/>
        <n v="6646.22"/>
        <n v="6742.79"/>
        <n v="6746.06"/>
        <n v="6867.65"/>
        <n v="6889.34"/>
        <n v="7072.99"/>
        <n v="7103.46"/>
        <n v="7160.44"/>
        <n v="7160.71"/>
        <n v="7229.59"/>
        <n v="7705.45"/>
        <n v="7770.69"/>
        <n v="7800.08"/>
        <n v="7867.42"/>
        <n v="7925.65"/>
        <n v="8009.3"/>
        <n v="8070.83"/>
        <n v="8124.9"/>
        <n v="8312.4699999999993"/>
        <n v="8312.85"/>
        <n v="8559.33"/>
        <n v="8562.59"/>
        <n v="8607.66"/>
        <n v="8696.2099999999991"/>
        <n v="8783.68"/>
        <n v="8807.01"/>
        <n v="8820.5499999999993"/>
        <n v="9101.34"/>
        <n v="9266.27"/>
        <n v="9314.09"/>
        <n v="9923"/>
        <n v="9958.49"/>
        <n v="9979.0499999999993"/>
        <m/>
      </sharedItems>
    </cacheField>
    <cacheField name="Last Activity (Days Ago)" numFmtId="0">
      <sharedItems containsString="0" containsBlank="1" containsNumber="1" containsInteger="1" minValue="9" maxValue="720" count="91">
        <n v="321"/>
        <n v="256"/>
        <n v="143"/>
        <n v="224"/>
        <n v="658"/>
        <n v="227"/>
        <n v="66"/>
        <n v="52"/>
        <n v="432"/>
        <n v="257"/>
        <n v="628"/>
        <n v="635"/>
        <n v="232"/>
        <n v="94"/>
        <n v="449"/>
        <n v="23"/>
        <n v="644"/>
        <n v="185"/>
        <n v="479"/>
        <n v="555"/>
        <n v="45"/>
        <n v="524"/>
        <n v="638"/>
        <n v="199"/>
        <n v="708"/>
        <n v="617"/>
        <n v="114"/>
        <n v="615"/>
        <n v="392"/>
        <n v="496"/>
        <n v="22"/>
        <n v="215"/>
        <n v="313"/>
        <n v="596"/>
        <n v="73"/>
        <n v="625"/>
        <n v="707"/>
        <n v="543"/>
        <n v="64"/>
        <n v="397"/>
        <n v="551"/>
        <n v="267"/>
        <n v="259"/>
        <n v="427"/>
        <n v="521"/>
        <n v="288"/>
        <n v="182"/>
        <n v="664"/>
        <n v="271"/>
        <n v="611"/>
        <n v="332"/>
        <n v="688"/>
        <n v="83"/>
        <n v="162"/>
        <n v="322"/>
        <n v="282"/>
        <n v="168"/>
        <n v="244"/>
        <n v="101"/>
        <n v="174"/>
        <n v="155"/>
        <n v="32"/>
        <n v="609"/>
        <n v="415"/>
        <n v="576"/>
        <n v="29"/>
        <n v="695"/>
        <n v="386"/>
        <n v="659"/>
        <n v="87"/>
        <n v="514"/>
        <n v="293"/>
        <n v="342"/>
        <n v="380"/>
        <n v="519"/>
        <n v="294"/>
        <n v="474"/>
        <n v="712"/>
        <n v="245"/>
        <n v="365"/>
        <n v="9"/>
        <n v="720"/>
        <n v="91"/>
        <n v="269"/>
        <n v="58"/>
        <n v="501"/>
        <n v="581"/>
        <n v="253"/>
        <n v="43"/>
        <n v="410"/>
        <m/>
      </sharedItems>
    </cacheField>
    <cacheField name="NFTs Owned" numFmtId="0">
      <sharedItems containsString="0" containsBlank="1" containsNumber="1" containsInteger="1" minValue="0" maxValue="50" count="46">
        <n v="45"/>
        <n v="13"/>
        <n v="6"/>
        <n v="40"/>
        <n v="0"/>
        <n v="4"/>
        <n v="39"/>
        <n v="10"/>
        <n v="37"/>
        <n v="23"/>
        <n v="25"/>
        <n v="16"/>
        <n v="35"/>
        <n v="14"/>
        <n v="8"/>
        <n v="3"/>
        <n v="46"/>
        <n v="20"/>
        <n v="18"/>
        <n v="36"/>
        <n v="12"/>
        <n v="30"/>
        <n v="50"/>
        <n v="7"/>
        <n v="15"/>
        <n v="49"/>
        <n v="17"/>
        <n v="28"/>
        <n v="5"/>
        <n v="38"/>
        <n v="27"/>
        <n v="44"/>
        <n v="26"/>
        <n v="48"/>
        <n v="22"/>
        <n v="43"/>
        <n v="21"/>
        <n v="33"/>
        <n v="1"/>
        <n v="47"/>
        <n v="32"/>
        <n v="41"/>
        <n v="34"/>
        <n v="42"/>
        <n v="31"/>
        <m/>
      </sharedItems>
    </cacheField>
    <cacheField name="Staking Participation" numFmtId="0">
      <sharedItems containsBlank="1" count="3">
        <s v="No"/>
        <s v="Yes"/>
        <m/>
      </sharedItems>
    </cacheField>
    <cacheField name="Region" numFmtId="0">
      <sharedItems containsBlank="1" count="7">
        <s v="Africa"/>
        <s v="South America"/>
        <s v="North America"/>
        <s v="Oceania"/>
        <s v="Europe"/>
        <s v="Asia"/>
        <m/>
      </sharedItems>
    </cacheField>
    <cacheField name="User Type" numFmtId="0">
      <sharedItems containsBlank="1" count="5">
        <s v="Dormant"/>
        <s v="Whale"/>
        <s v="Active"/>
        <s v="New"/>
        <m/>
      </sharedItems>
    </cacheField>
    <cacheField name="Eligiblity Status" numFmtId="0">
      <sharedItems containsBlank="1" count="3">
        <s v="Not Eligible"/>
        <s v="Eligible"/>
        <m/>
      </sharedItems>
    </cacheField>
    <cacheField name=" Active Nft Holder" numFmtId="0">
      <sharedItems containsBlank="1" count="3">
        <s v="No reward"/>
        <s v="Get Reward"/>
        <m/>
      </sharedItems>
    </cacheField>
    <cacheField name="Wallet Categories" numFmtId="0">
      <sharedItems containsBlank="1" count="4">
        <s v="High-Level Holders"/>
        <s v="Mid-Level Holders"/>
        <s v="Low-Level Holders"/>
        <m/>
      </sharedItems>
    </cacheField>
    <cacheField name="Total Vol.Transacted" numFmtId="0">
      <sharedItems containsBlank="1" count="5">
        <s v="Not Eligible"/>
        <s v="Tier 3"/>
        <s v="Tier 2"/>
        <s v="Tier 1"/>
        <m/>
      </sharedItems>
    </cacheField>
    <cacheField name="Activity Check" numFmtId="0">
      <sharedItems containsBlank="1" count="3">
        <s v="Active"/>
        <s v="Inactive"/>
        <m/>
      </sharedItems>
    </cacheField>
    <cacheField name="Very ActiveUsers" numFmtId="0">
      <sharedItems containsBlank="1" count="3">
        <s v="Inelligible"/>
        <s v="Very Eligible"/>
        <m/>
      </sharedItems>
    </cacheField>
    <cacheField name="Dormant &amp; Low Nft" numFmtId="0">
      <sharedItems containsBlank="1" count="3">
        <s v="Dash"/>
        <s v="Flag"/>
        <m/>
      </sharedItems>
    </cacheField>
    <cacheField name="Loyal Users" numFmtId="0">
      <sharedItems containsBlank="1" count="3">
        <s v="Other"/>
        <s v="Loyal"/>
        <m/>
      </sharedItems>
    </cacheField>
    <cacheField name="Africa/ Asia Based" numFmtId="0">
      <sharedItems containsBlank="1" count="3">
        <s v="Not Qualified"/>
        <s v="Qualified"/>
        <m/>
      </sharedItems>
    </cacheField>
    <cacheField name="North America" numFmtId="0">
      <sharedItems containsBlank="1" count="3">
        <s v="Not"/>
        <s v="North America"/>
        <m/>
      </sharedItems>
    </cacheField>
    <cacheField name=" User Impact" numFmtId="0">
      <sharedItems containsBlank="1" count="3">
        <s v="Low-Impact"/>
        <s v="High-Impact"/>
        <m/>
      </sharedItems>
    </cacheField>
    <cacheField name="Unqualified User" numFmtId="0">
      <sharedItems containsBlank="1" count="3">
        <s v="Remain"/>
        <s v="Remove"/>
        <m/>
      </sharedItems>
    </cacheField>
    <cacheField name="Airdrop Phase 2" numFmtId="0">
      <sharedItems containsBlank="1" count="3">
        <s v="Not Whales"/>
        <s v="Whales"/>
        <m/>
      </sharedItems>
    </cacheField>
    <cacheField name="Loyalty Rank" numFmtId="0">
      <sharedItems containsBlank="1" count="5">
        <s v="Low"/>
        <s v="Medium"/>
        <s v="Null"/>
        <s v="High"/>
        <m/>
      </sharedItems>
    </cacheField>
    <cacheField name="Region-Staking-Based" numFmtId="0">
      <sharedItems containsBlank="1" count="5">
        <s v="Deprioritized"/>
        <s v="Priority 3"/>
        <s v="Priority 2"/>
        <s v="Priority 1"/>
        <m/>
      </sharedItems>
    </cacheField>
    <cacheField name="Exclude From Airdrop" numFmtId="0">
      <sharedItems containsBlank="1" count="3">
        <s v="Exclude"/>
        <s v="Include"/>
        <m/>
      </sharedItems>
    </cacheField>
  </cacheFields>
  <extLst>
    <ext xmlns:x14="http://schemas.microsoft.com/office/spreadsheetml/2009/9/main" uri="{725AE2AE-9491-48be-B2B4-4EB974FC3084}">
      <x14:pivotCacheDefinition pivotCacheId="7558291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15.901299537036" createdVersion="6" refreshedVersion="6" minRefreshableVersion="3" recordCount="100" xr:uid="{2B17A070-BA38-4290-9D40-B461D5E6E5A5}">
  <cacheSource type="worksheet">
    <worksheetSource ref="A1:X101" sheet="Duplicate"/>
  </cacheSource>
  <cacheFields count="24">
    <cacheField name="Wallet Address" numFmtId="0">
      <sharedItems count="100">
        <s v="0x158e7ca19273f2cff3a691816713bcb2496fa323"/>
        <s v="0x3adf2fc4dc5fa244572f69e125053592a6e8e549"/>
        <s v="0xa41cd43e3d0f5915df6610b5d048045bc8307d21"/>
        <s v="0xdfb69c958bee86bfc7c85da1becd3d9a1ca94077"/>
        <s v="0x15516eb7aaa42151c6fe548f72f3d43a22984d95"/>
        <s v="0x31c63ea609ffdc56d629a833fd693d8c045aabc8"/>
        <s v="0xbdc189e7c0996f20cee53a2223a64b845b4ef877"/>
        <s v="0xeff7b40357a21fa4588b59ef4396cff7d3eda9e2"/>
        <s v="0xde035a3eb3e78e200bf1a6ac51cdb0399f91e6f5"/>
        <s v="0x26f123a0449929d38d336bedc660f25b4898cd51"/>
        <s v="0x61bce37859e467f060b6dbdfd49c26828b39c6a6"/>
        <s v="0x4cb2934ca3670b0651e2c765bc3506ce4c8f2fb0"/>
        <s v="0x59a0aeb64ba4eef0da0833b5ba7cc914744e1cfa"/>
        <s v="0xfef71076fd665ce16d56afd26cb741c2baca721e"/>
        <s v="0xb56d73f697b684d0df763e8b22e09a051a0a6397"/>
        <s v="0x9f0609a67e2fccaa14aa6919f2f438266099e851"/>
        <s v="0x4e6cd40c875ee29d7039aba9e7670b57bc6d1f45"/>
        <s v="0x0cd7dfdd90d1a344de4d4774d50053a89cb5746f"/>
        <s v="0x9ca111a0bdb056cb096bf9e4c8926dda67e05b3e"/>
        <s v="0x6a5c7bdad3e557256cb1a915a8225e130f84ebb6"/>
        <s v="0xfa0809be3eedaad384c7bddbc633c1ed307a4212"/>
        <s v="0x1ee4ad50df1c787e5397062f74e83decf12db345"/>
        <s v="0xe27e29b1bb607c9f4085a2f14783fb4c54b24e6f"/>
        <s v="0x2eff4f127599d85a83c32a40b0bb8ce4ab18cce0"/>
        <s v="0xdea96426b3989ff324d08cde8b93cc3c1225ff11"/>
        <s v="0x81a3a2ac558f399503c7f16c10ca27ffc93ac0a3"/>
        <s v="0x69835bd2138c7dcce9825d3f69a850066f20042f"/>
        <s v="0x2356256e1354052a4dc7727a9f474a917930929d"/>
        <s v="0xe9bdf4c676c46874210141b89e94ed72a2ae5238"/>
        <s v="0x1bd4188d8de4d0400fd698389625b406cbde9b29"/>
        <s v="0x990a8b075a3758bdb9bbc6a9c4f4caff1e939b29"/>
        <s v="0xa0641e99401178660f3b9c6c0e677a91f162e815"/>
        <s v="0xa7bd1131931ed7cad7e183e0dfabff9af41b4a53"/>
        <s v="0x679dd39deaf52ae9cba9304d395004a6b6e4f124"/>
        <s v="0x97d90a79d07c3bf7b8b7a6d05c8f17ea012b2d65"/>
        <s v="0xe7c0dda26ff189924fe4153f366c7798424e2482"/>
        <s v="0x779a21dba143abb57fe89f5168d4f351bf4a7621"/>
        <s v="0x6f673ff51be386528fcabedb88517794c06e81f8"/>
        <s v="0xcd7ee0435929afbf5045c7bab4bed139c9c88b07"/>
        <s v="0xb7b27aba8956222e9839f73aeec6364c8b00e526"/>
        <s v="0x519c48bdddeb93cd80eee37829ac603f831b4570"/>
        <s v="0x5c4a02ed1a3fc8e85333f30f4cc0c754bd4d0824"/>
        <s v="0xb64f5ad4720c18f22b0c59123d5bc764b4cd3adf"/>
        <s v="0x37d4c02b19cb8a664d5b68e0234c34387b25fff6"/>
        <s v="0x4005729d2ad12a6e76b333241ae3ad0407f686c9"/>
        <s v="0xbe6a87370ee342add3289043b148021319bb274b"/>
        <s v="0x35b1b3b331bd35255f8f7fb659e7107bda5279f7"/>
        <s v="0xcb6e0a363d11bb15fa1303f5acec348c18eb96f9"/>
        <s v="0x69375e292cbeaf669856b236cfa9d9cf80067c25"/>
        <s v="0x5ea0c1ae64e43aef943b8c8a46ea05b670977b3f"/>
        <s v="0xd2d05de4b1f1a8446d005c7cb95d63141e9e3f5b"/>
        <s v="0xb6b7c9106d7e296a0d23841d414ae3196423dec6"/>
        <s v="0xf64a6a5c0b474fc0121885f7c112e67c89adeea9"/>
        <s v="0xd4eb13d64eec94fbbb436c1fa4f6274ceb1d3fcd"/>
        <s v="0x2a7994e02ac8941d67de5406b55ede6e7068727e"/>
        <s v="0xba85d09bc899322d9e9a3ab74184d55f5f680201"/>
        <s v="0x74c0bd8db773976e5a1cb48e3a0f47a409dad03c"/>
        <s v="0xa178a84dbe36382e7c8f9e65b4810e9e8cdfa347"/>
        <s v="0xa23afb54c4fd18c1c90958f7b19a300a88092dc2"/>
        <s v="0x35b943b58f84d6724fdb77ce87c18b66dec00cce"/>
        <s v="0xc8f1255c3f5d1971a7deda77a1476f57198505e2"/>
        <s v="0x0e986b690a29623ffd94a2556bfb67853ac840fd"/>
        <s v="0x0bd1871f00eeffbd560d4eb918b38eeeb0a8466f"/>
        <s v="0x87cdaf9eaa56f52e98b528b7bfb634acb264cdba"/>
        <s v="0x9d19636b9c22252e2ce7572e72121c75414130d5"/>
        <s v="0x6b1c97df37465d10f4df19a6f3f5dddba1cd0a3b"/>
        <s v="0x2fddccdea742a349c493e166db4ecccc6cf03f79"/>
        <s v="0x6db056e638088b947bb25c56cbe359ce2a9d23c5"/>
        <s v="0x38c050a2e921c36789da6d7973003ff941f348c9"/>
        <s v="0x86d33002ea7575691c91ed2badc0e1bbd8742268"/>
        <s v="0xb3166132685c248e7dd98e236b67be1ba3d362a3"/>
        <s v="0x7604e21f7daea0b8d9a42f09f8516c50808195b9"/>
        <s v="0x8ad80065fb2a85fadc0b03968c852174687d062e"/>
        <s v="0x9734a724310b6d7dad7f5de718c5e4c6bf294cdd"/>
        <s v="0x08c44d0fdc8ad29d3ec06fa1c5b40b06797c8551"/>
        <s v="0x068d33659a4fef2c6f09dd270984cb04679f5f47"/>
        <s v="0x283a311eddce64bc61a4b748a890595719f7d51d"/>
        <s v="0xb937c9ef080b674ef6d8154f548b69a5bc5b5b67"/>
        <s v="0xbd0e76996f7955ca1175df8232a5c830310db1a1"/>
        <s v="0x175e8b2e35b08286b8cd074e55c4da80ccf6f997"/>
        <s v="0x22cb44df000b957fb2f00ce79c9e8e43ecc5c809"/>
        <s v="0x70544752dd3c5a2067a9f7454fd7f6c8cd3d1676"/>
        <s v="0x30408b9f662c19333ac34d141338e7978c6ef46c"/>
        <s v="0x2ddc4edea36f01d3ef9c67abf8d7212af92474c1"/>
        <s v="0xaa2011811868c40fde0530784c90635210c067f7"/>
        <s v="0xbe63a4b6bc733844fad0bc81b266521ff5f2dd7c"/>
        <s v="0x5ae7932a3df1775e281f92db57659a01b7a2d1da"/>
        <s v="0xeed3a45fe6aaa535648905f069282756f645b0c6"/>
        <s v="0x46da5b83f263408c47f2c10b1f80fbb22595c5e3"/>
        <s v="0xb82fb17b370e346e4e28fb5f79abf17ea9457bb3"/>
        <s v="0xe126cc2a75bb69920529d1440d3432214eb36949"/>
        <s v="0x30f3fd43b9ac53f80dbe27f3a8c3b16a7121347a"/>
        <s v="0x67b8f877ba23eb7429957dc1eda00e25a990aaa5"/>
        <s v="0x0c078fa6aa90bd7097a9306d8a3401ab30173c53"/>
        <s v="0x208286018aa454584a0594dbba63274e23b0abbc"/>
        <s v="0xa3ea9f9d3b83e3c7a394c12322094f1835d44261"/>
        <s v="0xf3572681b78c5b0512ca7e8df650472ac35aac5b"/>
        <s v="0xcdb4567b7233651fd60f251bc699bf009ae58d56"/>
        <s v="0xdb2d52e2c53b818dbc417989903d5cc5fd2e82ee"/>
        <s v="0xca7dcaf271d1a2bee43750269a290e707134aad9"/>
      </sharedItems>
    </cacheField>
    <cacheField name="Transaction Count" numFmtId="0">
      <sharedItems containsSemiMixedTypes="0" containsString="0" containsNumber="1" containsInteger="1" minValue="2" maxValue="150" count="73">
        <n v="94"/>
        <n v="136"/>
        <n v="42"/>
        <n v="84"/>
        <n v="116"/>
        <n v="68"/>
        <n v="129"/>
        <n v="22"/>
        <n v="55"/>
        <n v="37"/>
        <n v="76"/>
        <n v="62"/>
        <n v="110"/>
        <n v="5"/>
        <n v="96"/>
        <n v="13"/>
        <n v="19"/>
        <n v="40"/>
        <n v="95"/>
        <n v="78"/>
        <n v="44"/>
        <n v="65"/>
        <n v="3"/>
        <n v="75"/>
        <n v="145"/>
        <n v="86"/>
        <n v="107"/>
        <n v="16"/>
        <n v="60"/>
        <n v="4"/>
        <n v="48"/>
        <n v="69"/>
        <n v="49"/>
        <n v="125"/>
        <n v="70"/>
        <n v="2"/>
        <n v="108"/>
        <n v="143"/>
        <n v="26"/>
        <n v="106"/>
        <n v="18"/>
        <n v="79"/>
        <n v="122"/>
        <n v="21"/>
        <n v="81"/>
        <n v="45"/>
        <n v="102"/>
        <n v="73"/>
        <n v="30"/>
        <n v="115"/>
        <n v="63"/>
        <n v="64"/>
        <n v="135"/>
        <n v="137"/>
        <n v="146"/>
        <n v="134"/>
        <n v="126"/>
        <n v="53"/>
        <n v="82"/>
        <n v="23"/>
        <n v="114"/>
        <n v="144"/>
        <n v="29"/>
        <n v="46"/>
        <n v="47"/>
        <n v="88"/>
        <n v="58"/>
        <n v="51"/>
        <n v="28"/>
        <n v="93"/>
        <n v="150"/>
        <n v="77"/>
        <n v="43"/>
      </sharedItems>
    </cacheField>
    <cacheField name="Total Volume ($)" numFmtId="164">
      <sharedItems containsSemiMixedTypes="0" containsString="0" containsNumber="1" minValue="22.27" maxValue="9979.0499999999993" count="100">
        <n v="22.27"/>
        <n v="72.27"/>
        <n v="77.06"/>
        <n v="96.69"/>
        <n v="109.58"/>
        <n v="183.01"/>
        <n v="239.26"/>
        <n v="241.19"/>
        <n v="291.55"/>
        <n v="387.66"/>
        <n v="404.36"/>
        <n v="430.84"/>
        <n v="547.03"/>
        <n v="615.29"/>
        <n v="648.85"/>
        <n v="668.94"/>
        <n v="887.26"/>
        <n v="907.26"/>
        <n v="1075.04"/>
        <n v="1197.55"/>
        <n v="1413.98"/>
        <n v="1430.45"/>
        <n v="1489.78"/>
        <n v="1517.17"/>
        <n v="1752.41"/>
        <n v="1780.95"/>
        <n v="1879.69"/>
        <n v="1932.3"/>
        <n v="2061.46"/>
        <n v="2277.2199999999998"/>
        <n v="2494.86"/>
        <n v="2590.44"/>
        <n v="2681"/>
        <n v="2723.67"/>
        <n v="2853.29"/>
        <n v="3148.46"/>
        <n v="3415.2"/>
        <n v="3480.43"/>
        <n v="3749.9"/>
        <n v="3812.4"/>
        <n v="4034.82"/>
        <n v="4180.32"/>
        <n v="4242.78"/>
        <n v="4252.12"/>
        <n v="4314.5"/>
        <n v="4432.04"/>
        <n v="4567.25"/>
        <n v="4604.53"/>
        <n v="4827.8999999999996"/>
        <n v="5026.2299999999996"/>
        <n v="5037.91"/>
        <n v="5156.68"/>
        <n v="5317.53"/>
        <n v="5478.47"/>
        <n v="5565.58"/>
        <n v="5598.71"/>
        <n v="5602.4"/>
        <n v="5614.98"/>
        <n v="5760.36"/>
        <n v="5767.53"/>
        <n v="5871.84"/>
        <n v="5989.58"/>
        <n v="6114.05"/>
        <n v="6255.08"/>
        <n v="6274.94"/>
        <n v="6487.25"/>
        <n v="6590.59"/>
        <n v="6646.22"/>
        <n v="6742.79"/>
        <n v="6746.06"/>
        <n v="6867.65"/>
        <n v="6889.34"/>
        <n v="7072.99"/>
        <n v="7103.46"/>
        <n v="7160.44"/>
        <n v="7160.71"/>
        <n v="7229.59"/>
        <n v="7705.45"/>
        <n v="7770.69"/>
        <n v="7800.08"/>
        <n v="7867.42"/>
        <n v="7925.65"/>
        <n v="8009.3"/>
        <n v="8070.83"/>
        <n v="8124.9"/>
        <n v="8312.4699999999993"/>
        <n v="8312.85"/>
        <n v="8559.33"/>
        <n v="8562.59"/>
        <n v="8607.66"/>
        <n v="8696.2099999999991"/>
        <n v="8783.68"/>
        <n v="8807.01"/>
        <n v="8820.5499999999993"/>
        <n v="9101.34"/>
        <n v="9266.27"/>
        <n v="9314.09"/>
        <n v="9923"/>
        <n v="9958.49"/>
        <n v="9979.0499999999993"/>
      </sharedItems>
    </cacheField>
    <cacheField name="Last Activity (Days Ago)" numFmtId="0">
      <sharedItems containsSemiMixedTypes="0" containsString="0" containsNumber="1" containsInteger="1" minValue="9" maxValue="720"/>
    </cacheField>
    <cacheField name="NFTs Owned" numFmtId="0">
      <sharedItems containsSemiMixedTypes="0" containsString="0" containsNumber="1" containsInteger="1" minValue="0" maxValue="50"/>
    </cacheField>
    <cacheField name="Staking Participation" numFmtId="0">
      <sharedItems/>
    </cacheField>
    <cacheField name="Region" numFmtId="0">
      <sharedItems count="6">
        <s v="Africa"/>
        <s v="South America"/>
        <s v="North America"/>
        <s v="Oceania"/>
        <s v="Europe"/>
        <s v="Asia"/>
      </sharedItems>
    </cacheField>
    <cacheField name="User Type" numFmtId="0">
      <sharedItems count="4">
        <s v="Dormant"/>
        <s v="Whale"/>
        <s v="Active"/>
        <s v="New"/>
      </sharedItems>
    </cacheField>
    <cacheField name="Eligiblity Status" numFmtId="0">
      <sharedItems count="2">
        <s v="Not Eligible"/>
        <s v="Eligible"/>
      </sharedItems>
    </cacheField>
    <cacheField name=" Active Nft Holder" numFmtId="0">
      <sharedItems/>
    </cacheField>
    <cacheField name="Wallet Categories" numFmtId="0">
      <sharedItems count="3">
        <s v="High-Level Holders"/>
        <s v="Mid-Level Holders"/>
        <s v="Low-Level Holders"/>
      </sharedItems>
    </cacheField>
    <cacheField name="Total Vol.Transacted" numFmtId="0">
      <sharedItems count="4">
        <s v="Not Eligible"/>
        <s v="Tier 3"/>
        <s v="Tier 2"/>
        <s v="Tier 1"/>
      </sharedItems>
    </cacheField>
    <cacheField name="Activity Check" numFmtId="0">
      <sharedItems count="2">
        <s v="Active"/>
        <s v="Inactive"/>
      </sharedItems>
    </cacheField>
    <cacheField name="Very ActiveUsers" numFmtId="0">
      <sharedItems/>
    </cacheField>
    <cacheField name="Dormant &amp; Low Nft" numFmtId="0">
      <sharedItems/>
    </cacheField>
    <cacheField name="Loyal Users" numFmtId="0">
      <sharedItems count="2">
        <s v="Other"/>
        <s v="Loyal"/>
      </sharedItems>
    </cacheField>
    <cacheField name="Africa/ Asia Based" numFmtId="0">
      <sharedItems count="2">
        <s v="Not Qualified"/>
        <s v="Qualified"/>
      </sharedItems>
    </cacheField>
    <cacheField name="North America" numFmtId="0">
      <sharedItems/>
    </cacheField>
    <cacheField name=" User Impact" numFmtId="0">
      <sharedItems count="2">
        <s v="Low-Impact"/>
        <s v="High-Impact"/>
      </sharedItems>
    </cacheField>
    <cacheField name="Unqualified User" numFmtId="0">
      <sharedItems/>
    </cacheField>
    <cacheField name="Airdrop Phase 2" numFmtId="0">
      <sharedItems/>
    </cacheField>
    <cacheField name="Loyalty Rank" numFmtId="0">
      <sharedItems/>
    </cacheField>
    <cacheField name="Region-Staking-Based" numFmtId="0">
      <sharedItems count="4">
        <s v="Deprioritized"/>
        <s v="Priority 3"/>
        <s v="Priority 2"/>
        <s v="Priority 1"/>
      </sharedItems>
    </cacheField>
    <cacheField name="Exclude From Airdrop" numFmtId="0">
      <sharedItems/>
    </cacheField>
  </cacheFields>
  <extLst>
    <ext xmlns:x14="http://schemas.microsoft.com/office/spreadsheetml/2009/9/main" uri="{725AE2AE-9491-48be-B2B4-4EB974FC3084}">
      <x14:pivotCacheDefinition pivotCacheId="4070968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x v="0"/>
    <x v="0"/>
    <x v="0"/>
    <x v="0"/>
    <x v="0"/>
    <x v="0"/>
    <x v="0"/>
    <x v="0"/>
    <x v="0"/>
    <x v="0"/>
    <x v="0"/>
    <x v="0"/>
    <x v="0"/>
    <x v="0"/>
    <x v="0"/>
    <x v="0"/>
    <x v="0"/>
    <x v="0"/>
    <x v="0"/>
    <x v="0"/>
    <x v="0"/>
  </r>
  <r>
    <x v="1"/>
    <x v="1"/>
    <x v="1"/>
    <x v="1"/>
    <x v="1"/>
    <x v="0"/>
    <x v="1"/>
    <x v="0"/>
    <x v="0"/>
    <x v="0"/>
    <x v="1"/>
    <x v="0"/>
    <x v="0"/>
    <x v="0"/>
    <x v="0"/>
    <x v="1"/>
    <x v="0"/>
    <x v="0"/>
    <x v="0"/>
    <x v="0"/>
    <x v="0"/>
    <x v="1"/>
    <x v="0"/>
    <x v="0"/>
  </r>
  <r>
    <x v="2"/>
    <x v="2"/>
    <x v="2"/>
    <x v="2"/>
    <x v="2"/>
    <x v="1"/>
    <x v="2"/>
    <x v="1"/>
    <x v="0"/>
    <x v="0"/>
    <x v="1"/>
    <x v="0"/>
    <x v="0"/>
    <x v="0"/>
    <x v="0"/>
    <x v="0"/>
    <x v="0"/>
    <x v="0"/>
    <x v="1"/>
    <x v="1"/>
    <x v="0"/>
    <x v="2"/>
    <x v="1"/>
    <x v="1"/>
  </r>
  <r>
    <x v="3"/>
    <x v="3"/>
    <x v="3"/>
    <x v="3"/>
    <x v="3"/>
    <x v="0"/>
    <x v="3"/>
    <x v="1"/>
    <x v="0"/>
    <x v="0"/>
    <x v="0"/>
    <x v="0"/>
    <x v="0"/>
    <x v="0"/>
    <x v="0"/>
    <x v="0"/>
    <x v="0"/>
    <x v="0"/>
    <x v="0"/>
    <x v="0"/>
    <x v="0"/>
    <x v="0"/>
    <x v="0"/>
    <x v="1"/>
  </r>
  <r>
    <x v="4"/>
    <x v="4"/>
    <x v="4"/>
    <x v="4"/>
    <x v="4"/>
    <x v="1"/>
    <x v="4"/>
    <x v="0"/>
    <x v="0"/>
    <x v="0"/>
    <x v="2"/>
    <x v="0"/>
    <x v="1"/>
    <x v="0"/>
    <x v="1"/>
    <x v="1"/>
    <x v="0"/>
    <x v="0"/>
    <x v="1"/>
    <x v="1"/>
    <x v="0"/>
    <x v="1"/>
    <x v="1"/>
    <x v="1"/>
  </r>
  <r>
    <x v="5"/>
    <x v="5"/>
    <x v="5"/>
    <x v="5"/>
    <x v="5"/>
    <x v="1"/>
    <x v="1"/>
    <x v="0"/>
    <x v="0"/>
    <x v="0"/>
    <x v="2"/>
    <x v="0"/>
    <x v="0"/>
    <x v="0"/>
    <x v="1"/>
    <x v="0"/>
    <x v="0"/>
    <x v="0"/>
    <x v="1"/>
    <x v="1"/>
    <x v="0"/>
    <x v="0"/>
    <x v="1"/>
    <x v="1"/>
  </r>
  <r>
    <x v="6"/>
    <x v="6"/>
    <x v="6"/>
    <x v="6"/>
    <x v="6"/>
    <x v="1"/>
    <x v="4"/>
    <x v="2"/>
    <x v="0"/>
    <x v="1"/>
    <x v="0"/>
    <x v="0"/>
    <x v="0"/>
    <x v="0"/>
    <x v="0"/>
    <x v="0"/>
    <x v="0"/>
    <x v="0"/>
    <x v="1"/>
    <x v="1"/>
    <x v="0"/>
    <x v="1"/>
    <x v="1"/>
    <x v="1"/>
  </r>
  <r>
    <x v="7"/>
    <x v="7"/>
    <x v="7"/>
    <x v="7"/>
    <x v="7"/>
    <x v="1"/>
    <x v="4"/>
    <x v="1"/>
    <x v="0"/>
    <x v="0"/>
    <x v="1"/>
    <x v="0"/>
    <x v="0"/>
    <x v="0"/>
    <x v="0"/>
    <x v="0"/>
    <x v="0"/>
    <x v="0"/>
    <x v="1"/>
    <x v="1"/>
    <x v="0"/>
    <x v="2"/>
    <x v="1"/>
    <x v="1"/>
  </r>
  <r>
    <x v="8"/>
    <x v="8"/>
    <x v="8"/>
    <x v="8"/>
    <x v="8"/>
    <x v="1"/>
    <x v="4"/>
    <x v="3"/>
    <x v="0"/>
    <x v="0"/>
    <x v="0"/>
    <x v="0"/>
    <x v="1"/>
    <x v="0"/>
    <x v="0"/>
    <x v="0"/>
    <x v="0"/>
    <x v="0"/>
    <x v="1"/>
    <x v="1"/>
    <x v="0"/>
    <x v="0"/>
    <x v="1"/>
    <x v="1"/>
  </r>
  <r>
    <x v="9"/>
    <x v="9"/>
    <x v="9"/>
    <x v="9"/>
    <x v="9"/>
    <x v="0"/>
    <x v="5"/>
    <x v="2"/>
    <x v="0"/>
    <x v="1"/>
    <x v="1"/>
    <x v="0"/>
    <x v="0"/>
    <x v="0"/>
    <x v="0"/>
    <x v="0"/>
    <x v="0"/>
    <x v="0"/>
    <x v="0"/>
    <x v="0"/>
    <x v="0"/>
    <x v="2"/>
    <x v="0"/>
    <x v="1"/>
  </r>
  <r>
    <x v="10"/>
    <x v="10"/>
    <x v="10"/>
    <x v="10"/>
    <x v="10"/>
    <x v="0"/>
    <x v="5"/>
    <x v="1"/>
    <x v="0"/>
    <x v="0"/>
    <x v="1"/>
    <x v="0"/>
    <x v="1"/>
    <x v="0"/>
    <x v="0"/>
    <x v="0"/>
    <x v="0"/>
    <x v="0"/>
    <x v="0"/>
    <x v="0"/>
    <x v="0"/>
    <x v="0"/>
    <x v="0"/>
    <x v="1"/>
  </r>
  <r>
    <x v="11"/>
    <x v="11"/>
    <x v="11"/>
    <x v="11"/>
    <x v="11"/>
    <x v="0"/>
    <x v="3"/>
    <x v="3"/>
    <x v="0"/>
    <x v="0"/>
    <x v="1"/>
    <x v="0"/>
    <x v="1"/>
    <x v="0"/>
    <x v="0"/>
    <x v="0"/>
    <x v="0"/>
    <x v="0"/>
    <x v="0"/>
    <x v="0"/>
    <x v="0"/>
    <x v="0"/>
    <x v="0"/>
    <x v="1"/>
  </r>
  <r>
    <x v="12"/>
    <x v="12"/>
    <x v="12"/>
    <x v="12"/>
    <x v="7"/>
    <x v="0"/>
    <x v="2"/>
    <x v="1"/>
    <x v="0"/>
    <x v="0"/>
    <x v="1"/>
    <x v="1"/>
    <x v="0"/>
    <x v="0"/>
    <x v="0"/>
    <x v="1"/>
    <x v="0"/>
    <x v="0"/>
    <x v="1"/>
    <x v="0"/>
    <x v="0"/>
    <x v="1"/>
    <x v="0"/>
    <x v="1"/>
  </r>
  <r>
    <x v="13"/>
    <x v="13"/>
    <x v="13"/>
    <x v="13"/>
    <x v="0"/>
    <x v="1"/>
    <x v="4"/>
    <x v="1"/>
    <x v="0"/>
    <x v="0"/>
    <x v="0"/>
    <x v="1"/>
    <x v="0"/>
    <x v="0"/>
    <x v="0"/>
    <x v="0"/>
    <x v="0"/>
    <x v="0"/>
    <x v="1"/>
    <x v="1"/>
    <x v="0"/>
    <x v="2"/>
    <x v="1"/>
    <x v="1"/>
  </r>
  <r>
    <x v="14"/>
    <x v="13"/>
    <x v="14"/>
    <x v="14"/>
    <x v="9"/>
    <x v="0"/>
    <x v="4"/>
    <x v="1"/>
    <x v="0"/>
    <x v="0"/>
    <x v="1"/>
    <x v="1"/>
    <x v="1"/>
    <x v="0"/>
    <x v="0"/>
    <x v="0"/>
    <x v="0"/>
    <x v="0"/>
    <x v="1"/>
    <x v="0"/>
    <x v="0"/>
    <x v="2"/>
    <x v="0"/>
    <x v="1"/>
  </r>
  <r>
    <x v="15"/>
    <x v="14"/>
    <x v="15"/>
    <x v="15"/>
    <x v="12"/>
    <x v="1"/>
    <x v="4"/>
    <x v="3"/>
    <x v="0"/>
    <x v="0"/>
    <x v="0"/>
    <x v="1"/>
    <x v="0"/>
    <x v="0"/>
    <x v="0"/>
    <x v="0"/>
    <x v="0"/>
    <x v="0"/>
    <x v="1"/>
    <x v="1"/>
    <x v="0"/>
    <x v="0"/>
    <x v="1"/>
    <x v="1"/>
  </r>
  <r>
    <x v="16"/>
    <x v="15"/>
    <x v="16"/>
    <x v="16"/>
    <x v="13"/>
    <x v="0"/>
    <x v="1"/>
    <x v="0"/>
    <x v="0"/>
    <x v="0"/>
    <x v="1"/>
    <x v="1"/>
    <x v="1"/>
    <x v="0"/>
    <x v="0"/>
    <x v="0"/>
    <x v="0"/>
    <x v="0"/>
    <x v="1"/>
    <x v="0"/>
    <x v="0"/>
    <x v="2"/>
    <x v="0"/>
    <x v="0"/>
  </r>
  <r>
    <x v="17"/>
    <x v="16"/>
    <x v="17"/>
    <x v="2"/>
    <x v="14"/>
    <x v="0"/>
    <x v="3"/>
    <x v="2"/>
    <x v="0"/>
    <x v="1"/>
    <x v="1"/>
    <x v="1"/>
    <x v="0"/>
    <x v="0"/>
    <x v="0"/>
    <x v="0"/>
    <x v="0"/>
    <x v="0"/>
    <x v="1"/>
    <x v="0"/>
    <x v="0"/>
    <x v="2"/>
    <x v="0"/>
    <x v="1"/>
  </r>
  <r>
    <x v="18"/>
    <x v="17"/>
    <x v="18"/>
    <x v="17"/>
    <x v="14"/>
    <x v="1"/>
    <x v="2"/>
    <x v="3"/>
    <x v="0"/>
    <x v="0"/>
    <x v="1"/>
    <x v="2"/>
    <x v="0"/>
    <x v="0"/>
    <x v="0"/>
    <x v="0"/>
    <x v="0"/>
    <x v="0"/>
    <x v="1"/>
    <x v="0"/>
    <x v="0"/>
    <x v="2"/>
    <x v="1"/>
    <x v="1"/>
  </r>
  <r>
    <x v="19"/>
    <x v="18"/>
    <x v="19"/>
    <x v="18"/>
    <x v="15"/>
    <x v="1"/>
    <x v="5"/>
    <x v="2"/>
    <x v="0"/>
    <x v="0"/>
    <x v="2"/>
    <x v="2"/>
    <x v="1"/>
    <x v="0"/>
    <x v="0"/>
    <x v="0"/>
    <x v="1"/>
    <x v="0"/>
    <x v="1"/>
    <x v="0"/>
    <x v="0"/>
    <x v="0"/>
    <x v="2"/>
    <x v="1"/>
  </r>
  <r>
    <x v="20"/>
    <x v="19"/>
    <x v="20"/>
    <x v="19"/>
    <x v="16"/>
    <x v="1"/>
    <x v="4"/>
    <x v="1"/>
    <x v="0"/>
    <x v="0"/>
    <x v="0"/>
    <x v="2"/>
    <x v="1"/>
    <x v="0"/>
    <x v="0"/>
    <x v="0"/>
    <x v="0"/>
    <x v="0"/>
    <x v="1"/>
    <x v="0"/>
    <x v="0"/>
    <x v="0"/>
    <x v="1"/>
    <x v="1"/>
  </r>
  <r>
    <x v="21"/>
    <x v="20"/>
    <x v="21"/>
    <x v="20"/>
    <x v="17"/>
    <x v="1"/>
    <x v="3"/>
    <x v="2"/>
    <x v="0"/>
    <x v="1"/>
    <x v="1"/>
    <x v="2"/>
    <x v="0"/>
    <x v="0"/>
    <x v="0"/>
    <x v="0"/>
    <x v="0"/>
    <x v="0"/>
    <x v="1"/>
    <x v="1"/>
    <x v="0"/>
    <x v="2"/>
    <x v="1"/>
    <x v="1"/>
  </r>
  <r>
    <x v="22"/>
    <x v="21"/>
    <x v="22"/>
    <x v="21"/>
    <x v="14"/>
    <x v="1"/>
    <x v="2"/>
    <x v="1"/>
    <x v="0"/>
    <x v="0"/>
    <x v="1"/>
    <x v="2"/>
    <x v="1"/>
    <x v="0"/>
    <x v="0"/>
    <x v="0"/>
    <x v="0"/>
    <x v="0"/>
    <x v="1"/>
    <x v="0"/>
    <x v="0"/>
    <x v="0"/>
    <x v="1"/>
    <x v="1"/>
  </r>
  <r>
    <x v="23"/>
    <x v="22"/>
    <x v="23"/>
    <x v="22"/>
    <x v="11"/>
    <x v="0"/>
    <x v="5"/>
    <x v="0"/>
    <x v="0"/>
    <x v="0"/>
    <x v="1"/>
    <x v="2"/>
    <x v="1"/>
    <x v="0"/>
    <x v="0"/>
    <x v="0"/>
    <x v="0"/>
    <x v="0"/>
    <x v="1"/>
    <x v="0"/>
    <x v="0"/>
    <x v="2"/>
    <x v="0"/>
    <x v="1"/>
  </r>
  <r>
    <x v="24"/>
    <x v="9"/>
    <x v="24"/>
    <x v="23"/>
    <x v="12"/>
    <x v="0"/>
    <x v="2"/>
    <x v="2"/>
    <x v="0"/>
    <x v="1"/>
    <x v="0"/>
    <x v="2"/>
    <x v="0"/>
    <x v="0"/>
    <x v="0"/>
    <x v="0"/>
    <x v="0"/>
    <x v="0"/>
    <x v="1"/>
    <x v="0"/>
    <x v="0"/>
    <x v="2"/>
    <x v="0"/>
    <x v="1"/>
  </r>
  <r>
    <x v="25"/>
    <x v="23"/>
    <x v="25"/>
    <x v="24"/>
    <x v="18"/>
    <x v="0"/>
    <x v="2"/>
    <x v="0"/>
    <x v="0"/>
    <x v="0"/>
    <x v="1"/>
    <x v="2"/>
    <x v="1"/>
    <x v="0"/>
    <x v="0"/>
    <x v="0"/>
    <x v="0"/>
    <x v="0"/>
    <x v="1"/>
    <x v="0"/>
    <x v="0"/>
    <x v="0"/>
    <x v="0"/>
    <x v="1"/>
  </r>
  <r>
    <x v="26"/>
    <x v="24"/>
    <x v="26"/>
    <x v="25"/>
    <x v="19"/>
    <x v="1"/>
    <x v="3"/>
    <x v="0"/>
    <x v="0"/>
    <x v="0"/>
    <x v="0"/>
    <x v="2"/>
    <x v="1"/>
    <x v="0"/>
    <x v="0"/>
    <x v="1"/>
    <x v="0"/>
    <x v="0"/>
    <x v="1"/>
    <x v="0"/>
    <x v="0"/>
    <x v="1"/>
    <x v="1"/>
    <x v="1"/>
  </r>
  <r>
    <x v="27"/>
    <x v="25"/>
    <x v="27"/>
    <x v="26"/>
    <x v="20"/>
    <x v="1"/>
    <x v="2"/>
    <x v="1"/>
    <x v="0"/>
    <x v="0"/>
    <x v="1"/>
    <x v="2"/>
    <x v="0"/>
    <x v="0"/>
    <x v="0"/>
    <x v="0"/>
    <x v="0"/>
    <x v="0"/>
    <x v="1"/>
    <x v="0"/>
    <x v="0"/>
    <x v="0"/>
    <x v="1"/>
    <x v="1"/>
  </r>
  <r>
    <x v="28"/>
    <x v="26"/>
    <x v="28"/>
    <x v="27"/>
    <x v="21"/>
    <x v="1"/>
    <x v="1"/>
    <x v="1"/>
    <x v="1"/>
    <x v="0"/>
    <x v="0"/>
    <x v="2"/>
    <x v="1"/>
    <x v="0"/>
    <x v="0"/>
    <x v="1"/>
    <x v="0"/>
    <x v="0"/>
    <x v="1"/>
    <x v="0"/>
    <x v="0"/>
    <x v="1"/>
    <x v="1"/>
    <x v="1"/>
  </r>
  <r>
    <x v="29"/>
    <x v="27"/>
    <x v="29"/>
    <x v="28"/>
    <x v="7"/>
    <x v="0"/>
    <x v="1"/>
    <x v="2"/>
    <x v="0"/>
    <x v="1"/>
    <x v="1"/>
    <x v="2"/>
    <x v="1"/>
    <x v="0"/>
    <x v="0"/>
    <x v="0"/>
    <x v="0"/>
    <x v="0"/>
    <x v="1"/>
    <x v="0"/>
    <x v="0"/>
    <x v="2"/>
    <x v="0"/>
    <x v="1"/>
  </r>
  <r>
    <x v="30"/>
    <x v="28"/>
    <x v="30"/>
    <x v="29"/>
    <x v="22"/>
    <x v="0"/>
    <x v="2"/>
    <x v="3"/>
    <x v="1"/>
    <x v="0"/>
    <x v="0"/>
    <x v="2"/>
    <x v="1"/>
    <x v="0"/>
    <x v="0"/>
    <x v="0"/>
    <x v="0"/>
    <x v="0"/>
    <x v="1"/>
    <x v="0"/>
    <x v="0"/>
    <x v="0"/>
    <x v="0"/>
    <x v="1"/>
  </r>
  <r>
    <x v="31"/>
    <x v="3"/>
    <x v="31"/>
    <x v="30"/>
    <x v="3"/>
    <x v="0"/>
    <x v="4"/>
    <x v="2"/>
    <x v="1"/>
    <x v="1"/>
    <x v="0"/>
    <x v="2"/>
    <x v="0"/>
    <x v="0"/>
    <x v="0"/>
    <x v="0"/>
    <x v="0"/>
    <x v="0"/>
    <x v="1"/>
    <x v="0"/>
    <x v="0"/>
    <x v="0"/>
    <x v="0"/>
    <x v="1"/>
  </r>
  <r>
    <x v="32"/>
    <x v="29"/>
    <x v="32"/>
    <x v="31"/>
    <x v="23"/>
    <x v="0"/>
    <x v="5"/>
    <x v="1"/>
    <x v="0"/>
    <x v="0"/>
    <x v="1"/>
    <x v="2"/>
    <x v="0"/>
    <x v="0"/>
    <x v="0"/>
    <x v="0"/>
    <x v="0"/>
    <x v="0"/>
    <x v="1"/>
    <x v="0"/>
    <x v="0"/>
    <x v="2"/>
    <x v="0"/>
    <x v="1"/>
  </r>
  <r>
    <x v="33"/>
    <x v="30"/>
    <x v="33"/>
    <x v="32"/>
    <x v="24"/>
    <x v="1"/>
    <x v="0"/>
    <x v="1"/>
    <x v="1"/>
    <x v="0"/>
    <x v="1"/>
    <x v="2"/>
    <x v="0"/>
    <x v="0"/>
    <x v="0"/>
    <x v="0"/>
    <x v="1"/>
    <x v="0"/>
    <x v="1"/>
    <x v="0"/>
    <x v="0"/>
    <x v="2"/>
    <x v="3"/>
    <x v="1"/>
  </r>
  <r>
    <x v="34"/>
    <x v="6"/>
    <x v="34"/>
    <x v="33"/>
    <x v="25"/>
    <x v="0"/>
    <x v="0"/>
    <x v="2"/>
    <x v="1"/>
    <x v="1"/>
    <x v="0"/>
    <x v="2"/>
    <x v="1"/>
    <x v="0"/>
    <x v="0"/>
    <x v="1"/>
    <x v="0"/>
    <x v="0"/>
    <x v="1"/>
    <x v="0"/>
    <x v="0"/>
    <x v="1"/>
    <x v="0"/>
    <x v="1"/>
  </r>
  <r>
    <x v="35"/>
    <x v="31"/>
    <x v="35"/>
    <x v="34"/>
    <x v="26"/>
    <x v="1"/>
    <x v="5"/>
    <x v="2"/>
    <x v="1"/>
    <x v="1"/>
    <x v="1"/>
    <x v="2"/>
    <x v="0"/>
    <x v="0"/>
    <x v="0"/>
    <x v="0"/>
    <x v="1"/>
    <x v="0"/>
    <x v="1"/>
    <x v="1"/>
    <x v="0"/>
    <x v="0"/>
    <x v="2"/>
    <x v="1"/>
  </r>
  <r>
    <x v="36"/>
    <x v="32"/>
    <x v="36"/>
    <x v="35"/>
    <x v="27"/>
    <x v="0"/>
    <x v="5"/>
    <x v="0"/>
    <x v="1"/>
    <x v="0"/>
    <x v="0"/>
    <x v="2"/>
    <x v="1"/>
    <x v="0"/>
    <x v="0"/>
    <x v="0"/>
    <x v="0"/>
    <x v="0"/>
    <x v="1"/>
    <x v="0"/>
    <x v="0"/>
    <x v="2"/>
    <x v="0"/>
    <x v="1"/>
  </r>
  <r>
    <x v="37"/>
    <x v="33"/>
    <x v="37"/>
    <x v="36"/>
    <x v="17"/>
    <x v="0"/>
    <x v="4"/>
    <x v="1"/>
    <x v="1"/>
    <x v="0"/>
    <x v="1"/>
    <x v="2"/>
    <x v="1"/>
    <x v="0"/>
    <x v="0"/>
    <x v="1"/>
    <x v="0"/>
    <x v="0"/>
    <x v="1"/>
    <x v="0"/>
    <x v="0"/>
    <x v="1"/>
    <x v="0"/>
    <x v="1"/>
  </r>
  <r>
    <x v="38"/>
    <x v="34"/>
    <x v="38"/>
    <x v="37"/>
    <x v="28"/>
    <x v="1"/>
    <x v="2"/>
    <x v="3"/>
    <x v="1"/>
    <x v="0"/>
    <x v="1"/>
    <x v="2"/>
    <x v="1"/>
    <x v="0"/>
    <x v="0"/>
    <x v="0"/>
    <x v="0"/>
    <x v="0"/>
    <x v="1"/>
    <x v="0"/>
    <x v="0"/>
    <x v="0"/>
    <x v="1"/>
    <x v="1"/>
  </r>
  <r>
    <x v="39"/>
    <x v="35"/>
    <x v="39"/>
    <x v="38"/>
    <x v="17"/>
    <x v="0"/>
    <x v="3"/>
    <x v="3"/>
    <x v="0"/>
    <x v="0"/>
    <x v="1"/>
    <x v="2"/>
    <x v="0"/>
    <x v="0"/>
    <x v="0"/>
    <x v="0"/>
    <x v="0"/>
    <x v="0"/>
    <x v="1"/>
    <x v="0"/>
    <x v="0"/>
    <x v="2"/>
    <x v="0"/>
    <x v="1"/>
  </r>
  <r>
    <x v="40"/>
    <x v="1"/>
    <x v="40"/>
    <x v="39"/>
    <x v="29"/>
    <x v="1"/>
    <x v="1"/>
    <x v="2"/>
    <x v="1"/>
    <x v="1"/>
    <x v="0"/>
    <x v="2"/>
    <x v="1"/>
    <x v="0"/>
    <x v="0"/>
    <x v="1"/>
    <x v="0"/>
    <x v="0"/>
    <x v="1"/>
    <x v="0"/>
    <x v="0"/>
    <x v="1"/>
    <x v="1"/>
    <x v="1"/>
  </r>
  <r>
    <x v="41"/>
    <x v="36"/>
    <x v="41"/>
    <x v="40"/>
    <x v="30"/>
    <x v="0"/>
    <x v="2"/>
    <x v="2"/>
    <x v="1"/>
    <x v="1"/>
    <x v="0"/>
    <x v="2"/>
    <x v="1"/>
    <x v="0"/>
    <x v="0"/>
    <x v="1"/>
    <x v="0"/>
    <x v="0"/>
    <x v="1"/>
    <x v="0"/>
    <x v="0"/>
    <x v="1"/>
    <x v="0"/>
    <x v="1"/>
  </r>
  <r>
    <x v="42"/>
    <x v="30"/>
    <x v="42"/>
    <x v="41"/>
    <x v="14"/>
    <x v="1"/>
    <x v="0"/>
    <x v="0"/>
    <x v="1"/>
    <x v="0"/>
    <x v="1"/>
    <x v="2"/>
    <x v="0"/>
    <x v="0"/>
    <x v="1"/>
    <x v="0"/>
    <x v="1"/>
    <x v="0"/>
    <x v="1"/>
    <x v="0"/>
    <x v="0"/>
    <x v="2"/>
    <x v="3"/>
    <x v="1"/>
  </r>
  <r>
    <x v="43"/>
    <x v="37"/>
    <x v="43"/>
    <x v="42"/>
    <x v="30"/>
    <x v="0"/>
    <x v="4"/>
    <x v="3"/>
    <x v="1"/>
    <x v="0"/>
    <x v="0"/>
    <x v="2"/>
    <x v="0"/>
    <x v="0"/>
    <x v="0"/>
    <x v="1"/>
    <x v="0"/>
    <x v="0"/>
    <x v="1"/>
    <x v="0"/>
    <x v="0"/>
    <x v="1"/>
    <x v="0"/>
    <x v="1"/>
  </r>
  <r>
    <x v="44"/>
    <x v="38"/>
    <x v="44"/>
    <x v="43"/>
    <x v="21"/>
    <x v="1"/>
    <x v="0"/>
    <x v="3"/>
    <x v="0"/>
    <x v="0"/>
    <x v="0"/>
    <x v="2"/>
    <x v="1"/>
    <x v="0"/>
    <x v="0"/>
    <x v="0"/>
    <x v="1"/>
    <x v="0"/>
    <x v="1"/>
    <x v="0"/>
    <x v="0"/>
    <x v="2"/>
    <x v="3"/>
    <x v="1"/>
  </r>
  <r>
    <x v="45"/>
    <x v="39"/>
    <x v="45"/>
    <x v="44"/>
    <x v="31"/>
    <x v="1"/>
    <x v="4"/>
    <x v="3"/>
    <x v="1"/>
    <x v="0"/>
    <x v="0"/>
    <x v="2"/>
    <x v="1"/>
    <x v="0"/>
    <x v="0"/>
    <x v="1"/>
    <x v="0"/>
    <x v="0"/>
    <x v="1"/>
    <x v="0"/>
    <x v="0"/>
    <x v="1"/>
    <x v="1"/>
    <x v="1"/>
  </r>
  <r>
    <x v="46"/>
    <x v="17"/>
    <x v="46"/>
    <x v="45"/>
    <x v="11"/>
    <x v="0"/>
    <x v="2"/>
    <x v="0"/>
    <x v="1"/>
    <x v="0"/>
    <x v="1"/>
    <x v="2"/>
    <x v="0"/>
    <x v="0"/>
    <x v="0"/>
    <x v="0"/>
    <x v="0"/>
    <x v="0"/>
    <x v="1"/>
    <x v="0"/>
    <x v="0"/>
    <x v="2"/>
    <x v="0"/>
    <x v="1"/>
  </r>
  <r>
    <x v="47"/>
    <x v="40"/>
    <x v="47"/>
    <x v="46"/>
    <x v="32"/>
    <x v="1"/>
    <x v="1"/>
    <x v="2"/>
    <x v="0"/>
    <x v="1"/>
    <x v="0"/>
    <x v="2"/>
    <x v="0"/>
    <x v="0"/>
    <x v="0"/>
    <x v="0"/>
    <x v="0"/>
    <x v="0"/>
    <x v="1"/>
    <x v="0"/>
    <x v="0"/>
    <x v="2"/>
    <x v="1"/>
    <x v="1"/>
  </r>
  <r>
    <x v="48"/>
    <x v="41"/>
    <x v="48"/>
    <x v="47"/>
    <x v="26"/>
    <x v="1"/>
    <x v="3"/>
    <x v="2"/>
    <x v="1"/>
    <x v="1"/>
    <x v="1"/>
    <x v="2"/>
    <x v="1"/>
    <x v="0"/>
    <x v="0"/>
    <x v="0"/>
    <x v="0"/>
    <x v="0"/>
    <x v="1"/>
    <x v="0"/>
    <x v="0"/>
    <x v="0"/>
    <x v="1"/>
    <x v="1"/>
  </r>
  <r>
    <x v="49"/>
    <x v="17"/>
    <x v="49"/>
    <x v="48"/>
    <x v="33"/>
    <x v="0"/>
    <x v="1"/>
    <x v="2"/>
    <x v="1"/>
    <x v="1"/>
    <x v="0"/>
    <x v="3"/>
    <x v="0"/>
    <x v="0"/>
    <x v="0"/>
    <x v="0"/>
    <x v="0"/>
    <x v="0"/>
    <x v="1"/>
    <x v="0"/>
    <x v="0"/>
    <x v="2"/>
    <x v="0"/>
    <x v="1"/>
  </r>
  <r>
    <x v="50"/>
    <x v="42"/>
    <x v="50"/>
    <x v="5"/>
    <x v="1"/>
    <x v="1"/>
    <x v="5"/>
    <x v="1"/>
    <x v="1"/>
    <x v="0"/>
    <x v="1"/>
    <x v="3"/>
    <x v="0"/>
    <x v="1"/>
    <x v="0"/>
    <x v="1"/>
    <x v="1"/>
    <x v="0"/>
    <x v="1"/>
    <x v="0"/>
    <x v="0"/>
    <x v="1"/>
    <x v="2"/>
    <x v="1"/>
  </r>
  <r>
    <x v="51"/>
    <x v="43"/>
    <x v="51"/>
    <x v="49"/>
    <x v="31"/>
    <x v="0"/>
    <x v="1"/>
    <x v="3"/>
    <x v="0"/>
    <x v="0"/>
    <x v="0"/>
    <x v="3"/>
    <x v="1"/>
    <x v="0"/>
    <x v="0"/>
    <x v="0"/>
    <x v="0"/>
    <x v="0"/>
    <x v="1"/>
    <x v="0"/>
    <x v="0"/>
    <x v="2"/>
    <x v="0"/>
    <x v="1"/>
  </r>
  <r>
    <x v="52"/>
    <x v="30"/>
    <x v="52"/>
    <x v="50"/>
    <x v="34"/>
    <x v="0"/>
    <x v="1"/>
    <x v="3"/>
    <x v="1"/>
    <x v="0"/>
    <x v="1"/>
    <x v="3"/>
    <x v="0"/>
    <x v="0"/>
    <x v="0"/>
    <x v="0"/>
    <x v="0"/>
    <x v="0"/>
    <x v="1"/>
    <x v="0"/>
    <x v="0"/>
    <x v="2"/>
    <x v="0"/>
    <x v="1"/>
  </r>
  <r>
    <x v="53"/>
    <x v="44"/>
    <x v="53"/>
    <x v="51"/>
    <x v="23"/>
    <x v="0"/>
    <x v="1"/>
    <x v="1"/>
    <x v="1"/>
    <x v="0"/>
    <x v="1"/>
    <x v="3"/>
    <x v="1"/>
    <x v="0"/>
    <x v="0"/>
    <x v="0"/>
    <x v="0"/>
    <x v="0"/>
    <x v="1"/>
    <x v="0"/>
    <x v="0"/>
    <x v="0"/>
    <x v="0"/>
    <x v="1"/>
  </r>
  <r>
    <x v="54"/>
    <x v="45"/>
    <x v="54"/>
    <x v="52"/>
    <x v="27"/>
    <x v="0"/>
    <x v="3"/>
    <x v="0"/>
    <x v="1"/>
    <x v="0"/>
    <x v="0"/>
    <x v="3"/>
    <x v="0"/>
    <x v="0"/>
    <x v="0"/>
    <x v="0"/>
    <x v="0"/>
    <x v="0"/>
    <x v="1"/>
    <x v="0"/>
    <x v="0"/>
    <x v="2"/>
    <x v="0"/>
    <x v="1"/>
  </r>
  <r>
    <x v="55"/>
    <x v="15"/>
    <x v="55"/>
    <x v="53"/>
    <x v="23"/>
    <x v="0"/>
    <x v="4"/>
    <x v="0"/>
    <x v="0"/>
    <x v="0"/>
    <x v="1"/>
    <x v="3"/>
    <x v="0"/>
    <x v="0"/>
    <x v="1"/>
    <x v="0"/>
    <x v="0"/>
    <x v="0"/>
    <x v="1"/>
    <x v="0"/>
    <x v="0"/>
    <x v="2"/>
    <x v="0"/>
    <x v="1"/>
  </r>
  <r>
    <x v="56"/>
    <x v="46"/>
    <x v="56"/>
    <x v="54"/>
    <x v="35"/>
    <x v="0"/>
    <x v="2"/>
    <x v="1"/>
    <x v="1"/>
    <x v="0"/>
    <x v="0"/>
    <x v="3"/>
    <x v="0"/>
    <x v="0"/>
    <x v="0"/>
    <x v="1"/>
    <x v="0"/>
    <x v="0"/>
    <x v="1"/>
    <x v="0"/>
    <x v="0"/>
    <x v="1"/>
    <x v="0"/>
    <x v="1"/>
  </r>
  <r>
    <x v="57"/>
    <x v="47"/>
    <x v="57"/>
    <x v="29"/>
    <x v="36"/>
    <x v="0"/>
    <x v="2"/>
    <x v="3"/>
    <x v="1"/>
    <x v="0"/>
    <x v="1"/>
    <x v="3"/>
    <x v="1"/>
    <x v="0"/>
    <x v="0"/>
    <x v="0"/>
    <x v="0"/>
    <x v="0"/>
    <x v="1"/>
    <x v="0"/>
    <x v="0"/>
    <x v="0"/>
    <x v="0"/>
    <x v="1"/>
  </r>
  <r>
    <x v="58"/>
    <x v="48"/>
    <x v="58"/>
    <x v="26"/>
    <x v="19"/>
    <x v="0"/>
    <x v="1"/>
    <x v="0"/>
    <x v="0"/>
    <x v="0"/>
    <x v="0"/>
    <x v="3"/>
    <x v="0"/>
    <x v="0"/>
    <x v="0"/>
    <x v="0"/>
    <x v="0"/>
    <x v="0"/>
    <x v="1"/>
    <x v="0"/>
    <x v="0"/>
    <x v="2"/>
    <x v="0"/>
    <x v="1"/>
  </r>
  <r>
    <x v="59"/>
    <x v="35"/>
    <x v="59"/>
    <x v="55"/>
    <x v="23"/>
    <x v="0"/>
    <x v="3"/>
    <x v="3"/>
    <x v="0"/>
    <x v="0"/>
    <x v="1"/>
    <x v="3"/>
    <x v="0"/>
    <x v="0"/>
    <x v="0"/>
    <x v="0"/>
    <x v="0"/>
    <x v="0"/>
    <x v="1"/>
    <x v="0"/>
    <x v="0"/>
    <x v="2"/>
    <x v="0"/>
    <x v="1"/>
  </r>
  <r>
    <x v="60"/>
    <x v="13"/>
    <x v="60"/>
    <x v="56"/>
    <x v="37"/>
    <x v="0"/>
    <x v="5"/>
    <x v="0"/>
    <x v="0"/>
    <x v="0"/>
    <x v="0"/>
    <x v="3"/>
    <x v="0"/>
    <x v="0"/>
    <x v="0"/>
    <x v="0"/>
    <x v="0"/>
    <x v="0"/>
    <x v="1"/>
    <x v="0"/>
    <x v="0"/>
    <x v="2"/>
    <x v="0"/>
    <x v="1"/>
  </r>
  <r>
    <x v="61"/>
    <x v="49"/>
    <x v="61"/>
    <x v="57"/>
    <x v="2"/>
    <x v="1"/>
    <x v="0"/>
    <x v="1"/>
    <x v="1"/>
    <x v="0"/>
    <x v="1"/>
    <x v="3"/>
    <x v="0"/>
    <x v="1"/>
    <x v="0"/>
    <x v="1"/>
    <x v="1"/>
    <x v="0"/>
    <x v="1"/>
    <x v="0"/>
    <x v="0"/>
    <x v="1"/>
    <x v="3"/>
    <x v="1"/>
  </r>
  <r>
    <x v="62"/>
    <x v="23"/>
    <x v="62"/>
    <x v="21"/>
    <x v="26"/>
    <x v="1"/>
    <x v="2"/>
    <x v="3"/>
    <x v="1"/>
    <x v="0"/>
    <x v="1"/>
    <x v="3"/>
    <x v="1"/>
    <x v="0"/>
    <x v="0"/>
    <x v="0"/>
    <x v="0"/>
    <x v="0"/>
    <x v="1"/>
    <x v="0"/>
    <x v="0"/>
    <x v="0"/>
    <x v="1"/>
    <x v="1"/>
  </r>
  <r>
    <x v="63"/>
    <x v="50"/>
    <x v="63"/>
    <x v="58"/>
    <x v="35"/>
    <x v="1"/>
    <x v="0"/>
    <x v="2"/>
    <x v="1"/>
    <x v="1"/>
    <x v="0"/>
    <x v="3"/>
    <x v="0"/>
    <x v="1"/>
    <x v="0"/>
    <x v="0"/>
    <x v="1"/>
    <x v="0"/>
    <x v="1"/>
    <x v="0"/>
    <x v="0"/>
    <x v="0"/>
    <x v="3"/>
    <x v="1"/>
  </r>
  <r>
    <x v="64"/>
    <x v="51"/>
    <x v="64"/>
    <x v="59"/>
    <x v="1"/>
    <x v="0"/>
    <x v="4"/>
    <x v="1"/>
    <x v="1"/>
    <x v="0"/>
    <x v="1"/>
    <x v="3"/>
    <x v="0"/>
    <x v="0"/>
    <x v="0"/>
    <x v="0"/>
    <x v="0"/>
    <x v="0"/>
    <x v="1"/>
    <x v="0"/>
    <x v="0"/>
    <x v="0"/>
    <x v="0"/>
    <x v="1"/>
  </r>
  <r>
    <x v="65"/>
    <x v="52"/>
    <x v="65"/>
    <x v="60"/>
    <x v="38"/>
    <x v="1"/>
    <x v="0"/>
    <x v="2"/>
    <x v="1"/>
    <x v="0"/>
    <x v="2"/>
    <x v="3"/>
    <x v="0"/>
    <x v="1"/>
    <x v="0"/>
    <x v="1"/>
    <x v="1"/>
    <x v="0"/>
    <x v="1"/>
    <x v="0"/>
    <x v="0"/>
    <x v="1"/>
    <x v="3"/>
    <x v="1"/>
  </r>
  <r>
    <x v="66"/>
    <x v="53"/>
    <x v="66"/>
    <x v="8"/>
    <x v="3"/>
    <x v="0"/>
    <x v="4"/>
    <x v="0"/>
    <x v="1"/>
    <x v="0"/>
    <x v="0"/>
    <x v="3"/>
    <x v="1"/>
    <x v="0"/>
    <x v="0"/>
    <x v="1"/>
    <x v="0"/>
    <x v="0"/>
    <x v="1"/>
    <x v="0"/>
    <x v="0"/>
    <x v="1"/>
    <x v="0"/>
    <x v="1"/>
  </r>
  <r>
    <x v="67"/>
    <x v="54"/>
    <x v="67"/>
    <x v="61"/>
    <x v="27"/>
    <x v="0"/>
    <x v="1"/>
    <x v="1"/>
    <x v="1"/>
    <x v="0"/>
    <x v="0"/>
    <x v="3"/>
    <x v="0"/>
    <x v="0"/>
    <x v="0"/>
    <x v="0"/>
    <x v="0"/>
    <x v="0"/>
    <x v="1"/>
    <x v="0"/>
    <x v="0"/>
    <x v="1"/>
    <x v="0"/>
    <x v="1"/>
  </r>
  <r>
    <x v="68"/>
    <x v="55"/>
    <x v="68"/>
    <x v="62"/>
    <x v="0"/>
    <x v="1"/>
    <x v="1"/>
    <x v="1"/>
    <x v="1"/>
    <x v="0"/>
    <x v="0"/>
    <x v="3"/>
    <x v="1"/>
    <x v="0"/>
    <x v="0"/>
    <x v="1"/>
    <x v="0"/>
    <x v="0"/>
    <x v="1"/>
    <x v="0"/>
    <x v="0"/>
    <x v="1"/>
    <x v="1"/>
    <x v="1"/>
  </r>
  <r>
    <x v="69"/>
    <x v="50"/>
    <x v="69"/>
    <x v="63"/>
    <x v="31"/>
    <x v="0"/>
    <x v="3"/>
    <x v="0"/>
    <x v="1"/>
    <x v="0"/>
    <x v="0"/>
    <x v="3"/>
    <x v="1"/>
    <x v="0"/>
    <x v="0"/>
    <x v="0"/>
    <x v="0"/>
    <x v="0"/>
    <x v="1"/>
    <x v="0"/>
    <x v="0"/>
    <x v="0"/>
    <x v="0"/>
    <x v="1"/>
  </r>
  <r>
    <x v="70"/>
    <x v="56"/>
    <x v="70"/>
    <x v="64"/>
    <x v="12"/>
    <x v="1"/>
    <x v="2"/>
    <x v="0"/>
    <x v="1"/>
    <x v="0"/>
    <x v="0"/>
    <x v="3"/>
    <x v="1"/>
    <x v="0"/>
    <x v="0"/>
    <x v="1"/>
    <x v="0"/>
    <x v="0"/>
    <x v="1"/>
    <x v="0"/>
    <x v="0"/>
    <x v="1"/>
    <x v="1"/>
    <x v="1"/>
  </r>
  <r>
    <x v="71"/>
    <x v="25"/>
    <x v="71"/>
    <x v="65"/>
    <x v="10"/>
    <x v="1"/>
    <x v="2"/>
    <x v="3"/>
    <x v="1"/>
    <x v="0"/>
    <x v="1"/>
    <x v="3"/>
    <x v="0"/>
    <x v="1"/>
    <x v="0"/>
    <x v="0"/>
    <x v="0"/>
    <x v="0"/>
    <x v="1"/>
    <x v="1"/>
    <x v="0"/>
    <x v="0"/>
    <x v="1"/>
    <x v="1"/>
  </r>
  <r>
    <x v="72"/>
    <x v="57"/>
    <x v="72"/>
    <x v="66"/>
    <x v="39"/>
    <x v="1"/>
    <x v="5"/>
    <x v="1"/>
    <x v="1"/>
    <x v="0"/>
    <x v="0"/>
    <x v="3"/>
    <x v="1"/>
    <x v="0"/>
    <x v="0"/>
    <x v="0"/>
    <x v="1"/>
    <x v="0"/>
    <x v="1"/>
    <x v="0"/>
    <x v="1"/>
    <x v="0"/>
    <x v="2"/>
    <x v="1"/>
  </r>
  <r>
    <x v="73"/>
    <x v="33"/>
    <x v="73"/>
    <x v="67"/>
    <x v="39"/>
    <x v="0"/>
    <x v="2"/>
    <x v="1"/>
    <x v="1"/>
    <x v="0"/>
    <x v="0"/>
    <x v="3"/>
    <x v="1"/>
    <x v="0"/>
    <x v="0"/>
    <x v="1"/>
    <x v="0"/>
    <x v="1"/>
    <x v="1"/>
    <x v="0"/>
    <x v="1"/>
    <x v="1"/>
    <x v="0"/>
    <x v="1"/>
  </r>
  <r>
    <x v="74"/>
    <x v="53"/>
    <x v="74"/>
    <x v="68"/>
    <x v="40"/>
    <x v="0"/>
    <x v="0"/>
    <x v="2"/>
    <x v="1"/>
    <x v="1"/>
    <x v="0"/>
    <x v="3"/>
    <x v="1"/>
    <x v="0"/>
    <x v="0"/>
    <x v="1"/>
    <x v="0"/>
    <x v="0"/>
    <x v="1"/>
    <x v="0"/>
    <x v="1"/>
    <x v="1"/>
    <x v="0"/>
    <x v="1"/>
  </r>
  <r>
    <x v="75"/>
    <x v="37"/>
    <x v="75"/>
    <x v="69"/>
    <x v="17"/>
    <x v="1"/>
    <x v="4"/>
    <x v="2"/>
    <x v="1"/>
    <x v="1"/>
    <x v="1"/>
    <x v="3"/>
    <x v="0"/>
    <x v="1"/>
    <x v="0"/>
    <x v="0"/>
    <x v="0"/>
    <x v="0"/>
    <x v="1"/>
    <x v="1"/>
    <x v="0"/>
    <x v="1"/>
    <x v="1"/>
    <x v="1"/>
  </r>
  <r>
    <x v="76"/>
    <x v="51"/>
    <x v="76"/>
    <x v="70"/>
    <x v="41"/>
    <x v="1"/>
    <x v="4"/>
    <x v="1"/>
    <x v="1"/>
    <x v="0"/>
    <x v="0"/>
    <x v="3"/>
    <x v="1"/>
    <x v="0"/>
    <x v="0"/>
    <x v="0"/>
    <x v="0"/>
    <x v="0"/>
    <x v="1"/>
    <x v="0"/>
    <x v="1"/>
    <x v="0"/>
    <x v="1"/>
    <x v="1"/>
  </r>
  <r>
    <x v="77"/>
    <x v="58"/>
    <x v="77"/>
    <x v="71"/>
    <x v="4"/>
    <x v="1"/>
    <x v="2"/>
    <x v="1"/>
    <x v="1"/>
    <x v="0"/>
    <x v="2"/>
    <x v="3"/>
    <x v="0"/>
    <x v="1"/>
    <x v="0"/>
    <x v="0"/>
    <x v="0"/>
    <x v="1"/>
    <x v="1"/>
    <x v="0"/>
    <x v="0"/>
    <x v="0"/>
    <x v="1"/>
    <x v="1"/>
  </r>
  <r>
    <x v="78"/>
    <x v="59"/>
    <x v="78"/>
    <x v="72"/>
    <x v="38"/>
    <x v="0"/>
    <x v="4"/>
    <x v="0"/>
    <x v="0"/>
    <x v="0"/>
    <x v="2"/>
    <x v="3"/>
    <x v="0"/>
    <x v="0"/>
    <x v="1"/>
    <x v="0"/>
    <x v="0"/>
    <x v="0"/>
    <x v="1"/>
    <x v="0"/>
    <x v="0"/>
    <x v="2"/>
    <x v="0"/>
    <x v="1"/>
  </r>
  <r>
    <x v="79"/>
    <x v="60"/>
    <x v="79"/>
    <x v="73"/>
    <x v="26"/>
    <x v="1"/>
    <x v="2"/>
    <x v="3"/>
    <x v="1"/>
    <x v="0"/>
    <x v="1"/>
    <x v="3"/>
    <x v="1"/>
    <x v="0"/>
    <x v="0"/>
    <x v="1"/>
    <x v="0"/>
    <x v="1"/>
    <x v="1"/>
    <x v="0"/>
    <x v="0"/>
    <x v="1"/>
    <x v="1"/>
    <x v="1"/>
  </r>
  <r>
    <x v="80"/>
    <x v="61"/>
    <x v="80"/>
    <x v="35"/>
    <x v="40"/>
    <x v="0"/>
    <x v="1"/>
    <x v="3"/>
    <x v="1"/>
    <x v="0"/>
    <x v="0"/>
    <x v="3"/>
    <x v="1"/>
    <x v="0"/>
    <x v="0"/>
    <x v="1"/>
    <x v="0"/>
    <x v="0"/>
    <x v="1"/>
    <x v="0"/>
    <x v="1"/>
    <x v="1"/>
    <x v="0"/>
    <x v="1"/>
  </r>
  <r>
    <x v="81"/>
    <x v="62"/>
    <x v="81"/>
    <x v="74"/>
    <x v="42"/>
    <x v="0"/>
    <x v="4"/>
    <x v="3"/>
    <x v="0"/>
    <x v="0"/>
    <x v="0"/>
    <x v="3"/>
    <x v="1"/>
    <x v="0"/>
    <x v="0"/>
    <x v="0"/>
    <x v="0"/>
    <x v="0"/>
    <x v="1"/>
    <x v="0"/>
    <x v="1"/>
    <x v="2"/>
    <x v="0"/>
    <x v="1"/>
  </r>
  <r>
    <x v="82"/>
    <x v="63"/>
    <x v="82"/>
    <x v="68"/>
    <x v="2"/>
    <x v="1"/>
    <x v="5"/>
    <x v="3"/>
    <x v="1"/>
    <x v="0"/>
    <x v="1"/>
    <x v="3"/>
    <x v="1"/>
    <x v="0"/>
    <x v="0"/>
    <x v="0"/>
    <x v="1"/>
    <x v="0"/>
    <x v="1"/>
    <x v="0"/>
    <x v="0"/>
    <x v="2"/>
    <x v="2"/>
    <x v="1"/>
  </r>
  <r>
    <x v="83"/>
    <x v="64"/>
    <x v="83"/>
    <x v="75"/>
    <x v="33"/>
    <x v="1"/>
    <x v="3"/>
    <x v="0"/>
    <x v="1"/>
    <x v="0"/>
    <x v="0"/>
    <x v="3"/>
    <x v="0"/>
    <x v="1"/>
    <x v="0"/>
    <x v="0"/>
    <x v="0"/>
    <x v="0"/>
    <x v="1"/>
    <x v="0"/>
    <x v="1"/>
    <x v="2"/>
    <x v="1"/>
    <x v="1"/>
  </r>
  <r>
    <x v="84"/>
    <x v="65"/>
    <x v="84"/>
    <x v="76"/>
    <x v="30"/>
    <x v="0"/>
    <x v="3"/>
    <x v="2"/>
    <x v="1"/>
    <x v="1"/>
    <x v="0"/>
    <x v="3"/>
    <x v="1"/>
    <x v="0"/>
    <x v="0"/>
    <x v="0"/>
    <x v="0"/>
    <x v="0"/>
    <x v="1"/>
    <x v="0"/>
    <x v="1"/>
    <x v="0"/>
    <x v="0"/>
    <x v="1"/>
  </r>
  <r>
    <x v="85"/>
    <x v="66"/>
    <x v="85"/>
    <x v="77"/>
    <x v="19"/>
    <x v="0"/>
    <x v="1"/>
    <x v="2"/>
    <x v="1"/>
    <x v="1"/>
    <x v="0"/>
    <x v="3"/>
    <x v="1"/>
    <x v="0"/>
    <x v="0"/>
    <x v="0"/>
    <x v="0"/>
    <x v="0"/>
    <x v="1"/>
    <x v="0"/>
    <x v="1"/>
    <x v="0"/>
    <x v="0"/>
    <x v="1"/>
  </r>
  <r>
    <x v="86"/>
    <x v="67"/>
    <x v="86"/>
    <x v="48"/>
    <x v="43"/>
    <x v="1"/>
    <x v="5"/>
    <x v="2"/>
    <x v="1"/>
    <x v="1"/>
    <x v="0"/>
    <x v="3"/>
    <x v="0"/>
    <x v="1"/>
    <x v="0"/>
    <x v="0"/>
    <x v="1"/>
    <x v="0"/>
    <x v="1"/>
    <x v="0"/>
    <x v="1"/>
    <x v="0"/>
    <x v="2"/>
    <x v="1"/>
  </r>
  <r>
    <x v="87"/>
    <x v="58"/>
    <x v="87"/>
    <x v="78"/>
    <x v="30"/>
    <x v="1"/>
    <x v="1"/>
    <x v="1"/>
    <x v="1"/>
    <x v="0"/>
    <x v="0"/>
    <x v="3"/>
    <x v="0"/>
    <x v="1"/>
    <x v="0"/>
    <x v="0"/>
    <x v="0"/>
    <x v="0"/>
    <x v="1"/>
    <x v="0"/>
    <x v="1"/>
    <x v="0"/>
    <x v="1"/>
    <x v="1"/>
  </r>
  <r>
    <x v="88"/>
    <x v="37"/>
    <x v="88"/>
    <x v="79"/>
    <x v="40"/>
    <x v="1"/>
    <x v="3"/>
    <x v="1"/>
    <x v="1"/>
    <x v="0"/>
    <x v="0"/>
    <x v="3"/>
    <x v="1"/>
    <x v="0"/>
    <x v="0"/>
    <x v="1"/>
    <x v="0"/>
    <x v="0"/>
    <x v="1"/>
    <x v="0"/>
    <x v="1"/>
    <x v="1"/>
    <x v="1"/>
    <x v="1"/>
  </r>
  <r>
    <x v="89"/>
    <x v="34"/>
    <x v="89"/>
    <x v="80"/>
    <x v="27"/>
    <x v="1"/>
    <x v="3"/>
    <x v="2"/>
    <x v="1"/>
    <x v="1"/>
    <x v="0"/>
    <x v="3"/>
    <x v="0"/>
    <x v="1"/>
    <x v="0"/>
    <x v="0"/>
    <x v="0"/>
    <x v="0"/>
    <x v="1"/>
    <x v="1"/>
    <x v="1"/>
    <x v="0"/>
    <x v="1"/>
    <x v="1"/>
  </r>
  <r>
    <x v="90"/>
    <x v="68"/>
    <x v="90"/>
    <x v="81"/>
    <x v="18"/>
    <x v="0"/>
    <x v="4"/>
    <x v="0"/>
    <x v="0"/>
    <x v="0"/>
    <x v="1"/>
    <x v="3"/>
    <x v="1"/>
    <x v="0"/>
    <x v="0"/>
    <x v="0"/>
    <x v="0"/>
    <x v="0"/>
    <x v="1"/>
    <x v="0"/>
    <x v="0"/>
    <x v="2"/>
    <x v="0"/>
    <x v="1"/>
  </r>
  <r>
    <x v="91"/>
    <x v="15"/>
    <x v="91"/>
    <x v="42"/>
    <x v="15"/>
    <x v="1"/>
    <x v="2"/>
    <x v="3"/>
    <x v="0"/>
    <x v="0"/>
    <x v="2"/>
    <x v="3"/>
    <x v="0"/>
    <x v="1"/>
    <x v="0"/>
    <x v="0"/>
    <x v="0"/>
    <x v="1"/>
    <x v="1"/>
    <x v="0"/>
    <x v="0"/>
    <x v="2"/>
    <x v="1"/>
    <x v="1"/>
  </r>
  <r>
    <x v="92"/>
    <x v="69"/>
    <x v="92"/>
    <x v="82"/>
    <x v="31"/>
    <x v="1"/>
    <x v="1"/>
    <x v="3"/>
    <x v="1"/>
    <x v="0"/>
    <x v="0"/>
    <x v="3"/>
    <x v="0"/>
    <x v="1"/>
    <x v="0"/>
    <x v="0"/>
    <x v="0"/>
    <x v="0"/>
    <x v="1"/>
    <x v="0"/>
    <x v="1"/>
    <x v="0"/>
    <x v="1"/>
    <x v="1"/>
  </r>
  <r>
    <x v="93"/>
    <x v="28"/>
    <x v="93"/>
    <x v="83"/>
    <x v="44"/>
    <x v="0"/>
    <x v="0"/>
    <x v="3"/>
    <x v="1"/>
    <x v="0"/>
    <x v="0"/>
    <x v="3"/>
    <x v="0"/>
    <x v="0"/>
    <x v="0"/>
    <x v="0"/>
    <x v="0"/>
    <x v="0"/>
    <x v="1"/>
    <x v="0"/>
    <x v="1"/>
    <x v="0"/>
    <x v="0"/>
    <x v="1"/>
  </r>
  <r>
    <x v="94"/>
    <x v="30"/>
    <x v="94"/>
    <x v="84"/>
    <x v="31"/>
    <x v="1"/>
    <x v="3"/>
    <x v="3"/>
    <x v="1"/>
    <x v="0"/>
    <x v="0"/>
    <x v="3"/>
    <x v="0"/>
    <x v="1"/>
    <x v="0"/>
    <x v="0"/>
    <x v="0"/>
    <x v="0"/>
    <x v="1"/>
    <x v="1"/>
    <x v="1"/>
    <x v="2"/>
    <x v="1"/>
    <x v="1"/>
  </r>
  <r>
    <x v="95"/>
    <x v="70"/>
    <x v="95"/>
    <x v="85"/>
    <x v="42"/>
    <x v="0"/>
    <x v="0"/>
    <x v="3"/>
    <x v="1"/>
    <x v="0"/>
    <x v="0"/>
    <x v="3"/>
    <x v="1"/>
    <x v="0"/>
    <x v="0"/>
    <x v="1"/>
    <x v="0"/>
    <x v="0"/>
    <x v="1"/>
    <x v="0"/>
    <x v="1"/>
    <x v="3"/>
    <x v="0"/>
    <x v="1"/>
  </r>
  <r>
    <x v="96"/>
    <x v="71"/>
    <x v="96"/>
    <x v="86"/>
    <x v="37"/>
    <x v="0"/>
    <x v="0"/>
    <x v="2"/>
    <x v="1"/>
    <x v="1"/>
    <x v="0"/>
    <x v="3"/>
    <x v="1"/>
    <x v="0"/>
    <x v="0"/>
    <x v="0"/>
    <x v="0"/>
    <x v="0"/>
    <x v="1"/>
    <x v="0"/>
    <x v="1"/>
    <x v="0"/>
    <x v="0"/>
    <x v="1"/>
  </r>
  <r>
    <x v="97"/>
    <x v="57"/>
    <x v="97"/>
    <x v="87"/>
    <x v="16"/>
    <x v="1"/>
    <x v="3"/>
    <x v="2"/>
    <x v="1"/>
    <x v="1"/>
    <x v="0"/>
    <x v="3"/>
    <x v="0"/>
    <x v="1"/>
    <x v="0"/>
    <x v="0"/>
    <x v="0"/>
    <x v="0"/>
    <x v="1"/>
    <x v="0"/>
    <x v="1"/>
    <x v="0"/>
    <x v="1"/>
    <x v="1"/>
  </r>
  <r>
    <x v="98"/>
    <x v="72"/>
    <x v="98"/>
    <x v="88"/>
    <x v="26"/>
    <x v="0"/>
    <x v="3"/>
    <x v="3"/>
    <x v="1"/>
    <x v="0"/>
    <x v="1"/>
    <x v="3"/>
    <x v="0"/>
    <x v="0"/>
    <x v="0"/>
    <x v="0"/>
    <x v="0"/>
    <x v="0"/>
    <x v="1"/>
    <x v="0"/>
    <x v="0"/>
    <x v="2"/>
    <x v="0"/>
    <x v="1"/>
  </r>
  <r>
    <x v="99"/>
    <x v="28"/>
    <x v="99"/>
    <x v="89"/>
    <x v="39"/>
    <x v="0"/>
    <x v="5"/>
    <x v="3"/>
    <x v="1"/>
    <x v="0"/>
    <x v="0"/>
    <x v="3"/>
    <x v="1"/>
    <x v="0"/>
    <x v="0"/>
    <x v="0"/>
    <x v="0"/>
    <x v="0"/>
    <x v="1"/>
    <x v="0"/>
    <x v="1"/>
    <x v="0"/>
    <x v="0"/>
    <x v="1"/>
  </r>
  <r>
    <x v="100"/>
    <x v="73"/>
    <x v="100"/>
    <x v="90"/>
    <x v="45"/>
    <x v="2"/>
    <x v="6"/>
    <x v="4"/>
    <x v="2"/>
    <x v="2"/>
    <x v="3"/>
    <x v="4"/>
    <x v="2"/>
    <x v="2"/>
    <x v="2"/>
    <x v="2"/>
    <x v="2"/>
    <x v="2"/>
    <x v="2"/>
    <x v="2"/>
    <x v="2"/>
    <x v="4"/>
    <x v="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321"/>
    <n v="45"/>
    <s v="No"/>
    <x v="0"/>
    <x v="0"/>
    <x v="0"/>
    <s v="No reward"/>
    <x v="0"/>
    <x v="0"/>
    <x v="0"/>
    <s v="Inelligible"/>
    <s v="Dash"/>
    <x v="0"/>
    <x v="0"/>
    <s v="Not"/>
    <x v="0"/>
    <s v="Remain"/>
    <s v="Not Whales"/>
    <s v="Low"/>
    <x v="0"/>
    <s v="Exclude"/>
  </r>
  <r>
    <x v="1"/>
    <x v="1"/>
    <x v="1"/>
    <n v="256"/>
    <n v="13"/>
    <s v="No"/>
    <x v="1"/>
    <x v="0"/>
    <x v="0"/>
    <s v="No reward"/>
    <x v="1"/>
    <x v="0"/>
    <x v="0"/>
    <s v="Inelligible"/>
    <s v="Dash"/>
    <x v="1"/>
    <x v="0"/>
    <s v="Not"/>
    <x v="0"/>
    <s v="Remain"/>
    <s v="Not Whales"/>
    <s v="Medium"/>
    <x v="0"/>
    <s v="Exclude"/>
  </r>
  <r>
    <x v="2"/>
    <x v="2"/>
    <x v="2"/>
    <n v="143"/>
    <n v="6"/>
    <s v="Yes"/>
    <x v="2"/>
    <x v="1"/>
    <x v="0"/>
    <s v="No reward"/>
    <x v="1"/>
    <x v="0"/>
    <x v="0"/>
    <s v="Inelligible"/>
    <s v="Dash"/>
    <x v="0"/>
    <x v="0"/>
    <s v="Not"/>
    <x v="1"/>
    <s v="Remove"/>
    <s v="Not Whales"/>
    <s v="Null"/>
    <x v="1"/>
    <s v="Include"/>
  </r>
  <r>
    <x v="3"/>
    <x v="3"/>
    <x v="3"/>
    <n v="224"/>
    <n v="40"/>
    <s v="No"/>
    <x v="3"/>
    <x v="1"/>
    <x v="0"/>
    <s v="No reward"/>
    <x v="0"/>
    <x v="0"/>
    <x v="0"/>
    <s v="Inelligible"/>
    <s v="Dash"/>
    <x v="0"/>
    <x v="0"/>
    <s v="Not"/>
    <x v="0"/>
    <s v="Remain"/>
    <s v="Not Whales"/>
    <s v="Low"/>
    <x v="0"/>
    <s v="Include"/>
  </r>
  <r>
    <x v="4"/>
    <x v="4"/>
    <x v="4"/>
    <n v="658"/>
    <n v="0"/>
    <s v="Yes"/>
    <x v="4"/>
    <x v="0"/>
    <x v="0"/>
    <s v="No reward"/>
    <x v="2"/>
    <x v="0"/>
    <x v="1"/>
    <s v="Inelligible"/>
    <s v="Flag"/>
    <x v="1"/>
    <x v="0"/>
    <s v="Not"/>
    <x v="1"/>
    <s v="Remove"/>
    <s v="Not Whales"/>
    <s v="Medium"/>
    <x v="1"/>
    <s v="Include"/>
  </r>
  <r>
    <x v="5"/>
    <x v="5"/>
    <x v="5"/>
    <n v="227"/>
    <n v="4"/>
    <s v="Yes"/>
    <x v="1"/>
    <x v="0"/>
    <x v="0"/>
    <s v="No reward"/>
    <x v="2"/>
    <x v="0"/>
    <x v="0"/>
    <s v="Inelligible"/>
    <s v="Flag"/>
    <x v="0"/>
    <x v="0"/>
    <s v="Not"/>
    <x v="1"/>
    <s v="Remove"/>
    <s v="Not Whales"/>
    <s v="Low"/>
    <x v="1"/>
    <s v="Include"/>
  </r>
  <r>
    <x v="6"/>
    <x v="6"/>
    <x v="6"/>
    <n v="66"/>
    <n v="39"/>
    <s v="Yes"/>
    <x v="4"/>
    <x v="2"/>
    <x v="0"/>
    <s v="Get Reward"/>
    <x v="0"/>
    <x v="0"/>
    <x v="0"/>
    <s v="Inelligible"/>
    <s v="Dash"/>
    <x v="0"/>
    <x v="0"/>
    <s v="Not"/>
    <x v="1"/>
    <s v="Remove"/>
    <s v="Not Whales"/>
    <s v="Medium"/>
    <x v="1"/>
    <s v="Include"/>
  </r>
  <r>
    <x v="7"/>
    <x v="7"/>
    <x v="7"/>
    <n v="52"/>
    <n v="10"/>
    <s v="Yes"/>
    <x v="4"/>
    <x v="1"/>
    <x v="0"/>
    <s v="No reward"/>
    <x v="1"/>
    <x v="0"/>
    <x v="0"/>
    <s v="Inelligible"/>
    <s v="Dash"/>
    <x v="0"/>
    <x v="0"/>
    <s v="Not"/>
    <x v="1"/>
    <s v="Remove"/>
    <s v="Not Whales"/>
    <s v="Null"/>
    <x v="1"/>
    <s v="Include"/>
  </r>
  <r>
    <x v="8"/>
    <x v="8"/>
    <x v="8"/>
    <n v="432"/>
    <n v="37"/>
    <s v="Yes"/>
    <x v="4"/>
    <x v="3"/>
    <x v="0"/>
    <s v="No reward"/>
    <x v="0"/>
    <x v="0"/>
    <x v="1"/>
    <s v="Inelligible"/>
    <s v="Dash"/>
    <x v="0"/>
    <x v="0"/>
    <s v="Not"/>
    <x v="1"/>
    <s v="Remove"/>
    <s v="Not Whales"/>
    <s v="Low"/>
    <x v="1"/>
    <s v="Include"/>
  </r>
  <r>
    <x v="9"/>
    <x v="9"/>
    <x v="9"/>
    <n v="257"/>
    <n v="23"/>
    <s v="No"/>
    <x v="5"/>
    <x v="2"/>
    <x v="0"/>
    <s v="Get Reward"/>
    <x v="1"/>
    <x v="0"/>
    <x v="0"/>
    <s v="Inelligible"/>
    <s v="Dash"/>
    <x v="0"/>
    <x v="0"/>
    <s v="Not"/>
    <x v="0"/>
    <s v="Remain"/>
    <s v="Not Whales"/>
    <s v="Null"/>
    <x v="0"/>
    <s v="Include"/>
  </r>
  <r>
    <x v="10"/>
    <x v="10"/>
    <x v="10"/>
    <n v="628"/>
    <n v="25"/>
    <s v="No"/>
    <x v="5"/>
    <x v="1"/>
    <x v="0"/>
    <s v="No reward"/>
    <x v="1"/>
    <x v="0"/>
    <x v="1"/>
    <s v="Inelligible"/>
    <s v="Dash"/>
    <x v="0"/>
    <x v="0"/>
    <s v="Not"/>
    <x v="0"/>
    <s v="Remain"/>
    <s v="Not Whales"/>
    <s v="Low"/>
    <x v="0"/>
    <s v="Include"/>
  </r>
  <r>
    <x v="11"/>
    <x v="11"/>
    <x v="11"/>
    <n v="635"/>
    <n v="16"/>
    <s v="No"/>
    <x v="3"/>
    <x v="3"/>
    <x v="0"/>
    <s v="No reward"/>
    <x v="1"/>
    <x v="0"/>
    <x v="1"/>
    <s v="Inelligible"/>
    <s v="Dash"/>
    <x v="0"/>
    <x v="0"/>
    <s v="Not"/>
    <x v="0"/>
    <s v="Remain"/>
    <s v="Not Whales"/>
    <s v="Low"/>
    <x v="0"/>
    <s v="Include"/>
  </r>
  <r>
    <x v="12"/>
    <x v="12"/>
    <x v="12"/>
    <n v="232"/>
    <n v="10"/>
    <s v="No"/>
    <x v="2"/>
    <x v="1"/>
    <x v="0"/>
    <s v="No reward"/>
    <x v="1"/>
    <x v="1"/>
    <x v="0"/>
    <s v="Inelligible"/>
    <s v="Dash"/>
    <x v="1"/>
    <x v="0"/>
    <s v="Not"/>
    <x v="1"/>
    <s v="Remain"/>
    <s v="Not Whales"/>
    <s v="Medium"/>
    <x v="0"/>
    <s v="Include"/>
  </r>
  <r>
    <x v="13"/>
    <x v="13"/>
    <x v="13"/>
    <n v="94"/>
    <n v="45"/>
    <s v="Yes"/>
    <x v="4"/>
    <x v="1"/>
    <x v="0"/>
    <s v="No reward"/>
    <x v="0"/>
    <x v="1"/>
    <x v="0"/>
    <s v="Inelligible"/>
    <s v="Dash"/>
    <x v="0"/>
    <x v="0"/>
    <s v="Not"/>
    <x v="1"/>
    <s v="Remove"/>
    <s v="Not Whales"/>
    <s v="Null"/>
    <x v="1"/>
    <s v="Include"/>
  </r>
  <r>
    <x v="14"/>
    <x v="13"/>
    <x v="14"/>
    <n v="449"/>
    <n v="23"/>
    <s v="No"/>
    <x v="4"/>
    <x v="1"/>
    <x v="0"/>
    <s v="No reward"/>
    <x v="1"/>
    <x v="1"/>
    <x v="1"/>
    <s v="Inelligible"/>
    <s v="Dash"/>
    <x v="0"/>
    <x v="0"/>
    <s v="Not"/>
    <x v="1"/>
    <s v="Remain"/>
    <s v="Not Whales"/>
    <s v="Null"/>
    <x v="0"/>
    <s v="Include"/>
  </r>
  <r>
    <x v="15"/>
    <x v="14"/>
    <x v="15"/>
    <n v="23"/>
    <n v="35"/>
    <s v="Yes"/>
    <x v="4"/>
    <x v="3"/>
    <x v="0"/>
    <s v="No reward"/>
    <x v="0"/>
    <x v="1"/>
    <x v="0"/>
    <s v="Inelligible"/>
    <s v="Dash"/>
    <x v="0"/>
    <x v="0"/>
    <s v="Not"/>
    <x v="1"/>
    <s v="Remove"/>
    <s v="Not Whales"/>
    <s v="Low"/>
    <x v="1"/>
    <s v="Include"/>
  </r>
  <r>
    <x v="16"/>
    <x v="15"/>
    <x v="16"/>
    <n v="644"/>
    <n v="14"/>
    <s v="No"/>
    <x v="1"/>
    <x v="0"/>
    <x v="0"/>
    <s v="No reward"/>
    <x v="1"/>
    <x v="1"/>
    <x v="1"/>
    <s v="Inelligible"/>
    <s v="Dash"/>
    <x v="0"/>
    <x v="0"/>
    <s v="Not"/>
    <x v="1"/>
    <s v="Remain"/>
    <s v="Not Whales"/>
    <s v="Null"/>
    <x v="0"/>
    <s v="Exclude"/>
  </r>
  <r>
    <x v="17"/>
    <x v="16"/>
    <x v="17"/>
    <n v="143"/>
    <n v="8"/>
    <s v="No"/>
    <x v="3"/>
    <x v="2"/>
    <x v="0"/>
    <s v="Get Reward"/>
    <x v="1"/>
    <x v="1"/>
    <x v="0"/>
    <s v="Inelligible"/>
    <s v="Dash"/>
    <x v="0"/>
    <x v="0"/>
    <s v="Not"/>
    <x v="1"/>
    <s v="Remain"/>
    <s v="Not Whales"/>
    <s v="Null"/>
    <x v="0"/>
    <s v="Include"/>
  </r>
  <r>
    <x v="18"/>
    <x v="17"/>
    <x v="18"/>
    <n v="185"/>
    <n v="8"/>
    <s v="Yes"/>
    <x v="2"/>
    <x v="3"/>
    <x v="0"/>
    <s v="No reward"/>
    <x v="1"/>
    <x v="2"/>
    <x v="0"/>
    <s v="Inelligible"/>
    <s v="Dash"/>
    <x v="0"/>
    <x v="0"/>
    <s v="Not"/>
    <x v="1"/>
    <s v="Remain"/>
    <s v="Not Whales"/>
    <s v="Null"/>
    <x v="1"/>
    <s v="Include"/>
  </r>
  <r>
    <x v="19"/>
    <x v="18"/>
    <x v="19"/>
    <n v="479"/>
    <n v="3"/>
    <s v="Yes"/>
    <x v="5"/>
    <x v="2"/>
    <x v="0"/>
    <s v="No reward"/>
    <x v="2"/>
    <x v="2"/>
    <x v="1"/>
    <s v="Inelligible"/>
    <s v="Dash"/>
    <x v="0"/>
    <x v="1"/>
    <s v="Not"/>
    <x v="1"/>
    <s v="Remain"/>
    <s v="Not Whales"/>
    <s v="Low"/>
    <x v="2"/>
    <s v="Include"/>
  </r>
  <r>
    <x v="20"/>
    <x v="19"/>
    <x v="20"/>
    <n v="555"/>
    <n v="46"/>
    <s v="Yes"/>
    <x v="4"/>
    <x v="1"/>
    <x v="0"/>
    <s v="No reward"/>
    <x v="0"/>
    <x v="2"/>
    <x v="1"/>
    <s v="Inelligible"/>
    <s v="Dash"/>
    <x v="0"/>
    <x v="0"/>
    <s v="Not"/>
    <x v="1"/>
    <s v="Remain"/>
    <s v="Not Whales"/>
    <s v="Low"/>
    <x v="1"/>
    <s v="Include"/>
  </r>
  <r>
    <x v="21"/>
    <x v="20"/>
    <x v="21"/>
    <n v="45"/>
    <n v="20"/>
    <s v="Yes"/>
    <x v="3"/>
    <x v="2"/>
    <x v="0"/>
    <s v="Get Reward"/>
    <x v="1"/>
    <x v="2"/>
    <x v="0"/>
    <s v="Inelligible"/>
    <s v="Dash"/>
    <x v="0"/>
    <x v="0"/>
    <s v="Not"/>
    <x v="1"/>
    <s v="Remove"/>
    <s v="Not Whales"/>
    <s v="Null"/>
    <x v="1"/>
    <s v="Include"/>
  </r>
  <r>
    <x v="22"/>
    <x v="21"/>
    <x v="22"/>
    <n v="524"/>
    <n v="8"/>
    <s v="Yes"/>
    <x v="2"/>
    <x v="1"/>
    <x v="0"/>
    <s v="No reward"/>
    <x v="1"/>
    <x v="2"/>
    <x v="1"/>
    <s v="Inelligible"/>
    <s v="Dash"/>
    <x v="0"/>
    <x v="0"/>
    <s v="Not"/>
    <x v="1"/>
    <s v="Remain"/>
    <s v="Not Whales"/>
    <s v="Low"/>
    <x v="1"/>
    <s v="Include"/>
  </r>
  <r>
    <x v="23"/>
    <x v="22"/>
    <x v="23"/>
    <n v="638"/>
    <n v="16"/>
    <s v="No"/>
    <x v="5"/>
    <x v="0"/>
    <x v="0"/>
    <s v="No reward"/>
    <x v="1"/>
    <x v="2"/>
    <x v="1"/>
    <s v="Inelligible"/>
    <s v="Dash"/>
    <x v="0"/>
    <x v="0"/>
    <s v="Not"/>
    <x v="1"/>
    <s v="Remain"/>
    <s v="Not Whales"/>
    <s v="Null"/>
    <x v="0"/>
    <s v="Include"/>
  </r>
  <r>
    <x v="24"/>
    <x v="9"/>
    <x v="24"/>
    <n v="199"/>
    <n v="35"/>
    <s v="No"/>
    <x v="2"/>
    <x v="2"/>
    <x v="0"/>
    <s v="Get Reward"/>
    <x v="0"/>
    <x v="2"/>
    <x v="0"/>
    <s v="Inelligible"/>
    <s v="Dash"/>
    <x v="0"/>
    <x v="0"/>
    <s v="Not"/>
    <x v="1"/>
    <s v="Remain"/>
    <s v="Not Whales"/>
    <s v="Null"/>
    <x v="0"/>
    <s v="Include"/>
  </r>
  <r>
    <x v="25"/>
    <x v="23"/>
    <x v="25"/>
    <n v="708"/>
    <n v="18"/>
    <s v="No"/>
    <x v="2"/>
    <x v="0"/>
    <x v="0"/>
    <s v="No reward"/>
    <x v="1"/>
    <x v="2"/>
    <x v="1"/>
    <s v="Inelligible"/>
    <s v="Dash"/>
    <x v="0"/>
    <x v="0"/>
    <s v="Not"/>
    <x v="1"/>
    <s v="Remain"/>
    <s v="Not Whales"/>
    <s v="Low"/>
    <x v="0"/>
    <s v="Include"/>
  </r>
  <r>
    <x v="26"/>
    <x v="24"/>
    <x v="26"/>
    <n v="617"/>
    <n v="36"/>
    <s v="Yes"/>
    <x v="3"/>
    <x v="0"/>
    <x v="0"/>
    <s v="No reward"/>
    <x v="0"/>
    <x v="2"/>
    <x v="1"/>
    <s v="Inelligible"/>
    <s v="Dash"/>
    <x v="1"/>
    <x v="0"/>
    <s v="Not"/>
    <x v="1"/>
    <s v="Remain"/>
    <s v="Not Whales"/>
    <s v="Medium"/>
    <x v="1"/>
    <s v="Include"/>
  </r>
  <r>
    <x v="27"/>
    <x v="25"/>
    <x v="27"/>
    <n v="114"/>
    <n v="12"/>
    <s v="Yes"/>
    <x v="2"/>
    <x v="1"/>
    <x v="0"/>
    <s v="No reward"/>
    <x v="1"/>
    <x v="2"/>
    <x v="0"/>
    <s v="Inelligible"/>
    <s v="Dash"/>
    <x v="0"/>
    <x v="0"/>
    <s v="Not"/>
    <x v="1"/>
    <s v="Remain"/>
    <s v="Not Whales"/>
    <s v="Low"/>
    <x v="1"/>
    <s v="Include"/>
  </r>
  <r>
    <x v="28"/>
    <x v="26"/>
    <x v="28"/>
    <n v="615"/>
    <n v="30"/>
    <s v="Yes"/>
    <x v="1"/>
    <x v="1"/>
    <x v="1"/>
    <s v="No reward"/>
    <x v="0"/>
    <x v="2"/>
    <x v="1"/>
    <s v="Inelligible"/>
    <s v="Dash"/>
    <x v="1"/>
    <x v="0"/>
    <s v="Not"/>
    <x v="1"/>
    <s v="Remain"/>
    <s v="Not Whales"/>
    <s v="Medium"/>
    <x v="1"/>
    <s v="Include"/>
  </r>
  <r>
    <x v="29"/>
    <x v="27"/>
    <x v="29"/>
    <n v="392"/>
    <n v="10"/>
    <s v="No"/>
    <x v="1"/>
    <x v="2"/>
    <x v="0"/>
    <s v="Get Reward"/>
    <x v="1"/>
    <x v="2"/>
    <x v="1"/>
    <s v="Inelligible"/>
    <s v="Dash"/>
    <x v="0"/>
    <x v="0"/>
    <s v="Not"/>
    <x v="1"/>
    <s v="Remain"/>
    <s v="Not Whales"/>
    <s v="Null"/>
    <x v="0"/>
    <s v="Include"/>
  </r>
  <r>
    <x v="30"/>
    <x v="28"/>
    <x v="30"/>
    <n v="496"/>
    <n v="50"/>
    <s v="No"/>
    <x v="2"/>
    <x v="3"/>
    <x v="1"/>
    <s v="No reward"/>
    <x v="0"/>
    <x v="2"/>
    <x v="1"/>
    <s v="Inelligible"/>
    <s v="Dash"/>
    <x v="0"/>
    <x v="0"/>
    <s v="Not"/>
    <x v="1"/>
    <s v="Remain"/>
    <s v="Not Whales"/>
    <s v="Low"/>
    <x v="0"/>
    <s v="Include"/>
  </r>
  <r>
    <x v="31"/>
    <x v="3"/>
    <x v="31"/>
    <n v="22"/>
    <n v="40"/>
    <s v="No"/>
    <x v="4"/>
    <x v="2"/>
    <x v="1"/>
    <s v="Get Reward"/>
    <x v="0"/>
    <x v="2"/>
    <x v="0"/>
    <s v="Inelligible"/>
    <s v="Dash"/>
    <x v="0"/>
    <x v="0"/>
    <s v="Not"/>
    <x v="1"/>
    <s v="Remain"/>
    <s v="Not Whales"/>
    <s v="Low"/>
    <x v="0"/>
    <s v="Include"/>
  </r>
  <r>
    <x v="32"/>
    <x v="29"/>
    <x v="32"/>
    <n v="215"/>
    <n v="7"/>
    <s v="No"/>
    <x v="5"/>
    <x v="1"/>
    <x v="0"/>
    <s v="No reward"/>
    <x v="1"/>
    <x v="2"/>
    <x v="0"/>
    <s v="Inelligible"/>
    <s v="Dash"/>
    <x v="0"/>
    <x v="0"/>
    <s v="Not"/>
    <x v="1"/>
    <s v="Remain"/>
    <s v="Not Whales"/>
    <s v="Null"/>
    <x v="0"/>
    <s v="Include"/>
  </r>
  <r>
    <x v="33"/>
    <x v="30"/>
    <x v="33"/>
    <n v="313"/>
    <n v="15"/>
    <s v="Yes"/>
    <x v="0"/>
    <x v="1"/>
    <x v="1"/>
    <s v="No reward"/>
    <x v="1"/>
    <x v="2"/>
    <x v="0"/>
    <s v="Inelligible"/>
    <s v="Dash"/>
    <x v="0"/>
    <x v="1"/>
    <s v="Not"/>
    <x v="1"/>
    <s v="Remain"/>
    <s v="Not Whales"/>
    <s v="Null"/>
    <x v="3"/>
    <s v="Include"/>
  </r>
  <r>
    <x v="34"/>
    <x v="6"/>
    <x v="34"/>
    <n v="596"/>
    <n v="49"/>
    <s v="No"/>
    <x v="0"/>
    <x v="2"/>
    <x v="1"/>
    <s v="Get Reward"/>
    <x v="0"/>
    <x v="2"/>
    <x v="1"/>
    <s v="Inelligible"/>
    <s v="Dash"/>
    <x v="1"/>
    <x v="0"/>
    <s v="Not"/>
    <x v="1"/>
    <s v="Remain"/>
    <s v="Not Whales"/>
    <s v="Medium"/>
    <x v="0"/>
    <s v="Include"/>
  </r>
  <r>
    <x v="35"/>
    <x v="31"/>
    <x v="35"/>
    <n v="73"/>
    <n v="17"/>
    <s v="Yes"/>
    <x v="5"/>
    <x v="2"/>
    <x v="1"/>
    <s v="Get Reward"/>
    <x v="1"/>
    <x v="2"/>
    <x v="0"/>
    <s v="Inelligible"/>
    <s v="Dash"/>
    <x v="0"/>
    <x v="1"/>
    <s v="Not"/>
    <x v="1"/>
    <s v="Remove"/>
    <s v="Not Whales"/>
    <s v="Low"/>
    <x v="2"/>
    <s v="Include"/>
  </r>
  <r>
    <x v="36"/>
    <x v="32"/>
    <x v="36"/>
    <n v="625"/>
    <n v="28"/>
    <s v="No"/>
    <x v="5"/>
    <x v="0"/>
    <x v="1"/>
    <s v="No reward"/>
    <x v="0"/>
    <x v="2"/>
    <x v="1"/>
    <s v="Inelligible"/>
    <s v="Dash"/>
    <x v="0"/>
    <x v="0"/>
    <s v="Not"/>
    <x v="1"/>
    <s v="Remain"/>
    <s v="Not Whales"/>
    <s v="Null"/>
    <x v="0"/>
    <s v="Include"/>
  </r>
  <r>
    <x v="37"/>
    <x v="33"/>
    <x v="37"/>
    <n v="707"/>
    <n v="20"/>
    <s v="No"/>
    <x v="4"/>
    <x v="1"/>
    <x v="1"/>
    <s v="No reward"/>
    <x v="1"/>
    <x v="2"/>
    <x v="1"/>
    <s v="Inelligible"/>
    <s v="Dash"/>
    <x v="1"/>
    <x v="0"/>
    <s v="Not"/>
    <x v="1"/>
    <s v="Remain"/>
    <s v="Not Whales"/>
    <s v="Medium"/>
    <x v="0"/>
    <s v="Include"/>
  </r>
  <r>
    <x v="38"/>
    <x v="34"/>
    <x v="38"/>
    <n v="543"/>
    <n v="5"/>
    <s v="Yes"/>
    <x v="2"/>
    <x v="3"/>
    <x v="1"/>
    <s v="No reward"/>
    <x v="1"/>
    <x v="2"/>
    <x v="1"/>
    <s v="Inelligible"/>
    <s v="Dash"/>
    <x v="0"/>
    <x v="0"/>
    <s v="Not"/>
    <x v="1"/>
    <s v="Remain"/>
    <s v="Not Whales"/>
    <s v="Low"/>
    <x v="1"/>
    <s v="Include"/>
  </r>
  <r>
    <x v="39"/>
    <x v="35"/>
    <x v="39"/>
    <n v="64"/>
    <n v="20"/>
    <s v="No"/>
    <x v="3"/>
    <x v="3"/>
    <x v="0"/>
    <s v="No reward"/>
    <x v="1"/>
    <x v="2"/>
    <x v="0"/>
    <s v="Inelligible"/>
    <s v="Dash"/>
    <x v="0"/>
    <x v="0"/>
    <s v="Not"/>
    <x v="1"/>
    <s v="Remain"/>
    <s v="Not Whales"/>
    <s v="Null"/>
    <x v="0"/>
    <s v="Include"/>
  </r>
  <r>
    <x v="40"/>
    <x v="1"/>
    <x v="40"/>
    <n v="397"/>
    <n v="38"/>
    <s v="Yes"/>
    <x v="1"/>
    <x v="2"/>
    <x v="1"/>
    <s v="Get Reward"/>
    <x v="0"/>
    <x v="2"/>
    <x v="1"/>
    <s v="Inelligible"/>
    <s v="Dash"/>
    <x v="1"/>
    <x v="0"/>
    <s v="Not"/>
    <x v="1"/>
    <s v="Remain"/>
    <s v="Not Whales"/>
    <s v="Medium"/>
    <x v="1"/>
    <s v="Include"/>
  </r>
  <r>
    <x v="41"/>
    <x v="36"/>
    <x v="41"/>
    <n v="551"/>
    <n v="27"/>
    <s v="No"/>
    <x v="2"/>
    <x v="2"/>
    <x v="1"/>
    <s v="Get Reward"/>
    <x v="0"/>
    <x v="2"/>
    <x v="1"/>
    <s v="Inelligible"/>
    <s v="Dash"/>
    <x v="1"/>
    <x v="0"/>
    <s v="Not"/>
    <x v="1"/>
    <s v="Remain"/>
    <s v="Not Whales"/>
    <s v="Medium"/>
    <x v="0"/>
    <s v="Include"/>
  </r>
  <r>
    <x v="42"/>
    <x v="30"/>
    <x v="42"/>
    <n v="267"/>
    <n v="8"/>
    <s v="Yes"/>
    <x v="0"/>
    <x v="0"/>
    <x v="1"/>
    <s v="No reward"/>
    <x v="1"/>
    <x v="2"/>
    <x v="0"/>
    <s v="Inelligible"/>
    <s v="Flag"/>
    <x v="0"/>
    <x v="1"/>
    <s v="Not"/>
    <x v="1"/>
    <s v="Remain"/>
    <s v="Not Whales"/>
    <s v="Null"/>
    <x v="3"/>
    <s v="Include"/>
  </r>
  <r>
    <x v="43"/>
    <x v="37"/>
    <x v="43"/>
    <n v="259"/>
    <n v="27"/>
    <s v="No"/>
    <x v="4"/>
    <x v="3"/>
    <x v="1"/>
    <s v="No reward"/>
    <x v="0"/>
    <x v="2"/>
    <x v="0"/>
    <s v="Inelligible"/>
    <s v="Dash"/>
    <x v="1"/>
    <x v="0"/>
    <s v="Not"/>
    <x v="1"/>
    <s v="Remain"/>
    <s v="Not Whales"/>
    <s v="Medium"/>
    <x v="0"/>
    <s v="Include"/>
  </r>
  <r>
    <x v="44"/>
    <x v="38"/>
    <x v="44"/>
    <n v="427"/>
    <n v="30"/>
    <s v="Yes"/>
    <x v="0"/>
    <x v="3"/>
    <x v="0"/>
    <s v="No reward"/>
    <x v="0"/>
    <x v="2"/>
    <x v="1"/>
    <s v="Inelligible"/>
    <s v="Dash"/>
    <x v="0"/>
    <x v="1"/>
    <s v="Not"/>
    <x v="1"/>
    <s v="Remain"/>
    <s v="Not Whales"/>
    <s v="Null"/>
    <x v="3"/>
    <s v="Include"/>
  </r>
  <r>
    <x v="45"/>
    <x v="39"/>
    <x v="45"/>
    <n v="521"/>
    <n v="44"/>
    <s v="Yes"/>
    <x v="4"/>
    <x v="3"/>
    <x v="1"/>
    <s v="No reward"/>
    <x v="0"/>
    <x v="2"/>
    <x v="1"/>
    <s v="Inelligible"/>
    <s v="Dash"/>
    <x v="1"/>
    <x v="0"/>
    <s v="Not"/>
    <x v="1"/>
    <s v="Remain"/>
    <s v="Not Whales"/>
    <s v="Medium"/>
    <x v="1"/>
    <s v="Include"/>
  </r>
  <r>
    <x v="46"/>
    <x v="17"/>
    <x v="46"/>
    <n v="288"/>
    <n v="16"/>
    <s v="No"/>
    <x v="2"/>
    <x v="0"/>
    <x v="1"/>
    <s v="No reward"/>
    <x v="1"/>
    <x v="2"/>
    <x v="0"/>
    <s v="Inelligible"/>
    <s v="Dash"/>
    <x v="0"/>
    <x v="0"/>
    <s v="Not"/>
    <x v="1"/>
    <s v="Remain"/>
    <s v="Not Whales"/>
    <s v="Null"/>
    <x v="0"/>
    <s v="Include"/>
  </r>
  <r>
    <x v="47"/>
    <x v="40"/>
    <x v="47"/>
    <n v="182"/>
    <n v="26"/>
    <s v="Yes"/>
    <x v="1"/>
    <x v="2"/>
    <x v="0"/>
    <s v="Get Reward"/>
    <x v="0"/>
    <x v="2"/>
    <x v="0"/>
    <s v="Inelligible"/>
    <s v="Dash"/>
    <x v="0"/>
    <x v="0"/>
    <s v="Not"/>
    <x v="1"/>
    <s v="Remain"/>
    <s v="Not Whales"/>
    <s v="Null"/>
    <x v="1"/>
    <s v="Include"/>
  </r>
  <r>
    <x v="48"/>
    <x v="41"/>
    <x v="48"/>
    <n v="664"/>
    <n v="17"/>
    <s v="Yes"/>
    <x v="3"/>
    <x v="2"/>
    <x v="1"/>
    <s v="Get Reward"/>
    <x v="1"/>
    <x v="2"/>
    <x v="1"/>
    <s v="Inelligible"/>
    <s v="Dash"/>
    <x v="0"/>
    <x v="0"/>
    <s v="Not"/>
    <x v="1"/>
    <s v="Remain"/>
    <s v="Not Whales"/>
    <s v="Low"/>
    <x v="1"/>
    <s v="Include"/>
  </r>
  <r>
    <x v="49"/>
    <x v="17"/>
    <x v="49"/>
    <n v="271"/>
    <n v="48"/>
    <s v="No"/>
    <x v="1"/>
    <x v="2"/>
    <x v="1"/>
    <s v="Get Reward"/>
    <x v="0"/>
    <x v="3"/>
    <x v="0"/>
    <s v="Inelligible"/>
    <s v="Dash"/>
    <x v="0"/>
    <x v="0"/>
    <s v="Not"/>
    <x v="1"/>
    <s v="Remain"/>
    <s v="Not Whales"/>
    <s v="Null"/>
    <x v="0"/>
    <s v="Include"/>
  </r>
  <r>
    <x v="50"/>
    <x v="42"/>
    <x v="50"/>
    <n v="227"/>
    <n v="13"/>
    <s v="Yes"/>
    <x v="5"/>
    <x v="1"/>
    <x v="1"/>
    <s v="No reward"/>
    <x v="1"/>
    <x v="3"/>
    <x v="0"/>
    <s v="Very Eligible"/>
    <s v="Dash"/>
    <x v="1"/>
    <x v="1"/>
    <s v="Not"/>
    <x v="1"/>
    <s v="Remain"/>
    <s v="Not Whales"/>
    <s v="Medium"/>
    <x v="2"/>
    <s v="Include"/>
  </r>
  <r>
    <x v="51"/>
    <x v="43"/>
    <x v="51"/>
    <n v="611"/>
    <n v="44"/>
    <s v="No"/>
    <x v="1"/>
    <x v="3"/>
    <x v="0"/>
    <s v="No reward"/>
    <x v="0"/>
    <x v="3"/>
    <x v="1"/>
    <s v="Inelligible"/>
    <s v="Dash"/>
    <x v="0"/>
    <x v="0"/>
    <s v="Not"/>
    <x v="1"/>
    <s v="Remain"/>
    <s v="Not Whales"/>
    <s v="Null"/>
    <x v="0"/>
    <s v="Include"/>
  </r>
  <r>
    <x v="52"/>
    <x v="30"/>
    <x v="52"/>
    <n v="332"/>
    <n v="22"/>
    <s v="No"/>
    <x v="1"/>
    <x v="3"/>
    <x v="1"/>
    <s v="No reward"/>
    <x v="1"/>
    <x v="3"/>
    <x v="0"/>
    <s v="Inelligible"/>
    <s v="Dash"/>
    <x v="0"/>
    <x v="0"/>
    <s v="Not"/>
    <x v="1"/>
    <s v="Remain"/>
    <s v="Not Whales"/>
    <s v="Null"/>
    <x v="0"/>
    <s v="Include"/>
  </r>
  <r>
    <x v="53"/>
    <x v="44"/>
    <x v="53"/>
    <n v="688"/>
    <n v="7"/>
    <s v="No"/>
    <x v="1"/>
    <x v="1"/>
    <x v="1"/>
    <s v="No reward"/>
    <x v="1"/>
    <x v="3"/>
    <x v="1"/>
    <s v="Inelligible"/>
    <s v="Dash"/>
    <x v="0"/>
    <x v="0"/>
    <s v="Not"/>
    <x v="1"/>
    <s v="Remain"/>
    <s v="Not Whales"/>
    <s v="Low"/>
    <x v="0"/>
    <s v="Include"/>
  </r>
  <r>
    <x v="54"/>
    <x v="45"/>
    <x v="54"/>
    <n v="83"/>
    <n v="28"/>
    <s v="No"/>
    <x v="3"/>
    <x v="0"/>
    <x v="1"/>
    <s v="No reward"/>
    <x v="0"/>
    <x v="3"/>
    <x v="0"/>
    <s v="Inelligible"/>
    <s v="Dash"/>
    <x v="0"/>
    <x v="0"/>
    <s v="Not"/>
    <x v="1"/>
    <s v="Remain"/>
    <s v="Not Whales"/>
    <s v="Null"/>
    <x v="0"/>
    <s v="Include"/>
  </r>
  <r>
    <x v="55"/>
    <x v="15"/>
    <x v="55"/>
    <n v="162"/>
    <n v="7"/>
    <s v="No"/>
    <x v="4"/>
    <x v="0"/>
    <x v="0"/>
    <s v="No reward"/>
    <x v="1"/>
    <x v="3"/>
    <x v="0"/>
    <s v="Inelligible"/>
    <s v="Flag"/>
    <x v="0"/>
    <x v="0"/>
    <s v="Not"/>
    <x v="1"/>
    <s v="Remain"/>
    <s v="Not Whales"/>
    <s v="Null"/>
    <x v="0"/>
    <s v="Include"/>
  </r>
  <r>
    <x v="56"/>
    <x v="46"/>
    <x v="56"/>
    <n v="322"/>
    <n v="43"/>
    <s v="No"/>
    <x v="2"/>
    <x v="1"/>
    <x v="1"/>
    <s v="No reward"/>
    <x v="0"/>
    <x v="3"/>
    <x v="0"/>
    <s v="Inelligible"/>
    <s v="Dash"/>
    <x v="1"/>
    <x v="0"/>
    <s v="Not"/>
    <x v="1"/>
    <s v="Remain"/>
    <s v="Not Whales"/>
    <s v="Medium"/>
    <x v="0"/>
    <s v="Include"/>
  </r>
  <r>
    <x v="57"/>
    <x v="47"/>
    <x v="57"/>
    <n v="496"/>
    <n v="21"/>
    <s v="No"/>
    <x v="2"/>
    <x v="3"/>
    <x v="1"/>
    <s v="No reward"/>
    <x v="1"/>
    <x v="3"/>
    <x v="1"/>
    <s v="Inelligible"/>
    <s v="Dash"/>
    <x v="0"/>
    <x v="0"/>
    <s v="Not"/>
    <x v="1"/>
    <s v="Remain"/>
    <s v="Not Whales"/>
    <s v="Low"/>
    <x v="0"/>
    <s v="Include"/>
  </r>
  <r>
    <x v="58"/>
    <x v="48"/>
    <x v="58"/>
    <n v="114"/>
    <n v="36"/>
    <s v="No"/>
    <x v="1"/>
    <x v="0"/>
    <x v="0"/>
    <s v="No reward"/>
    <x v="0"/>
    <x v="3"/>
    <x v="0"/>
    <s v="Inelligible"/>
    <s v="Dash"/>
    <x v="0"/>
    <x v="0"/>
    <s v="Not"/>
    <x v="1"/>
    <s v="Remain"/>
    <s v="Not Whales"/>
    <s v="Null"/>
    <x v="0"/>
    <s v="Include"/>
  </r>
  <r>
    <x v="59"/>
    <x v="35"/>
    <x v="59"/>
    <n v="282"/>
    <n v="7"/>
    <s v="No"/>
    <x v="3"/>
    <x v="3"/>
    <x v="0"/>
    <s v="No reward"/>
    <x v="1"/>
    <x v="3"/>
    <x v="0"/>
    <s v="Inelligible"/>
    <s v="Dash"/>
    <x v="0"/>
    <x v="0"/>
    <s v="Not"/>
    <x v="1"/>
    <s v="Remain"/>
    <s v="Not Whales"/>
    <s v="Null"/>
    <x v="0"/>
    <s v="Include"/>
  </r>
  <r>
    <x v="60"/>
    <x v="13"/>
    <x v="60"/>
    <n v="168"/>
    <n v="33"/>
    <s v="No"/>
    <x v="5"/>
    <x v="0"/>
    <x v="0"/>
    <s v="No reward"/>
    <x v="0"/>
    <x v="3"/>
    <x v="0"/>
    <s v="Inelligible"/>
    <s v="Dash"/>
    <x v="0"/>
    <x v="0"/>
    <s v="Not"/>
    <x v="1"/>
    <s v="Remain"/>
    <s v="Not Whales"/>
    <s v="Null"/>
    <x v="0"/>
    <s v="Include"/>
  </r>
  <r>
    <x v="61"/>
    <x v="49"/>
    <x v="61"/>
    <n v="244"/>
    <n v="6"/>
    <s v="Yes"/>
    <x v="0"/>
    <x v="1"/>
    <x v="1"/>
    <s v="No reward"/>
    <x v="1"/>
    <x v="3"/>
    <x v="0"/>
    <s v="Very Eligible"/>
    <s v="Dash"/>
    <x v="1"/>
    <x v="1"/>
    <s v="Not"/>
    <x v="1"/>
    <s v="Remain"/>
    <s v="Not Whales"/>
    <s v="Medium"/>
    <x v="3"/>
    <s v="Include"/>
  </r>
  <r>
    <x v="62"/>
    <x v="23"/>
    <x v="62"/>
    <n v="524"/>
    <n v="17"/>
    <s v="Yes"/>
    <x v="2"/>
    <x v="3"/>
    <x v="1"/>
    <s v="No reward"/>
    <x v="1"/>
    <x v="3"/>
    <x v="1"/>
    <s v="Inelligible"/>
    <s v="Dash"/>
    <x v="0"/>
    <x v="0"/>
    <s v="Not"/>
    <x v="1"/>
    <s v="Remain"/>
    <s v="Not Whales"/>
    <s v="Low"/>
    <x v="1"/>
    <s v="Include"/>
  </r>
  <r>
    <x v="63"/>
    <x v="50"/>
    <x v="63"/>
    <n v="101"/>
    <n v="43"/>
    <s v="Yes"/>
    <x v="0"/>
    <x v="2"/>
    <x v="1"/>
    <s v="Get Reward"/>
    <x v="0"/>
    <x v="3"/>
    <x v="0"/>
    <s v="Very Eligible"/>
    <s v="Dash"/>
    <x v="0"/>
    <x v="1"/>
    <s v="Not"/>
    <x v="1"/>
    <s v="Remain"/>
    <s v="Not Whales"/>
    <s v="Low"/>
    <x v="3"/>
    <s v="Include"/>
  </r>
  <r>
    <x v="64"/>
    <x v="51"/>
    <x v="64"/>
    <n v="174"/>
    <n v="13"/>
    <s v="No"/>
    <x v="4"/>
    <x v="1"/>
    <x v="1"/>
    <s v="No reward"/>
    <x v="1"/>
    <x v="3"/>
    <x v="0"/>
    <s v="Inelligible"/>
    <s v="Dash"/>
    <x v="0"/>
    <x v="0"/>
    <s v="Not"/>
    <x v="1"/>
    <s v="Remain"/>
    <s v="Not Whales"/>
    <s v="Low"/>
    <x v="0"/>
    <s v="Include"/>
  </r>
  <r>
    <x v="65"/>
    <x v="52"/>
    <x v="65"/>
    <n v="155"/>
    <n v="1"/>
    <s v="Yes"/>
    <x v="0"/>
    <x v="2"/>
    <x v="1"/>
    <s v="No reward"/>
    <x v="2"/>
    <x v="3"/>
    <x v="0"/>
    <s v="Very Eligible"/>
    <s v="Dash"/>
    <x v="1"/>
    <x v="1"/>
    <s v="Not"/>
    <x v="1"/>
    <s v="Remain"/>
    <s v="Not Whales"/>
    <s v="Medium"/>
    <x v="3"/>
    <s v="Include"/>
  </r>
  <r>
    <x v="66"/>
    <x v="53"/>
    <x v="66"/>
    <n v="432"/>
    <n v="40"/>
    <s v="No"/>
    <x v="4"/>
    <x v="0"/>
    <x v="1"/>
    <s v="No reward"/>
    <x v="0"/>
    <x v="3"/>
    <x v="1"/>
    <s v="Inelligible"/>
    <s v="Dash"/>
    <x v="1"/>
    <x v="0"/>
    <s v="Not"/>
    <x v="1"/>
    <s v="Remain"/>
    <s v="Not Whales"/>
    <s v="Medium"/>
    <x v="0"/>
    <s v="Include"/>
  </r>
  <r>
    <x v="67"/>
    <x v="54"/>
    <x v="67"/>
    <n v="32"/>
    <n v="28"/>
    <s v="No"/>
    <x v="1"/>
    <x v="1"/>
    <x v="1"/>
    <s v="No reward"/>
    <x v="0"/>
    <x v="3"/>
    <x v="0"/>
    <s v="Inelligible"/>
    <s v="Dash"/>
    <x v="0"/>
    <x v="0"/>
    <s v="Not"/>
    <x v="1"/>
    <s v="Remain"/>
    <s v="Not Whales"/>
    <s v="Medium"/>
    <x v="0"/>
    <s v="Include"/>
  </r>
  <r>
    <x v="68"/>
    <x v="55"/>
    <x v="68"/>
    <n v="609"/>
    <n v="45"/>
    <s v="Yes"/>
    <x v="1"/>
    <x v="1"/>
    <x v="1"/>
    <s v="No reward"/>
    <x v="0"/>
    <x v="3"/>
    <x v="1"/>
    <s v="Inelligible"/>
    <s v="Dash"/>
    <x v="1"/>
    <x v="0"/>
    <s v="Not"/>
    <x v="1"/>
    <s v="Remain"/>
    <s v="Not Whales"/>
    <s v="Medium"/>
    <x v="1"/>
    <s v="Include"/>
  </r>
  <r>
    <x v="69"/>
    <x v="50"/>
    <x v="69"/>
    <n v="415"/>
    <n v="44"/>
    <s v="No"/>
    <x v="3"/>
    <x v="0"/>
    <x v="1"/>
    <s v="No reward"/>
    <x v="0"/>
    <x v="3"/>
    <x v="1"/>
    <s v="Inelligible"/>
    <s v="Dash"/>
    <x v="0"/>
    <x v="0"/>
    <s v="Not"/>
    <x v="1"/>
    <s v="Remain"/>
    <s v="Not Whales"/>
    <s v="Low"/>
    <x v="0"/>
    <s v="Include"/>
  </r>
  <r>
    <x v="70"/>
    <x v="56"/>
    <x v="70"/>
    <n v="576"/>
    <n v="35"/>
    <s v="Yes"/>
    <x v="2"/>
    <x v="0"/>
    <x v="1"/>
    <s v="No reward"/>
    <x v="0"/>
    <x v="3"/>
    <x v="1"/>
    <s v="Inelligible"/>
    <s v="Dash"/>
    <x v="1"/>
    <x v="0"/>
    <s v="Not"/>
    <x v="1"/>
    <s v="Remain"/>
    <s v="Not Whales"/>
    <s v="Medium"/>
    <x v="1"/>
    <s v="Include"/>
  </r>
  <r>
    <x v="71"/>
    <x v="25"/>
    <x v="71"/>
    <n v="29"/>
    <n v="25"/>
    <s v="Yes"/>
    <x v="2"/>
    <x v="3"/>
    <x v="1"/>
    <s v="No reward"/>
    <x v="1"/>
    <x v="3"/>
    <x v="0"/>
    <s v="Very Eligible"/>
    <s v="Dash"/>
    <x v="0"/>
    <x v="0"/>
    <s v="Not"/>
    <x v="1"/>
    <s v="Remove"/>
    <s v="Not Whales"/>
    <s v="Low"/>
    <x v="1"/>
    <s v="Include"/>
  </r>
  <r>
    <x v="72"/>
    <x v="57"/>
    <x v="72"/>
    <n v="695"/>
    <n v="47"/>
    <s v="Yes"/>
    <x v="5"/>
    <x v="1"/>
    <x v="1"/>
    <s v="No reward"/>
    <x v="0"/>
    <x v="3"/>
    <x v="1"/>
    <s v="Inelligible"/>
    <s v="Dash"/>
    <x v="0"/>
    <x v="1"/>
    <s v="Not"/>
    <x v="1"/>
    <s v="Remain"/>
    <s v="Whales"/>
    <s v="Low"/>
    <x v="2"/>
    <s v="Include"/>
  </r>
  <r>
    <x v="73"/>
    <x v="33"/>
    <x v="73"/>
    <n v="386"/>
    <n v="47"/>
    <s v="No"/>
    <x v="2"/>
    <x v="1"/>
    <x v="1"/>
    <s v="No reward"/>
    <x v="0"/>
    <x v="3"/>
    <x v="1"/>
    <s v="Inelligible"/>
    <s v="Dash"/>
    <x v="1"/>
    <x v="0"/>
    <s v="North America"/>
    <x v="1"/>
    <s v="Remain"/>
    <s v="Whales"/>
    <s v="Medium"/>
    <x v="0"/>
    <s v="Include"/>
  </r>
  <r>
    <x v="74"/>
    <x v="53"/>
    <x v="74"/>
    <n v="659"/>
    <n v="32"/>
    <s v="No"/>
    <x v="0"/>
    <x v="2"/>
    <x v="1"/>
    <s v="Get Reward"/>
    <x v="0"/>
    <x v="3"/>
    <x v="1"/>
    <s v="Inelligible"/>
    <s v="Dash"/>
    <x v="1"/>
    <x v="0"/>
    <s v="Not"/>
    <x v="1"/>
    <s v="Remain"/>
    <s v="Whales"/>
    <s v="Medium"/>
    <x v="0"/>
    <s v="Include"/>
  </r>
  <r>
    <x v="75"/>
    <x v="37"/>
    <x v="75"/>
    <n v="87"/>
    <n v="20"/>
    <s v="Yes"/>
    <x v="4"/>
    <x v="2"/>
    <x v="1"/>
    <s v="Get Reward"/>
    <x v="1"/>
    <x v="3"/>
    <x v="0"/>
    <s v="Very Eligible"/>
    <s v="Dash"/>
    <x v="0"/>
    <x v="0"/>
    <s v="Not"/>
    <x v="1"/>
    <s v="Remove"/>
    <s v="Not Whales"/>
    <s v="Medium"/>
    <x v="1"/>
    <s v="Include"/>
  </r>
  <r>
    <x v="76"/>
    <x v="51"/>
    <x v="76"/>
    <n v="514"/>
    <n v="41"/>
    <s v="Yes"/>
    <x v="4"/>
    <x v="1"/>
    <x v="1"/>
    <s v="No reward"/>
    <x v="0"/>
    <x v="3"/>
    <x v="1"/>
    <s v="Inelligible"/>
    <s v="Dash"/>
    <x v="0"/>
    <x v="0"/>
    <s v="Not"/>
    <x v="1"/>
    <s v="Remain"/>
    <s v="Whales"/>
    <s v="Low"/>
    <x v="1"/>
    <s v="Include"/>
  </r>
  <r>
    <x v="77"/>
    <x v="58"/>
    <x v="77"/>
    <n v="293"/>
    <n v="0"/>
    <s v="Yes"/>
    <x v="2"/>
    <x v="1"/>
    <x v="1"/>
    <s v="No reward"/>
    <x v="2"/>
    <x v="3"/>
    <x v="0"/>
    <s v="Very Eligible"/>
    <s v="Dash"/>
    <x v="0"/>
    <x v="0"/>
    <s v="North America"/>
    <x v="1"/>
    <s v="Remain"/>
    <s v="Not Whales"/>
    <s v="Low"/>
    <x v="1"/>
    <s v="Include"/>
  </r>
  <r>
    <x v="78"/>
    <x v="59"/>
    <x v="78"/>
    <n v="342"/>
    <n v="1"/>
    <s v="No"/>
    <x v="4"/>
    <x v="0"/>
    <x v="0"/>
    <s v="No reward"/>
    <x v="2"/>
    <x v="3"/>
    <x v="0"/>
    <s v="Inelligible"/>
    <s v="Flag"/>
    <x v="0"/>
    <x v="0"/>
    <s v="Not"/>
    <x v="1"/>
    <s v="Remain"/>
    <s v="Not Whales"/>
    <s v="Null"/>
    <x v="0"/>
    <s v="Include"/>
  </r>
  <r>
    <x v="79"/>
    <x v="60"/>
    <x v="79"/>
    <n v="380"/>
    <n v="17"/>
    <s v="Yes"/>
    <x v="2"/>
    <x v="3"/>
    <x v="1"/>
    <s v="No reward"/>
    <x v="1"/>
    <x v="3"/>
    <x v="1"/>
    <s v="Inelligible"/>
    <s v="Dash"/>
    <x v="1"/>
    <x v="0"/>
    <s v="North America"/>
    <x v="1"/>
    <s v="Remain"/>
    <s v="Not Whales"/>
    <s v="Medium"/>
    <x v="1"/>
    <s v="Include"/>
  </r>
  <r>
    <x v="80"/>
    <x v="61"/>
    <x v="80"/>
    <n v="625"/>
    <n v="32"/>
    <s v="No"/>
    <x v="1"/>
    <x v="3"/>
    <x v="1"/>
    <s v="No reward"/>
    <x v="0"/>
    <x v="3"/>
    <x v="1"/>
    <s v="Inelligible"/>
    <s v="Dash"/>
    <x v="1"/>
    <x v="0"/>
    <s v="Not"/>
    <x v="1"/>
    <s v="Remain"/>
    <s v="Whales"/>
    <s v="Medium"/>
    <x v="0"/>
    <s v="Include"/>
  </r>
  <r>
    <x v="81"/>
    <x v="62"/>
    <x v="81"/>
    <n v="519"/>
    <n v="34"/>
    <s v="No"/>
    <x v="4"/>
    <x v="3"/>
    <x v="0"/>
    <s v="No reward"/>
    <x v="0"/>
    <x v="3"/>
    <x v="1"/>
    <s v="Inelligible"/>
    <s v="Dash"/>
    <x v="0"/>
    <x v="0"/>
    <s v="Not"/>
    <x v="1"/>
    <s v="Remain"/>
    <s v="Whales"/>
    <s v="Null"/>
    <x v="0"/>
    <s v="Include"/>
  </r>
  <r>
    <x v="82"/>
    <x v="63"/>
    <x v="82"/>
    <n v="659"/>
    <n v="6"/>
    <s v="Yes"/>
    <x v="5"/>
    <x v="3"/>
    <x v="1"/>
    <s v="No reward"/>
    <x v="1"/>
    <x v="3"/>
    <x v="1"/>
    <s v="Inelligible"/>
    <s v="Dash"/>
    <x v="0"/>
    <x v="1"/>
    <s v="Not"/>
    <x v="1"/>
    <s v="Remain"/>
    <s v="Not Whales"/>
    <s v="Null"/>
    <x v="2"/>
    <s v="Include"/>
  </r>
  <r>
    <x v="83"/>
    <x v="64"/>
    <x v="83"/>
    <n v="294"/>
    <n v="48"/>
    <s v="Yes"/>
    <x v="3"/>
    <x v="0"/>
    <x v="1"/>
    <s v="No reward"/>
    <x v="0"/>
    <x v="3"/>
    <x v="0"/>
    <s v="Very Eligible"/>
    <s v="Dash"/>
    <x v="0"/>
    <x v="0"/>
    <s v="Not"/>
    <x v="1"/>
    <s v="Remain"/>
    <s v="Whales"/>
    <s v="Null"/>
    <x v="1"/>
    <s v="Include"/>
  </r>
  <r>
    <x v="84"/>
    <x v="65"/>
    <x v="84"/>
    <n v="474"/>
    <n v="27"/>
    <s v="No"/>
    <x v="3"/>
    <x v="2"/>
    <x v="1"/>
    <s v="Get Reward"/>
    <x v="0"/>
    <x v="3"/>
    <x v="1"/>
    <s v="Inelligible"/>
    <s v="Dash"/>
    <x v="0"/>
    <x v="0"/>
    <s v="Not"/>
    <x v="1"/>
    <s v="Remain"/>
    <s v="Whales"/>
    <s v="Low"/>
    <x v="0"/>
    <s v="Include"/>
  </r>
  <r>
    <x v="85"/>
    <x v="66"/>
    <x v="85"/>
    <n v="712"/>
    <n v="36"/>
    <s v="No"/>
    <x v="1"/>
    <x v="2"/>
    <x v="1"/>
    <s v="Get Reward"/>
    <x v="0"/>
    <x v="3"/>
    <x v="1"/>
    <s v="Inelligible"/>
    <s v="Dash"/>
    <x v="0"/>
    <x v="0"/>
    <s v="Not"/>
    <x v="1"/>
    <s v="Remain"/>
    <s v="Whales"/>
    <s v="Low"/>
    <x v="0"/>
    <s v="Include"/>
  </r>
  <r>
    <x v="86"/>
    <x v="67"/>
    <x v="86"/>
    <n v="271"/>
    <n v="42"/>
    <s v="Yes"/>
    <x v="5"/>
    <x v="2"/>
    <x v="1"/>
    <s v="Get Reward"/>
    <x v="0"/>
    <x v="3"/>
    <x v="0"/>
    <s v="Very Eligible"/>
    <s v="Dash"/>
    <x v="0"/>
    <x v="1"/>
    <s v="Not"/>
    <x v="1"/>
    <s v="Remain"/>
    <s v="Whales"/>
    <s v="Low"/>
    <x v="2"/>
    <s v="Include"/>
  </r>
  <r>
    <x v="87"/>
    <x v="58"/>
    <x v="87"/>
    <n v="245"/>
    <n v="27"/>
    <s v="Yes"/>
    <x v="1"/>
    <x v="1"/>
    <x v="1"/>
    <s v="No reward"/>
    <x v="0"/>
    <x v="3"/>
    <x v="0"/>
    <s v="Very Eligible"/>
    <s v="Dash"/>
    <x v="0"/>
    <x v="0"/>
    <s v="Not"/>
    <x v="1"/>
    <s v="Remain"/>
    <s v="Whales"/>
    <s v="Low"/>
    <x v="1"/>
    <s v="Include"/>
  </r>
  <r>
    <x v="88"/>
    <x v="37"/>
    <x v="88"/>
    <n v="365"/>
    <n v="32"/>
    <s v="Yes"/>
    <x v="3"/>
    <x v="1"/>
    <x v="1"/>
    <s v="No reward"/>
    <x v="0"/>
    <x v="3"/>
    <x v="1"/>
    <s v="Inelligible"/>
    <s v="Dash"/>
    <x v="1"/>
    <x v="0"/>
    <s v="Not"/>
    <x v="1"/>
    <s v="Remain"/>
    <s v="Whales"/>
    <s v="Medium"/>
    <x v="1"/>
    <s v="Include"/>
  </r>
  <r>
    <x v="89"/>
    <x v="34"/>
    <x v="89"/>
    <n v="9"/>
    <n v="28"/>
    <s v="Yes"/>
    <x v="3"/>
    <x v="2"/>
    <x v="1"/>
    <s v="Get Reward"/>
    <x v="0"/>
    <x v="3"/>
    <x v="0"/>
    <s v="Very Eligible"/>
    <s v="Dash"/>
    <x v="0"/>
    <x v="0"/>
    <s v="Not"/>
    <x v="1"/>
    <s v="Remove"/>
    <s v="Whales"/>
    <s v="Low"/>
    <x v="1"/>
    <s v="Include"/>
  </r>
  <r>
    <x v="90"/>
    <x v="68"/>
    <x v="90"/>
    <n v="720"/>
    <n v="18"/>
    <s v="No"/>
    <x v="4"/>
    <x v="0"/>
    <x v="0"/>
    <s v="No reward"/>
    <x v="1"/>
    <x v="3"/>
    <x v="1"/>
    <s v="Inelligible"/>
    <s v="Dash"/>
    <x v="0"/>
    <x v="0"/>
    <s v="Not"/>
    <x v="1"/>
    <s v="Remain"/>
    <s v="Not Whales"/>
    <s v="Null"/>
    <x v="0"/>
    <s v="Include"/>
  </r>
  <r>
    <x v="91"/>
    <x v="15"/>
    <x v="91"/>
    <n v="259"/>
    <n v="3"/>
    <s v="Yes"/>
    <x v="2"/>
    <x v="3"/>
    <x v="0"/>
    <s v="No reward"/>
    <x v="2"/>
    <x v="3"/>
    <x v="0"/>
    <s v="Very Eligible"/>
    <s v="Dash"/>
    <x v="0"/>
    <x v="0"/>
    <s v="North America"/>
    <x v="1"/>
    <s v="Remain"/>
    <s v="Not Whales"/>
    <s v="Null"/>
    <x v="1"/>
    <s v="Include"/>
  </r>
  <r>
    <x v="92"/>
    <x v="69"/>
    <x v="92"/>
    <n v="91"/>
    <n v="44"/>
    <s v="Yes"/>
    <x v="1"/>
    <x v="3"/>
    <x v="1"/>
    <s v="No reward"/>
    <x v="0"/>
    <x v="3"/>
    <x v="0"/>
    <s v="Very Eligible"/>
    <s v="Dash"/>
    <x v="0"/>
    <x v="0"/>
    <s v="Not"/>
    <x v="1"/>
    <s v="Remain"/>
    <s v="Whales"/>
    <s v="Low"/>
    <x v="1"/>
    <s v="Include"/>
  </r>
  <r>
    <x v="93"/>
    <x v="28"/>
    <x v="93"/>
    <n v="269"/>
    <n v="31"/>
    <s v="No"/>
    <x v="0"/>
    <x v="3"/>
    <x v="1"/>
    <s v="No reward"/>
    <x v="0"/>
    <x v="3"/>
    <x v="0"/>
    <s v="Inelligible"/>
    <s v="Dash"/>
    <x v="0"/>
    <x v="0"/>
    <s v="Not"/>
    <x v="1"/>
    <s v="Remain"/>
    <s v="Whales"/>
    <s v="Low"/>
    <x v="0"/>
    <s v="Include"/>
  </r>
  <r>
    <x v="94"/>
    <x v="30"/>
    <x v="94"/>
    <n v="58"/>
    <n v="44"/>
    <s v="Yes"/>
    <x v="3"/>
    <x v="3"/>
    <x v="1"/>
    <s v="No reward"/>
    <x v="0"/>
    <x v="3"/>
    <x v="0"/>
    <s v="Very Eligible"/>
    <s v="Dash"/>
    <x v="0"/>
    <x v="0"/>
    <s v="Not"/>
    <x v="1"/>
    <s v="Remove"/>
    <s v="Whales"/>
    <s v="Null"/>
    <x v="1"/>
    <s v="Include"/>
  </r>
  <r>
    <x v="95"/>
    <x v="70"/>
    <x v="95"/>
    <n v="501"/>
    <n v="34"/>
    <s v="No"/>
    <x v="0"/>
    <x v="3"/>
    <x v="1"/>
    <s v="No reward"/>
    <x v="0"/>
    <x v="3"/>
    <x v="1"/>
    <s v="Inelligible"/>
    <s v="Dash"/>
    <x v="1"/>
    <x v="0"/>
    <s v="Not"/>
    <x v="1"/>
    <s v="Remain"/>
    <s v="Whales"/>
    <s v="High"/>
    <x v="0"/>
    <s v="Include"/>
  </r>
  <r>
    <x v="96"/>
    <x v="71"/>
    <x v="96"/>
    <n v="581"/>
    <n v="33"/>
    <s v="No"/>
    <x v="0"/>
    <x v="2"/>
    <x v="1"/>
    <s v="Get Reward"/>
    <x v="0"/>
    <x v="3"/>
    <x v="1"/>
    <s v="Inelligible"/>
    <s v="Dash"/>
    <x v="0"/>
    <x v="0"/>
    <s v="Not"/>
    <x v="1"/>
    <s v="Remain"/>
    <s v="Whales"/>
    <s v="Low"/>
    <x v="0"/>
    <s v="Include"/>
  </r>
  <r>
    <x v="97"/>
    <x v="57"/>
    <x v="97"/>
    <n v="253"/>
    <n v="46"/>
    <s v="Yes"/>
    <x v="3"/>
    <x v="2"/>
    <x v="1"/>
    <s v="Get Reward"/>
    <x v="0"/>
    <x v="3"/>
    <x v="0"/>
    <s v="Very Eligible"/>
    <s v="Dash"/>
    <x v="0"/>
    <x v="0"/>
    <s v="Not"/>
    <x v="1"/>
    <s v="Remain"/>
    <s v="Whales"/>
    <s v="Low"/>
    <x v="1"/>
    <s v="Include"/>
  </r>
  <r>
    <x v="98"/>
    <x v="72"/>
    <x v="98"/>
    <n v="43"/>
    <n v="17"/>
    <s v="No"/>
    <x v="3"/>
    <x v="3"/>
    <x v="1"/>
    <s v="No reward"/>
    <x v="1"/>
    <x v="3"/>
    <x v="0"/>
    <s v="Inelligible"/>
    <s v="Dash"/>
    <x v="0"/>
    <x v="0"/>
    <s v="Not"/>
    <x v="1"/>
    <s v="Remain"/>
    <s v="Not Whales"/>
    <s v="Null"/>
    <x v="0"/>
    <s v="Include"/>
  </r>
  <r>
    <x v="99"/>
    <x v="28"/>
    <x v="99"/>
    <n v="410"/>
    <n v="47"/>
    <s v="No"/>
    <x v="5"/>
    <x v="3"/>
    <x v="1"/>
    <s v="No reward"/>
    <x v="0"/>
    <x v="3"/>
    <x v="1"/>
    <s v="Inelligible"/>
    <s v="Dash"/>
    <x v="0"/>
    <x v="0"/>
    <s v="Not"/>
    <x v="1"/>
    <s v="Remain"/>
    <s v="Whales"/>
    <s v="Low"/>
    <x v="0"/>
    <s v="Includ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C060DE-E165-4E7F-974F-1C24B4AE85E5}" name="PivotTable2"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User Type">
  <location ref="A13:B16" firstHeaderRow="1" firstDataRow="1" firstDataCol="1"/>
  <pivotFields count="24">
    <pivotField showAll="0"/>
    <pivotField showAll="0"/>
    <pivotField numFmtId="164" showAll="0"/>
    <pivotField showAll="0"/>
    <pivotField showAll="0"/>
    <pivotField showAll="0"/>
    <pivotField showAll="0">
      <items count="7">
        <item x="0"/>
        <item h="1" x="5"/>
        <item h="1" x="4"/>
        <item h="1" x="2"/>
        <item h="1" x="3"/>
        <item h="1" x="1"/>
        <item t="default"/>
      </items>
    </pivotField>
    <pivotField axis="axisRow" showAll="0">
      <items count="5">
        <item x="2"/>
        <item x="0"/>
        <item x="3"/>
        <item h="1" x="1"/>
        <item t="default"/>
      </items>
    </pivotField>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s>
  <rowFields count="1">
    <field x="7"/>
  </rowFields>
  <rowItems count="3">
    <i>
      <x/>
    </i>
    <i>
      <x v="1"/>
    </i>
    <i>
      <x v="2"/>
    </i>
  </rowItems>
  <colItems count="1">
    <i/>
  </colItems>
  <dataFields count="1">
    <dataField name="Count of  User Impact" fld="18" subtotal="count" showDataAs="percentOfTotal" baseField="0" baseItem="0" numFmtId="1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0"/>
          </reference>
        </references>
      </pivotArea>
    </chartFormat>
    <chartFormat chart="3" format="10">
      <pivotArea type="data" outline="0" fieldPosition="0">
        <references count="2">
          <reference field="4294967294" count="1" selected="0">
            <x v="0"/>
          </reference>
          <reference field="7" count="1" selected="0">
            <x v="1"/>
          </reference>
        </references>
      </pivotArea>
    </chartFormat>
    <chartFormat chart="3"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1951A98-9741-4550-AB12-2F4F69A19452}" name="PivotTable6"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Activity check">
  <location ref="D15:E17" firstHeaderRow="1" firstDataRow="1" firstDataCol="1"/>
  <pivotFields count="24">
    <pivotField showAll="0"/>
    <pivotField dataField="1" showAll="0"/>
    <pivotField numFmtId="164" showAll="0"/>
    <pivotField showAll="0"/>
    <pivotField showAll="0"/>
    <pivotField showAll="0"/>
    <pivotField showAll="0">
      <items count="7">
        <item x="0"/>
        <item h="1" x="5"/>
        <item h="1" x="4"/>
        <item h="1" x="2"/>
        <item h="1" x="3"/>
        <item h="1" x="1"/>
        <item t="default"/>
      </items>
    </pivotField>
    <pivotField showAll="0"/>
    <pivotField showAll="0">
      <items count="3">
        <item x="1"/>
        <item x="0"/>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2">
    <i>
      <x/>
    </i>
    <i>
      <x v="1"/>
    </i>
  </rowItems>
  <colItems count="1">
    <i/>
  </colItems>
  <dataFields count="1">
    <dataField name="Sum of Transaction Count" fld="1"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2" count="1" selected="0">
            <x v="0"/>
          </reference>
        </references>
      </pivotArea>
    </chartFormat>
    <chartFormat chart="3" format="6">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1643D7-BD10-41E2-B591-B6A49671821F}" name="PivotTable4"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User impact">
  <location ref="D3:E5" firstHeaderRow="1" firstDataRow="1" firstDataCol="1"/>
  <pivotFields count="24">
    <pivotField showAll="0"/>
    <pivotField dataField="1" showAll="0"/>
    <pivotField numFmtId="164" showAll="0"/>
    <pivotField showAll="0"/>
    <pivotField showAll="0"/>
    <pivotField showAll="0"/>
    <pivotField showAll="0">
      <items count="7">
        <item x="0"/>
        <item h="1" x="5"/>
        <item h="1" x="4"/>
        <item h="1" x="2"/>
        <item h="1" x="3"/>
        <item h="1" x="1"/>
        <item t="default"/>
      </items>
    </pivotField>
    <pivotField showAll="0"/>
    <pivotField showAll="0"/>
    <pivotField showAll="0"/>
    <pivotField showAll="0"/>
    <pivotField showAll="0">
      <items count="5">
        <item x="0"/>
        <item x="3"/>
        <item x="2"/>
        <item x="1"/>
        <item t="default"/>
      </items>
    </pivotField>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s>
  <rowFields count="1">
    <field x="18"/>
  </rowFields>
  <rowItems count="2">
    <i>
      <x/>
    </i>
    <i>
      <x v="1"/>
    </i>
  </rowItems>
  <colItems count="1">
    <i/>
  </colItems>
  <dataFields count="1">
    <dataField name="Sum of Transaction Count" fld="1" showDataAs="percentOfTotal" baseField="0" baseItem="0" numFmtId="1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92F714-6CD6-471D-A669-86330A4EB58C}"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2:E27" firstHeaderRow="1" firstDataRow="1" firstDataCol="1"/>
  <pivotFields count="24">
    <pivotField showAll="0"/>
    <pivotField showAll="0"/>
    <pivotField showAll="0"/>
    <pivotField showAll="0"/>
    <pivotField showAll="0"/>
    <pivotField showAll="0"/>
    <pivotField showAll="0">
      <items count="8">
        <item x="0"/>
        <item x="5"/>
        <item x="4"/>
        <item x="2"/>
        <item x="3"/>
        <item x="1"/>
        <item x="6"/>
        <item t="default"/>
      </items>
    </pivotField>
    <pivotField axis="axisRow" showAll="0">
      <items count="6">
        <item x="2"/>
        <item x="0"/>
        <item x="3"/>
        <item x="1"/>
        <item h="1" x="4"/>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752B9D-4093-44F6-9AEB-06EF492FB251}" name="PivotTable5"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Wallet categories">
  <location ref="D8:E11" firstHeaderRow="1" firstDataRow="1" firstDataCol="1"/>
  <pivotFields count="24">
    <pivotField showAll="0">
      <items count="101">
        <item x="75"/>
        <item x="74"/>
        <item x="62"/>
        <item x="93"/>
        <item x="17"/>
        <item x="61"/>
        <item x="4"/>
        <item x="0"/>
        <item x="79"/>
        <item x="29"/>
        <item x="21"/>
        <item x="94"/>
        <item x="80"/>
        <item x="27"/>
        <item x="9"/>
        <item x="76"/>
        <item x="54"/>
        <item x="83"/>
        <item x="23"/>
        <item x="66"/>
        <item x="82"/>
        <item x="91"/>
        <item x="5"/>
        <item x="46"/>
        <item x="59"/>
        <item x="43"/>
        <item x="68"/>
        <item x="1"/>
        <item x="44"/>
        <item x="88"/>
        <item x="11"/>
        <item x="16"/>
        <item x="40"/>
        <item x="12"/>
        <item x="86"/>
        <item x="41"/>
        <item x="49"/>
        <item x="10"/>
        <item x="33"/>
        <item x="92"/>
        <item x="48"/>
        <item x="26"/>
        <item x="19"/>
        <item x="65"/>
        <item x="67"/>
        <item x="37"/>
        <item x="81"/>
        <item x="56"/>
        <item x="71"/>
        <item x="36"/>
        <item x="25"/>
        <item x="69"/>
        <item x="63"/>
        <item x="72"/>
        <item x="73"/>
        <item x="34"/>
        <item x="30"/>
        <item x="18"/>
        <item x="64"/>
        <item x="15"/>
        <item x="31"/>
        <item x="57"/>
        <item x="58"/>
        <item x="95"/>
        <item x="2"/>
        <item x="32"/>
        <item x="84"/>
        <item x="70"/>
        <item x="14"/>
        <item x="42"/>
        <item x="51"/>
        <item x="39"/>
        <item x="89"/>
        <item x="77"/>
        <item x="55"/>
        <item x="78"/>
        <item x="6"/>
        <item x="85"/>
        <item x="45"/>
        <item x="60"/>
        <item x="99"/>
        <item x="47"/>
        <item x="38"/>
        <item x="97"/>
        <item x="50"/>
        <item x="53"/>
        <item x="98"/>
        <item x="8"/>
        <item x="24"/>
        <item x="3"/>
        <item x="90"/>
        <item x="22"/>
        <item x="35"/>
        <item x="28"/>
        <item x="87"/>
        <item x="7"/>
        <item x="96"/>
        <item x="52"/>
        <item x="20"/>
        <item x="13"/>
        <item t="default"/>
      </items>
    </pivotField>
    <pivotField dataField="1" showAll="0"/>
    <pivotField numFmtId="164" showAll="0"/>
    <pivotField showAll="0"/>
    <pivotField showAll="0"/>
    <pivotField showAll="0"/>
    <pivotField showAll="0">
      <items count="7">
        <item x="0"/>
        <item h="1" x="5"/>
        <item h="1" x="4"/>
        <item h="1" x="2"/>
        <item h="1" x="3"/>
        <item h="1" x="1"/>
        <item t="default"/>
      </items>
    </pivotField>
    <pivotField showAll="0">
      <items count="5">
        <item x="2"/>
        <item x="0"/>
        <item x="3"/>
        <item x="1"/>
        <item t="default"/>
      </items>
    </pivotField>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x v="2"/>
    </i>
  </rowItems>
  <colItems count="1">
    <i/>
  </colItems>
  <dataFields count="1">
    <dataField name="Sum of Transaction 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4A6D7F-597A-4CBB-9A7F-D8DB3245DB5D}" name="PivotTable9"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Activity check" colHeaderCaption="Region ">
  <location ref="G17:H19" firstHeaderRow="1" firstDataRow="2" firstDataCol="1"/>
  <pivotFields count="24">
    <pivotField showAll="0">
      <items count="101">
        <item x="75"/>
        <item x="74"/>
        <item x="62"/>
        <item x="93"/>
        <item x="17"/>
        <item x="61"/>
        <item x="4"/>
        <item x="0"/>
        <item x="79"/>
        <item x="29"/>
        <item x="21"/>
        <item x="94"/>
        <item x="80"/>
        <item x="27"/>
        <item x="9"/>
        <item x="76"/>
        <item x="54"/>
        <item x="83"/>
        <item x="23"/>
        <item x="66"/>
        <item x="82"/>
        <item x="91"/>
        <item x="5"/>
        <item x="46"/>
        <item x="59"/>
        <item x="43"/>
        <item x="68"/>
        <item x="1"/>
        <item x="44"/>
        <item x="88"/>
        <item x="11"/>
        <item x="16"/>
        <item x="40"/>
        <item x="12"/>
        <item x="86"/>
        <item x="41"/>
        <item x="49"/>
        <item x="10"/>
        <item x="33"/>
        <item x="92"/>
        <item x="48"/>
        <item x="26"/>
        <item x="19"/>
        <item x="65"/>
        <item x="67"/>
        <item x="37"/>
        <item x="81"/>
        <item x="56"/>
        <item x="71"/>
        <item x="36"/>
        <item x="25"/>
        <item x="69"/>
        <item x="63"/>
        <item x="72"/>
        <item x="73"/>
        <item x="34"/>
        <item x="30"/>
        <item x="18"/>
        <item x="64"/>
        <item x="15"/>
        <item x="31"/>
        <item x="57"/>
        <item x="58"/>
        <item x="95"/>
        <item x="2"/>
        <item x="32"/>
        <item x="84"/>
        <item x="70"/>
        <item x="14"/>
        <item x="42"/>
        <item x="51"/>
        <item x="39"/>
        <item x="89"/>
        <item x="77"/>
        <item x="55"/>
        <item x="78"/>
        <item x="6"/>
        <item x="85"/>
        <item x="45"/>
        <item x="60"/>
        <item x="99"/>
        <item x="47"/>
        <item x="38"/>
        <item x="97"/>
        <item x="50"/>
        <item x="53"/>
        <item x="98"/>
        <item x="8"/>
        <item x="24"/>
        <item x="3"/>
        <item x="90"/>
        <item x="22"/>
        <item x="35"/>
        <item x="28"/>
        <item x="87"/>
        <item x="7"/>
        <item x="96"/>
        <item x="52"/>
        <item x="20"/>
        <item x="13"/>
        <item t="default"/>
      </items>
    </pivotField>
    <pivotField dataField="1" showAll="0">
      <items count="74">
        <item x="35"/>
        <item x="22"/>
        <item x="29"/>
        <item x="13"/>
        <item x="15"/>
        <item x="27"/>
        <item x="40"/>
        <item x="16"/>
        <item x="43"/>
        <item x="7"/>
        <item x="59"/>
        <item x="38"/>
        <item x="68"/>
        <item x="62"/>
        <item x="48"/>
        <item x="9"/>
        <item x="17"/>
        <item x="2"/>
        <item x="72"/>
        <item x="20"/>
        <item x="45"/>
        <item x="63"/>
        <item x="64"/>
        <item x="30"/>
        <item x="32"/>
        <item x="67"/>
        <item x="57"/>
        <item x="8"/>
        <item x="66"/>
        <item x="28"/>
        <item x="11"/>
        <item x="50"/>
        <item x="51"/>
        <item x="21"/>
        <item x="5"/>
        <item x="31"/>
        <item x="34"/>
        <item x="47"/>
        <item x="23"/>
        <item x="10"/>
        <item x="71"/>
        <item x="19"/>
        <item x="41"/>
        <item x="44"/>
        <item x="58"/>
        <item x="3"/>
        <item x="25"/>
        <item x="65"/>
        <item x="69"/>
        <item x="0"/>
        <item x="18"/>
        <item x="14"/>
        <item x="46"/>
        <item x="39"/>
        <item x="26"/>
        <item x="36"/>
        <item x="12"/>
        <item x="60"/>
        <item x="49"/>
        <item x="4"/>
        <item x="42"/>
        <item x="33"/>
        <item x="56"/>
        <item x="6"/>
        <item x="55"/>
        <item x="52"/>
        <item x="1"/>
        <item x="53"/>
        <item x="37"/>
        <item x="61"/>
        <item x="24"/>
        <item x="54"/>
        <item x="70"/>
        <item t="default"/>
      </items>
    </pivotField>
    <pivotField numFmtId="16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axis="axisCol" showAll="0" sortType="ascending">
      <items count="7">
        <item x="0"/>
        <item h="1" x="5"/>
        <item h="1" x="4"/>
        <item h="1" x="2"/>
        <item h="1" x="3"/>
        <item h="1" x="1"/>
        <item t="default"/>
      </items>
    </pivotField>
    <pivotField showAll="0">
      <items count="5">
        <item x="2"/>
        <item x="0"/>
        <item x="3"/>
        <item x="1"/>
        <item t="default"/>
      </items>
    </pivotField>
    <pivotField showAll="0"/>
    <pivotField showAll="0"/>
    <pivotField showAll="0"/>
    <pivotField showAll="0"/>
    <pivotField axis="axisRow" showAll="0">
      <items count="3">
        <item x="0"/>
        <item h="1" x="1"/>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s>
  <rowFields count="1">
    <field x="12"/>
  </rowFields>
  <rowItems count="1">
    <i>
      <x/>
    </i>
  </rowItems>
  <colFields count="1">
    <field x="6"/>
  </colFields>
  <colItems count="1">
    <i>
      <x/>
    </i>
  </colItems>
  <dataFields count="1">
    <dataField name="Count of Transaction Count" fld="1" subtotal="count" baseField="12" baseItem="0"/>
  </dataFields>
  <chartFormats count="21">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 chart="0" format="4" series="1">
      <pivotArea type="data" outline="0" fieldPosition="0">
        <references count="2">
          <reference field="4294967294" count="1" selected="0">
            <x v="0"/>
          </reference>
          <reference field="6" count="1" selected="0">
            <x v="5"/>
          </reference>
        </references>
      </pivotArea>
    </chartFormat>
    <chartFormat chart="1" format="5" series="1">
      <pivotArea type="data" outline="0" fieldPosition="0">
        <references count="2">
          <reference field="4294967294" count="1" selected="0">
            <x v="0"/>
          </reference>
          <reference field="6" count="1" selected="0">
            <x v="0"/>
          </reference>
        </references>
      </pivotArea>
    </chartFormat>
    <chartFormat chart="1" format="6" series="1">
      <pivotArea type="data" outline="0" fieldPosition="0">
        <references count="2">
          <reference field="4294967294" count="1" selected="0">
            <x v="0"/>
          </reference>
          <reference field="6" count="1" selected="0">
            <x v="2"/>
          </reference>
        </references>
      </pivotArea>
    </chartFormat>
    <chartFormat chart="1" format="7" series="1">
      <pivotArea type="data" outline="0" fieldPosition="0">
        <references count="2">
          <reference field="4294967294" count="1" selected="0">
            <x v="0"/>
          </reference>
          <reference field="6" count="1" selected="0">
            <x v="3"/>
          </reference>
        </references>
      </pivotArea>
    </chartFormat>
    <chartFormat chart="1" format="8" series="1">
      <pivotArea type="data" outline="0" fieldPosition="0">
        <references count="2">
          <reference field="4294967294" count="1" selected="0">
            <x v="0"/>
          </reference>
          <reference field="6" count="1" selected="0">
            <x v="4"/>
          </reference>
        </references>
      </pivotArea>
    </chartFormat>
    <chartFormat chart="1" format="9" series="1">
      <pivotArea type="data" outline="0" fieldPosition="0">
        <references count="2">
          <reference field="4294967294" count="1" selected="0">
            <x v="0"/>
          </reference>
          <reference field="6" count="1" selected="0">
            <x v="5"/>
          </reference>
        </references>
      </pivotArea>
    </chartFormat>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2"/>
          </reference>
        </references>
      </pivotArea>
    </chartFormat>
    <chartFormat chart="2" format="12" series="1">
      <pivotArea type="data" outline="0" fieldPosition="0">
        <references count="2">
          <reference field="4294967294" count="1" selected="0">
            <x v="0"/>
          </reference>
          <reference field="6" count="1" selected="0">
            <x v="3"/>
          </reference>
        </references>
      </pivotArea>
    </chartFormat>
    <chartFormat chart="2" format="13" series="1">
      <pivotArea type="data" outline="0" fieldPosition="0">
        <references count="2">
          <reference field="4294967294" count="1" selected="0">
            <x v="0"/>
          </reference>
          <reference field="6" count="1" selected="0">
            <x v="4"/>
          </reference>
        </references>
      </pivotArea>
    </chartFormat>
    <chartFormat chart="2" format="14" series="1">
      <pivotArea type="data" outline="0" fieldPosition="0">
        <references count="2">
          <reference field="4294967294" count="1" selected="0">
            <x v="0"/>
          </reference>
          <reference field="6" count="1" selected="0">
            <x v="5"/>
          </reference>
        </references>
      </pivotArea>
    </chartFormat>
    <chartFormat chart="3" format="10" series="1">
      <pivotArea type="data" outline="0" fieldPosition="0">
        <references count="2">
          <reference field="4294967294" count="1" selected="0">
            <x v="0"/>
          </reference>
          <reference field="6" count="1" selected="0">
            <x v="0"/>
          </reference>
        </references>
      </pivotArea>
    </chartFormat>
    <chartFormat chart="3" format="11" series="1">
      <pivotArea type="data" outline="0" fieldPosition="0">
        <references count="2">
          <reference field="4294967294" count="1" selected="0">
            <x v="0"/>
          </reference>
          <reference field="6" count="1" selected="0">
            <x v="2"/>
          </reference>
        </references>
      </pivotArea>
    </chartFormat>
    <chartFormat chart="3" format="12" series="1">
      <pivotArea type="data" outline="0" fieldPosition="0">
        <references count="2">
          <reference field="4294967294" count="1" selected="0">
            <x v="0"/>
          </reference>
          <reference field="6" count="1" selected="0">
            <x v="3"/>
          </reference>
        </references>
      </pivotArea>
    </chartFormat>
    <chartFormat chart="3" format="13" series="1">
      <pivotArea type="data" outline="0" fieldPosition="0">
        <references count="2">
          <reference field="4294967294" count="1" selected="0">
            <x v="0"/>
          </reference>
          <reference field="6" count="1" selected="0">
            <x v="4"/>
          </reference>
        </references>
      </pivotArea>
    </chartFormat>
    <chartFormat chart="3" format="14" series="1">
      <pivotArea type="data" outline="0" fieldPosition="0">
        <references count="2">
          <reference field="4294967294" count="1" selected="0">
            <x v="0"/>
          </reference>
          <reference field="6" count="1" selected="0">
            <x v="5"/>
          </reference>
        </references>
      </pivotArea>
    </chartFormat>
    <chartFormat chart="3"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6183BD-D827-403D-9FE4-CBDF73F00AC2}" name="PivotTable3"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User Type">
  <location ref="A20:B24" firstHeaderRow="1" firstDataRow="1" firstDataCol="1"/>
  <pivotFields count="24">
    <pivotField dataField="1" showAll="0"/>
    <pivotField showAll="0"/>
    <pivotField numFmtId="164" showAll="0"/>
    <pivotField showAll="0"/>
    <pivotField showAll="0"/>
    <pivotField showAll="0"/>
    <pivotField showAll="0">
      <items count="7">
        <item x="0"/>
        <item h="1" x="5"/>
        <item h="1" x="4"/>
        <item h="1" x="2"/>
        <item h="1" x="3"/>
        <item h="1" x="1"/>
        <item t="default"/>
      </items>
    </pivotField>
    <pivotField axis="axisRow" showAll="0">
      <items count="5">
        <item x="2"/>
        <item x="0"/>
        <item x="3"/>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
    <i>
      <x/>
    </i>
    <i>
      <x v="1"/>
    </i>
    <i>
      <x v="2"/>
    </i>
    <i>
      <x v="3"/>
    </i>
  </rowItems>
  <colItems count="1">
    <i/>
  </colItems>
  <dataFields count="1">
    <dataField name="Count of Wallet Address" fld="0"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 chart="3" format="9">
      <pivotArea type="data" outline="0" fieldPosition="0">
        <references count="2">
          <reference field="4294967294" count="1" selected="0">
            <x v="0"/>
          </reference>
          <reference field="7" count="1" selected="0">
            <x v="2"/>
          </reference>
        </references>
      </pivotArea>
    </chartFormat>
    <chartFormat chart="3" format="10">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B7FA30-6AF1-456E-BE8A-37D2056C50C7}"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Region">
  <location ref="A3:B9" firstHeaderRow="1" firstDataRow="1" firstDataCol="1"/>
  <pivotFields count="24">
    <pivotField dataField="1" showAll="0">
      <items count="102">
        <item x="75"/>
        <item x="74"/>
        <item x="62"/>
        <item x="93"/>
        <item x="17"/>
        <item x="61"/>
        <item x="4"/>
        <item x="0"/>
        <item x="79"/>
        <item x="29"/>
        <item x="21"/>
        <item x="94"/>
        <item x="80"/>
        <item x="27"/>
        <item x="9"/>
        <item x="76"/>
        <item x="54"/>
        <item x="83"/>
        <item x="23"/>
        <item x="66"/>
        <item x="82"/>
        <item x="91"/>
        <item x="5"/>
        <item x="46"/>
        <item x="59"/>
        <item x="43"/>
        <item x="68"/>
        <item x="1"/>
        <item x="44"/>
        <item x="88"/>
        <item x="11"/>
        <item x="16"/>
        <item x="40"/>
        <item x="12"/>
        <item x="86"/>
        <item x="41"/>
        <item x="49"/>
        <item x="10"/>
        <item x="33"/>
        <item x="92"/>
        <item x="48"/>
        <item x="26"/>
        <item x="19"/>
        <item x="65"/>
        <item x="67"/>
        <item x="37"/>
        <item x="81"/>
        <item x="56"/>
        <item x="71"/>
        <item x="36"/>
        <item x="25"/>
        <item x="69"/>
        <item x="63"/>
        <item x="72"/>
        <item x="73"/>
        <item x="34"/>
        <item x="30"/>
        <item x="18"/>
        <item x="64"/>
        <item x="15"/>
        <item x="31"/>
        <item x="57"/>
        <item x="58"/>
        <item x="95"/>
        <item x="2"/>
        <item x="32"/>
        <item x="84"/>
        <item x="70"/>
        <item x="14"/>
        <item x="42"/>
        <item x="51"/>
        <item x="39"/>
        <item x="89"/>
        <item x="77"/>
        <item x="55"/>
        <item x="78"/>
        <item x="6"/>
        <item x="85"/>
        <item x="45"/>
        <item x="60"/>
        <item x="99"/>
        <item x="47"/>
        <item x="38"/>
        <item x="97"/>
        <item x="50"/>
        <item x="53"/>
        <item x="98"/>
        <item x="8"/>
        <item x="24"/>
        <item x="3"/>
        <item x="90"/>
        <item x="22"/>
        <item x="35"/>
        <item x="28"/>
        <item x="87"/>
        <item x="7"/>
        <item x="96"/>
        <item x="52"/>
        <item x="20"/>
        <item x="13"/>
        <item x="100"/>
        <item t="default"/>
      </items>
    </pivotField>
    <pivotField showAll="0"/>
    <pivotField showAll="0"/>
    <pivotField showAll="0"/>
    <pivotField showAll="0"/>
    <pivotField showAll="0"/>
    <pivotField axis="axisRow" showAll="0">
      <items count="8">
        <item x="0"/>
        <item x="5"/>
        <item x="4"/>
        <item x="2"/>
        <item x="3"/>
        <item x="1"/>
        <item h="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x v="5"/>
    </i>
  </rowItems>
  <colItems count="1">
    <i/>
  </colItems>
  <dataFields count="1">
    <dataField name="Count of Wallet Address" fld="0" subtotal="count" baseField="0" baseItem="0"/>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6" count="1" selected="0">
            <x v="0"/>
          </reference>
        </references>
      </pivotArea>
    </chartFormat>
    <chartFormat chart="3" format="10">
      <pivotArea type="data" outline="0" fieldPosition="0">
        <references count="2">
          <reference field="4294967294" count="1" selected="0">
            <x v="0"/>
          </reference>
          <reference field="6" count="1" selected="0">
            <x v="1"/>
          </reference>
        </references>
      </pivotArea>
    </chartFormat>
    <chartFormat chart="3" format="11">
      <pivotArea type="data" outline="0" fieldPosition="0">
        <references count="2">
          <reference field="4294967294" count="1" selected="0">
            <x v="0"/>
          </reference>
          <reference field="6" count="1" selected="0">
            <x v="2"/>
          </reference>
        </references>
      </pivotArea>
    </chartFormat>
    <chartFormat chart="3" format="12">
      <pivotArea type="data" outline="0" fieldPosition="0">
        <references count="2">
          <reference field="4294967294" count="1" selected="0">
            <x v="0"/>
          </reference>
          <reference field="6" count="1" selected="0">
            <x v="3"/>
          </reference>
        </references>
      </pivotArea>
    </chartFormat>
    <chartFormat chart="3" format="13">
      <pivotArea type="data" outline="0" fieldPosition="0">
        <references count="2">
          <reference field="4294967294" count="1" selected="0">
            <x v="0"/>
          </reference>
          <reference field="6" count="1" selected="0">
            <x v="4"/>
          </reference>
        </references>
      </pivotArea>
    </chartFormat>
    <chartFormat chart="3" format="14">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A62091-04EF-4BA9-9046-3399C7953356}" name="PivotTable8"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Wallet categories">
  <location ref="G10:H13" firstHeaderRow="1" firstDataRow="1" firstDataCol="1"/>
  <pivotFields count="24">
    <pivotField showAll="0"/>
    <pivotField dataField="1" showAll="0"/>
    <pivotField numFmtId="164" showAll="0"/>
    <pivotField showAll="0"/>
    <pivotField showAll="0"/>
    <pivotField showAll="0"/>
    <pivotField showAll="0">
      <items count="7">
        <item x="0"/>
        <item h="1" x="5"/>
        <item h="1" x="4"/>
        <item h="1" x="2"/>
        <item h="1" x="3"/>
        <item h="1" x="1"/>
        <item t="default"/>
      </items>
    </pivotField>
    <pivotField showAll="0"/>
    <pivotField showAll="0"/>
    <pivotField showAll="0"/>
    <pivotField axis="axisRow" showAll="0">
      <items count="4">
        <item x="0"/>
        <item x="2"/>
        <item x="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x v="2"/>
    </i>
  </rowItems>
  <colItems count="1">
    <i/>
  </colItems>
  <dataFields count="1">
    <dataField name="Sum of Transaction Count" fld="1"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921EDB-2E04-462F-A817-7BD1ABB68E38}" name="PivotTable7"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rowHeaderCaption="Wallet categories" colHeaderCaption="Region">
  <location ref="G3:H7" firstHeaderRow="1" firstDataRow="2" firstDataCol="1"/>
  <pivotFields count="24">
    <pivotField showAll="0"/>
    <pivotField showAll="0"/>
    <pivotField dataField="1" numFmtId="164" showAll="0"/>
    <pivotField showAll="0"/>
    <pivotField showAll="0"/>
    <pivotField showAll="0"/>
    <pivotField axis="axisCol" showAll="0">
      <items count="7">
        <item x="0"/>
        <item h="1" x="5"/>
        <item h="1" x="4"/>
        <item h="1" x="2"/>
        <item h="1" x="3"/>
        <item h="1" x="1"/>
        <item t="default"/>
      </items>
    </pivotField>
    <pivotField showAll="0"/>
    <pivotField showAll="0"/>
    <pivotField showAll="0"/>
    <pivotField axis="axisRow" showAll="0">
      <items count="4">
        <item x="0"/>
        <item x="2"/>
        <item x="1"/>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items count="5">
        <item x="0"/>
        <item x="3"/>
        <item x="2"/>
        <item x="1"/>
        <item t="default"/>
      </items>
    </pivotField>
    <pivotField showAll="0"/>
  </pivotFields>
  <rowFields count="1">
    <field x="10"/>
  </rowFields>
  <rowItems count="3">
    <i>
      <x/>
    </i>
    <i>
      <x v="1"/>
    </i>
    <i>
      <x v="2"/>
    </i>
  </rowItems>
  <colFields count="1">
    <field x="6"/>
  </colFields>
  <colItems count="1">
    <i>
      <x/>
    </i>
  </colItems>
  <dataFields count="1">
    <dataField name="Sum of Total Volume ($)" fld="2"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6" type="button" dataOnly="0" labelOnly="1" outline="0" axis="axisCol" fieldPosition="0"/>
    </format>
    <format dxfId="5">
      <pivotArea type="topRight" dataOnly="0" labelOnly="1" outline="0" fieldPosition="0"/>
    </format>
    <format dxfId="4">
      <pivotArea field="10" type="button" dataOnly="0" labelOnly="1" outline="0" axis="axisRow" fieldPosition="0"/>
    </format>
    <format dxfId="3">
      <pivotArea dataOnly="0" labelOnly="1" fieldPosition="0">
        <references count="1">
          <reference field="10" count="0"/>
        </references>
      </pivotArea>
    </format>
    <format dxfId="2">
      <pivotArea dataOnly="0" labelOnly="1" grandRow="1" outline="0" fieldPosition="0"/>
    </format>
    <format dxfId="1">
      <pivotArea dataOnly="0" labelOnly="1" fieldPosition="0">
        <references count="1">
          <reference field="6" count="0"/>
        </references>
      </pivotArea>
    </format>
    <format dxfId="0">
      <pivotArea dataOnly="0" labelOnly="1" grandCol="1" outline="0" fieldPosition="0"/>
    </format>
  </formats>
  <chartFormats count="7">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0" count="1" selected="0">
            <x v="0"/>
          </reference>
        </references>
      </pivotArea>
    </chartFormat>
    <chartFormat chart="9" format="7">
      <pivotArea type="data" outline="0" fieldPosition="0">
        <references count="2">
          <reference field="4294967294" count="1" selected="0">
            <x v="0"/>
          </reference>
          <reference field="10" count="1" selected="0">
            <x v="1"/>
          </reference>
        </references>
      </pivotArea>
    </chartFormat>
    <chartFormat chart="9"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C8465D-0F01-4F9D-8AB9-C5B40D6371CD}" sourceName="Region">
  <pivotTables>
    <pivotTable tabId="5" name="PivotTable9"/>
    <pivotTable tabId="5" name="PivotTable2"/>
    <pivotTable tabId="5" name="PivotTable3"/>
    <pivotTable tabId="5" name="PivotTable4"/>
    <pivotTable tabId="5" name="PivotTable5"/>
    <pivotTable tabId="5" name="PivotTable6"/>
    <pivotTable tabId="5" name="PivotTable7"/>
    <pivotTable tabId="5" name="PivotTable8"/>
  </pivotTables>
  <data>
    <tabular pivotCacheId="407096824">
      <items count="6">
        <i x="0" s="1"/>
        <i x="5"/>
        <i x="4"/>
        <i x="2"/>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124A7FC-4BAC-4CBB-95E8-3E87116A9F7F}" cache="Slicer_Region" caption="Region"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workbookViewId="0">
      <selection activeCell="J3" sqref="J3"/>
    </sheetView>
  </sheetViews>
  <sheetFormatPr defaultRowHeight="13.8" x14ac:dyDescent="0.25"/>
  <cols>
    <col min="1" max="1" width="43.69921875" customWidth="1"/>
    <col min="2" max="2" width="16.3984375" customWidth="1"/>
    <col min="3" max="3" width="15" customWidth="1"/>
    <col min="4" max="4" width="20.796875" customWidth="1"/>
    <col min="5" max="5" width="11.3984375" customWidth="1"/>
    <col min="6" max="6" width="18.5" customWidth="1"/>
    <col min="7" max="7" width="12.796875" customWidth="1"/>
    <col min="8" max="8" width="9.296875" customWidth="1"/>
  </cols>
  <sheetData>
    <row r="1" spans="1:8" x14ac:dyDescent="0.25">
      <c r="A1" s="1" t="s">
        <v>0</v>
      </c>
      <c r="B1" s="1" t="s">
        <v>1</v>
      </c>
      <c r="C1" s="1" t="s">
        <v>2</v>
      </c>
      <c r="D1" s="1" t="s">
        <v>3</v>
      </c>
      <c r="E1" s="1" t="s">
        <v>4</v>
      </c>
      <c r="F1" s="1" t="s">
        <v>5</v>
      </c>
      <c r="G1" s="1" t="s">
        <v>6</v>
      </c>
      <c r="H1" s="1" t="s">
        <v>7</v>
      </c>
    </row>
    <row r="2" spans="1:8" x14ac:dyDescent="0.25">
      <c r="A2" t="s">
        <v>8</v>
      </c>
      <c r="B2">
        <v>73</v>
      </c>
      <c r="C2">
        <v>5614.98</v>
      </c>
      <c r="D2">
        <v>496</v>
      </c>
      <c r="E2">
        <v>21</v>
      </c>
      <c r="F2" t="s">
        <v>108</v>
      </c>
      <c r="G2" t="s">
        <v>110</v>
      </c>
      <c r="H2" t="s">
        <v>116</v>
      </c>
    </row>
    <row r="3" spans="1:8" x14ac:dyDescent="0.25">
      <c r="A3" t="s">
        <v>9</v>
      </c>
      <c r="B3">
        <v>63</v>
      </c>
      <c r="C3">
        <v>6255.08</v>
      </c>
      <c r="D3">
        <v>101</v>
      </c>
      <c r="E3">
        <v>43</v>
      </c>
      <c r="F3" t="s">
        <v>109</v>
      </c>
      <c r="G3" t="s">
        <v>111</v>
      </c>
      <c r="H3" t="s">
        <v>117</v>
      </c>
    </row>
    <row r="4" spans="1:8" x14ac:dyDescent="0.25">
      <c r="A4" t="s">
        <v>10</v>
      </c>
      <c r="B4">
        <v>18</v>
      </c>
      <c r="C4">
        <v>4604.53</v>
      </c>
      <c r="D4">
        <v>182</v>
      </c>
      <c r="E4">
        <v>26</v>
      </c>
      <c r="F4" t="s">
        <v>109</v>
      </c>
      <c r="G4" t="s">
        <v>112</v>
      </c>
      <c r="H4" t="s">
        <v>117</v>
      </c>
    </row>
    <row r="5" spans="1:8" x14ac:dyDescent="0.25">
      <c r="A5" t="s">
        <v>11</v>
      </c>
      <c r="B5">
        <v>75</v>
      </c>
      <c r="C5">
        <v>6114.05</v>
      </c>
      <c r="D5">
        <v>524</v>
      </c>
      <c r="E5">
        <v>17</v>
      </c>
      <c r="F5" t="s">
        <v>109</v>
      </c>
      <c r="G5" t="s">
        <v>110</v>
      </c>
      <c r="H5" t="s">
        <v>116</v>
      </c>
    </row>
    <row r="6" spans="1:8" x14ac:dyDescent="0.25">
      <c r="A6" t="s">
        <v>12</v>
      </c>
      <c r="B6">
        <v>40</v>
      </c>
      <c r="C6">
        <v>1075.04</v>
      </c>
      <c r="D6">
        <v>185</v>
      </c>
      <c r="E6">
        <v>8</v>
      </c>
      <c r="F6" t="s">
        <v>109</v>
      </c>
      <c r="G6" t="s">
        <v>110</v>
      </c>
      <c r="H6" t="s">
        <v>116</v>
      </c>
    </row>
    <row r="7" spans="1:8" x14ac:dyDescent="0.25">
      <c r="A7" t="s">
        <v>13</v>
      </c>
      <c r="B7">
        <v>143</v>
      </c>
      <c r="C7">
        <v>4252.12</v>
      </c>
      <c r="D7">
        <v>259</v>
      </c>
      <c r="E7">
        <v>27</v>
      </c>
      <c r="F7" t="s">
        <v>108</v>
      </c>
      <c r="G7" t="s">
        <v>113</v>
      </c>
      <c r="H7" t="s">
        <v>116</v>
      </c>
    </row>
    <row r="8" spans="1:8" x14ac:dyDescent="0.25">
      <c r="A8" t="s">
        <v>14</v>
      </c>
      <c r="B8">
        <v>150</v>
      </c>
      <c r="C8">
        <v>9266.27</v>
      </c>
      <c r="D8">
        <v>501</v>
      </c>
      <c r="E8">
        <v>34</v>
      </c>
      <c r="F8" t="s">
        <v>108</v>
      </c>
      <c r="G8" t="s">
        <v>111</v>
      </c>
      <c r="H8" t="s">
        <v>116</v>
      </c>
    </row>
    <row r="9" spans="1:8" x14ac:dyDescent="0.25">
      <c r="A9" t="s">
        <v>15</v>
      </c>
      <c r="B9">
        <v>110</v>
      </c>
      <c r="C9">
        <v>547.03</v>
      </c>
      <c r="D9">
        <v>232</v>
      </c>
      <c r="E9">
        <v>10</v>
      </c>
      <c r="F9" t="s">
        <v>108</v>
      </c>
      <c r="G9" t="s">
        <v>110</v>
      </c>
      <c r="H9" t="s">
        <v>118</v>
      </c>
    </row>
    <row r="10" spans="1:8" x14ac:dyDescent="0.25">
      <c r="A10" t="s">
        <v>16</v>
      </c>
      <c r="B10">
        <v>48</v>
      </c>
      <c r="C10">
        <v>9101.34</v>
      </c>
      <c r="D10">
        <v>58</v>
      </c>
      <c r="E10">
        <v>44</v>
      </c>
      <c r="F10" t="s">
        <v>109</v>
      </c>
      <c r="G10" t="s">
        <v>114</v>
      </c>
      <c r="H10" t="s">
        <v>116</v>
      </c>
    </row>
    <row r="11" spans="1:8" x14ac:dyDescent="0.25">
      <c r="A11" t="s">
        <v>17</v>
      </c>
      <c r="B11">
        <v>93</v>
      </c>
      <c r="C11">
        <v>8807.01</v>
      </c>
      <c r="D11">
        <v>91</v>
      </c>
      <c r="E11">
        <v>44</v>
      </c>
      <c r="F11" t="s">
        <v>109</v>
      </c>
      <c r="G11" t="s">
        <v>112</v>
      </c>
      <c r="H11" t="s">
        <v>116</v>
      </c>
    </row>
    <row r="12" spans="1:8" x14ac:dyDescent="0.25">
      <c r="A12" t="s">
        <v>18</v>
      </c>
      <c r="B12">
        <v>134</v>
      </c>
      <c r="C12">
        <v>6742.79</v>
      </c>
      <c r="D12">
        <v>609</v>
      </c>
      <c r="E12">
        <v>45</v>
      </c>
      <c r="F12" t="s">
        <v>109</v>
      </c>
      <c r="G12" t="s">
        <v>112</v>
      </c>
      <c r="H12" t="s">
        <v>118</v>
      </c>
    </row>
    <row r="13" spans="1:8" x14ac:dyDescent="0.25">
      <c r="A13" t="s">
        <v>19</v>
      </c>
      <c r="B13">
        <v>136</v>
      </c>
      <c r="C13">
        <v>72.27</v>
      </c>
      <c r="D13">
        <v>256</v>
      </c>
      <c r="E13">
        <v>13</v>
      </c>
      <c r="F13" t="s">
        <v>108</v>
      </c>
      <c r="G13" t="s">
        <v>112</v>
      </c>
      <c r="H13" t="s">
        <v>119</v>
      </c>
    </row>
    <row r="14" spans="1:8" x14ac:dyDescent="0.25">
      <c r="A14" t="s">
        <v>20</v>
      </c>
      <c r="B14">
        <v>46</v>
      </c>
      <c r="C14">
        <v>8009.3</v>
      </c>
      <c r="D14">
        <v>659</v>
      </c>
      <c r="E14">
        <v>6</v>
      </c>
      <c r="F14" t="s">
        <v>109</v>
      </c>
      <c r="G14" t="s">
        <v>115</v>
      </c>
      <c r="H14" t="s">
        <v>116</v>
      </c>
    </row>
    <row r="15" spans="1:8" x14ac:dyDescent="0.25">
      <c r="A15" t="s">
        <v>21</v>
      </c>
      <c r="B15">
        <v>45</v>
      </c>
      <c r="C15">
        <v>5565.58</v>
      </c>
      <c r="D15">
        <v>83</v>
      </c>
      <c r="E15">
        <v>28</v>
      </c>
      <c r="F15" t="s">
        <v>108</v>
      </c>
      <c r="G15" t="s">
        <v>114</v>
      </c>
      <c r="H15" t="s">
        <v>119</v>
      </c>
    </row>
    <row r="16" spans="1:8" x14ac:dyDescent="0.25">
      <c r="A16" t="s">
        <v>22</v>
      </c>
      <c r="B16">
        <v>94</v>
      </c>
      <c r="C16">
        <v>22.27</v>
      </c>
      <c r="D16">
        <v>321</v>
      </c>
      <c r="E16">
        <v>45</v>
      </c>
      <c r="F16" t="s">
        <v>108</v>
      </c>
      <c r="G16" t="s">
        <v>111</v>
      </c>
      <c r="H16" t="s">
        <v>119</v>
      </c>
    </row>
    <row r="17" spans="1:8" x14ac:dyDescent="0.25">
      <c r="A17" t="s">
        <v>23</v>
      </c>
      <c r="B17">
        <v>5</v>
      </c>
      <c r="C17">
        <v>5871.84</v>
      </c>
      <c r="D17">
        <v>168</v>
      </c>
      <c r="E17">
        <v>33</v>
      </c>
      <c r="F17" t="s">
        <v>108</v>
      </c>
      <c r="G17" t="s">
        <v>115</v>
      </c>
      <c r="H17" t="s">
        <v>119</v>
      </c>
    </row>
    <row r="18" spans="1:8" x14ac:dyDescent="0.25">
      <c r="A18" t="s">
        <v>24</v>
      </c>
      <c r="B18">
        <v>65</v>
      </c>
      <c r="C18">
        <v>1489.78</v>
      </c>
      <c r="D18">
        <v>524</v>
      </c>
      <c r="E18">
        <v>8</v>
      </c>
      <c r="F18" t="s">
        <v>109</v>
      </c>
      <c r="G18" t="s">
        <v>110</v>
      </c>
      <c r="H18" t="s">
        <v>118</v>
      </c>
    </row>
    <row r="19" spans="1:8" x14ac:dyDescent="0.25">
      <c r="A19" t="s">
        <v>25</v>
      </c>
      <c r="B19">
        <v>86</v>
      </c>
      <c r="C19">
        <v>1932.3</v>
      </c>
      <c r="D19">
        <v>114</v>
      </c>
      <c r="E19">
        <v>12</v>
      </c>
      <c r="F19" t="s">
        <v>109</v>
      </c>
      <c r="G19" t="s">
        <v>110</v>
      </c>
      <c r="H19" t="s">
        <v>118</v>
      </c>
    </row>
    <row r="20" spans="1:8" x14ac:dyDescent="0.25">
      <c r="A20" t="s">
        <v>26</v>
      </c>
      <c r="B20">
        <v>48</v>
      </c>
      <c r="C20">
        <v>2723.67</v>
      </c>
      <c r="D20">
        <v>313</v>
      </c>
      <c r="E20">
        <v>15</v>
      </c>
      <c r="F20" t="s">
        <v>109</v>
      </c>
      <c r="G20" t="s">
        <v>111</v>
      </c>
      <c r="H20" t="s">
        <v>118</v>
      </c>
    </row>
    <row r="21" spans="1:8" x14ac:dyDescent="0.25">
      <c r="A21" t="s">
        <v>27</v>
      </c>
      <c r="B21">
        <v>21</v>
      </c>
      <c r="C21">
        <v>5156.68</v>
      </c>
      <c r="D21">
        <v>611</v>
      </c>
      <c r="E21">
        <v>44</v>
      </c>
      <c r="F21" t="s">
        <v>108</v>
      </c>
      <c r="G21" t="s">
        <v>112</v>
      </c>
      <c r="H21" t="s">
        <v>116</v>
      </c>
    </row>
    <row r="22" spans="1:8" x14ac:dyDescent="0.25">
      <c r="A22" t="s">
        <v>28</v>
      </c>
      <c r="B22">
        <v>135</v>
      </c>
      <c r="C22">
        <v>6487.25</v>
      </c>
      <c r="D22">
        <v>155</v>
      </c>
      <c r="E22">
        <v>1</v>
      </c>
      <c r="F22" t="s">
        <v>109</v>
      </c>
      <c r="G22" t="s">
        <v>111</v>
      </c>
      <c r="H22" t="s">
        <v>117</v>
      </c>
    </row>
    <row r="23" spans="1:8" x14ac:dyDescent="0.25">
      <c r="A23" t="s">
        <v>29</v>
      </c>
      <c r="B23">
        <v>47</v>
      </c>
      <c r="C23">
        <v>8070.83</v>
      </c>
      <c r="D23">
        <v>294</v>
      </c>
      <c r="E23">
        <v>48</v>
      </c>
      <c r="F23" t="s">
        <v>109</v>
      </c>
      <c r="G23" t="s">
        <v>114</v>
      </c>
      <c r="H23" t="s">
        <v>119</v>
      </c>
    </row>
    <row r="24" spans="1:8" x14ac:dyDescent="0.25">
      <c r="A24" t="s">
        <v>30</v>
      </c>
      <c r="B24">
        <v>108</v>
      </c>
      <c r="C24">
        <v>4180.32</v>
      </c>
      <c r="D24">
        <v>551</v>
      </c>
      <c r="E24">
        <v>27</v>
      </c>
      <c r="F24" t="s">
        <v>108</v>
      </c>
      <c r="G24" t="s">
        <v>110</v>
      </c>
      <c r="H24" t="s">
        <v>117</v>
      </c>
    </row>
    <row r="25" spans="1:8" x14ac:dyDescent="0.25">
      <c r="A25" t="s">
        <v>31</v>
      </c>
      <c r="B25">
        <v>55</v>
      </c>
      <c r="C25">
        <v>291.55</v>
      </c>
      <c r="D25">
        <v>432</v>
      </c>
      <c r="E25">
        <v>37</v>
      </c>
      <c r="F25" t="s">
        <v>109</v>
      </c>
      <c r="G25" t="s">
        <v>113</v>
      </c>
      <c r="H25" t="s">
        <v>116</v>
      </c>
    </row>
    <row r="26" spans="1:8" x14ac:dyDescent="0.25">
      <c r="A26" t="s">
        <v>32</v>
      </c>
      <c r="B26">
        <v>137</v>
      </c>
      <c r="C26">
        <v>6590.59</v>
      </c>
      <c r="D26">
        <v>432</v>
      </c>
      <c r="E26">
        <v>40</v>
      </c>
      <c r="F26" t="s">
        <v>108</v>
      </c>
      <c r="G26" t="s">
        <v>113</v>
      </c>
      <c r="H26" t="s">
        <v>119</v>
      </c>
    </row>
    <row r="27" spans="1:8" x14ac:dyDescent="0.25">
      <c r="A27" t="s">
        <v>33</v>
      </c>
      <c r="B27">
        <v>82</v>
      </c>
      <c r="C27">
        <v>8559.33</v>
      </c>
      <c r="D27">
        <v>245</v>
      </c>
      <c r="E27">
        <v>27</v>
      </c>
      <c r="F27" t="s">
        <v>109</v>
      </c>
      <c r="G27" t="s">
        <v>112</v>
      </c>
      <c r="H27" t="s">
        <v>118</v>
      </c>
    </row>
    <row r="28" spans="1:8" x14ac:dyDescent="0.25">
      <c r="A28" t="s">
        <v>34</v>
      </c>
      <c r="B28">
        <v>48</v>
      </c>
      <c r="C28">
        <v>5317.53</v>
      </c>
      <c r="D28">
        <v>332</v>
      </c>
      <c r="E28">
        <v>22</v>
      </c>
      <c r="F28" t="s">
        <v>108</v>
      </c>
      <c r="G28" t="s">
        <v>112</v>
      </c>
      <c r="H28" t="s">
        <v>116</v>
      </c>
    </row>
    <row r="29" spans="1:8" x14ac:dyDescent="0.25">
      <c r="A29" t="s">
        <v>35</v>
      </c>
      <c r="B29">
        <v>49</v>
      </c>
      <c r="C29">
        <v>3415.2</v>
      </c>
      <c r="D29">
        <v>625</v>
      </c>
      <c r="E29">
        <v>28</v>
      </c>
      <c r="F29" t="s">
        <v>108</v>
      </c>
      <c r="G29" t="s">
        <v>115</v>
      </c>
      <c r="H29" t="s">
        <v>119</v>
      </c>
    </row>
    <row r="30" spans="1:8" x14ac:dyDescent="0.25">
      <c r="A30" t="s">
        <v>36</v>
      </c>
      <c r="B30">
        <v>16</v>
      </c>
      <c r="C30">
        <v>2277.2199999999998</v>
      </c>
      <c r="D30">
        <v>392</v>
      </c>
      <c r="E30">
        <v>10</v>
      </c>
      <c r="F30" t="s">
        <v>108</v>
      </c>
      <c r="G30" t="s">
        <v>112</v>
      </c>
      <c r="H30" t="s">
        <v>117</v>
      </c>
    </row>
    <row r="31" spans="1:8" x14ac:dyDescent="0.25">
      <c r="A31" t="s">
        <v>37</v>
      </c>
      <c r="B31">
        <v>53</v>
      </c>
      <c r="C31">
        <v>9923</v>
      </c>
      <c r="D31">
        <v>253</v>
      </c>
      <c r="E31">
        <v>46</v>
      </c>
      <c r="F31" t="s">
        <v>109</v>
      </c>
      <c r="G31" t="s">
        <v>114</v>
      </c>
      <c r="H31" t="s">
        <v>117</v>
      </c>
    </row>
    <row r="32" spans="1:8" x14ac:dyDescent="0.25">
      <c r="A32" t="s">
        <v>38</v>
      </c>
      <c r="B32">
        <v>48</v>
      </c>
      <c r="C32">
        <v>4242.78</v>
      </c>
      <c r="D32">
        <v>267</v>
      </c>
      <c r="E32">
        <v>8</v>
      </c>
      <c r="F32" t="s">
        <v>109</v>
      </c>
      <c r="G32" t="s">
        <v>111</v>
      </c>
      <c r="H32" t="s">
        <v>119</v>
      </c>
    </row>
    <row r="33" spans="1:8" x14ac:dyDescent="0.25">
      <c r="A33" t="s">
        <v>39</v>
      </c>
      <c r="B33">
        <v>125</v>
      </c>
      <c r="C33">
        <v>3480.43</v>
      </c>
      <c r="D33">
        <v>707</v>
      </c>
      <c r="E33">
        <v>20</v>
      </c>
      <c r="F33" t="s">
        <v>108</v>
      </c>
      <c r="G33" t="s">
        <v>113</v>
      </c>
      <c r="H33" t="s">
        <v>118</v>
      </c>
    </row>
    <row r="34" spans="1:8" x14ac:dyDescent="0.25">
      <c r="A34" t="s">
        <v>40</v>
      </c>
      <c r="B34">
        <v>22</v>
      </c>
      <c r="C34">
        <v>241.19</v>
      </c>
      <c r="D34">
        <v>52</v>
      </c>
      <c r="E34">
        <v>10</v>
      </c>
      <c r="F34" t="s">
        <v>109</v>
      </c>
      <c r="G34" t="s">
        <v>113</v>
      </c>
      <c r="H34" t="s">
        <v>118</v>
      </c>
    </row>
    <row r="35" spans="1:8" x14ac:dyDescent="0.25">
      <c r="A35" t="s">
        <v>41</v>
      </c>
      <c r="B35">
        <v>23</v>
      </c>
      <c r="C35">
        <v>7770.69</v>
      </c>
      <c r="D35">
        <v>342</v>
      </c>
      <c r="E35">
        <v>1</v>
      </c>
      <c r="F35" t="s">
        <v>108</v>
      </c>
      <c r="G35" t="s">
        <v>113</v>
      </c>
      <c r="H35" t="s">
        <v>119</v>
      </c>
    </row>
    <row r="36" spans="1:8" x14ac:dyDescent="0.25">
      <c r="A36" t="s">
        <v>42</v>
      </c>
      <c r="B36">
        <v>28</v>
      </c>
      <c r="C36">
        <v>8696.2099999999991</v>
      </c>
      <c r="D36">
        <v>720</v>
      </c>
      <c r="E36">
        <v>18</v>
      </c>
      <c r="F36" t="s">
        <v>108</v>
      </c>
      <c r="G36" t="s">
        <v>113</v>
      </c>
      <c r="H36" t="s">
        <v>119</v>
      </c>
    </row>
    <row r="37" spans="1:8" x14ac:dyDescent="0.25">
      <c r="A37" t="s">
        <v>43</v>
      </c>
      <c r="B37">
        <v>40</v>
      </c>
      <c r="C37">
        <v>4567.25</v>
      </c>
      <c r="D37">
        <v>288</v>
      </c>
      <c r="E37">
        <v>16</v>
      </c>
      <c r="F37" t="s">
        <v>108</v>
      </c>
      <c r="G37" t="s">
        <v>110</v>
      </c>
      <c r="H37" t="s">
        <v>119</v>
      </c>
    </row>
    <row r="38" spans="1:8" x14ac:dyDescent="0.25">
      <c r="A38" t="s">
        <v>44</v>
      </c>
      <c r="B38">
        <v>143</v>
      </c>
      <c r="C38">
        <v>7160.71</v>
      </c>
      <c r="D38">
        <v>87</v>
      </c>
      <c r="E38">
        <v>20</v>
      </c>
      <c r="F38" t="s">
        <v>109</v>
      </c>
      <c r="G38" t="s">
        <v>113</v>
      </c>
      <c r="H38" t="s">
        <v>117</v>
      </c>
    </row>
    <row r="39" spans="1:8" x14ac:dyDescent="0.25">
      <c r="A39" t="s">
        <v>45</v>
      </c>
      <c r="B39">
        <v>44</v>
      </c>
      <c r="C39">
        <v>1430.45</v>
      </c>
      <c r="D39">
        <v>45</v>
      </c>
      <c r="E39">
        <v>20</v>
      </c>
      <c r="F39" t="s">
        <v>109</v>
      </c>
      <c r="G39" t="s">
        <v>114</v>
      </c>
      <c r="H39" t="s">
        <v>117</v>
      </c>
    </row>
    <row r="40" spans="1:8" x14ac:dyDescent="0.25">
      <c r="A40" t="s">
        <v>46</v>
      </c>
      <c r="B40">
        <v>82</v>
      </c>
      <c r="C40">
        <v>7705.45</v>
      </c>
      <c r="D40">
        <v>293</v>
      </c>
      <c r="E40">
        <v>0</v>
      </c>
      <c r="F40" t="s">
        <v>109</v>
      </c>
      <c r="G40" t="s">
        <v>110</v>
      </c>
      <c r="H40" t="s">
        <v>118</v>
      </c>
    </row>
    <row r="41" spans="1:8" x14ac:dyDescent="0.25">
      <c r="A41" t="s">
        <v>47</v>
      </c>
      <c r="B41">
        <v>5</v>
      </c>
      <c r="C41">
        <v>615.29</v>
      </c>
      <c r="D41">
        <v>94</v>
      </c>
      <c r="E41">
        <v>45</v>
      </c>
      <c r="F41" t="s">
        <v>109</v>
      </c>
      <c r="G41" t="s">
        <v>113</v>
      </c>
      <c r="H41" t="s">
        <v>118</v>
      </c>
    </row>
    <row r="42" spans="1:8" x14ac:dyDescent="0.25">
      <c r="A42" t="s">
        <v>48</v>
      </c>
      <c r="B42">
        <v>2</v>
      </c>
      <c r="C42">
        <v>3812.4</v>
      </c>
      <c r="D42">
        <v>64</v>
      </c>
      <c r="E42">
        <v>20</v>
      </c>
      <c r="F42" t="s">
        <v>108</v>
      </c>
      <c r="G42" t="s">
        <v>114</v>
      </c>
      <c r="H42" t="s">
        <v>116</v>
      </c>
    </row>
    <row r="43" spans="1:8" x14ac:dyDescent="0.25">
      <c r="A43" t="s">
        <v>49</v>
      </c>
      <c r="B43">
        <v>60</v>
      </c>
      <c r="C43">
        <v>8820.5499999999993</v>
      </c>
      <c r="D43">
        <v>269</v>
      </c>
      <c r="E43">
        <v>31</v>
      </c>
      <c r="F43" t="s">
        <v>108</v>
      </c>
      <c r="G43" t="s">
        <v>111</v>
      </c>
      <c r="H43" t="s">
        <v>116</v>
      </c>
    </row>
    <row r="44" spans="1:8" x14ac:dyDescent="0.25">
      <c r="A44" t="s">
        <v>50</v>
      </c>
      <c r="B44">
        <v>143</v>
      </c>
      <c r="C44">
        <v>8562.59</v>
      </c>
      <c r="D44">
        <v>365</v>
      </c>
      <c r="E44">
        <v>32</v>
      </c>
      <c r="F44" t="s">
        <v>109</v>
      </c>
      <c r="G44" t="s">
        <v>114</v>
      </c>
      <c r="H44" t="s">
        <v>118</v>
      </c>
    </row>
    <row r="45" spans="1:8" x14ac:dyDescent="0.25">
      <c r="A45" t="s">
        <v>51</v>
      </c>
      <c r="B45">
        <v>102</v>
      </c>
      <c r="C45">
        <v>5602.4</v>
      </c>
      <c r="D45">
        <v>322</v>
      </c>
      <c r="E45">
        <v>43</v>
      </c>
      <c r="F45" t="s">
        <v>108</v>
      </c>
      <c r="G45" t="s">
        <v>110</v>
      </c>
      <c r="H45" t="s">
        <v>118</v>
      </c>
    </row>
    <row r="46" spans="1:8" x14ac:dyDescent="0.25">
      <c r="A46" t="s">
        <v>52</v>
      </c>
      <c r="B46">
        <v>78</v>
      </c>
      <c r="C46">
        <v>1413.98</v>
      </c>
      <c r="D46">
        <v>555</v>
      </c>
      <c r="E46">
        <v>46</v>
      </c>
      <c r="F46" t="s">
        <v>109</v>
      </c>
      <c r="G46" t="s">
        <v>113</v>
      </c>
      <c r="H46" t="s">
        <v>118</v>
      </c>
    </row>
    <row r="47" spans="1:8" x14ac:dyDescent="0.25">
      <c r="A47" t="s">
        <v>53</v>
      </c>
      <c r="B47">
        <v>125</v>
      </c>
      <c r="C47">
        <v>7103.46</v>
      </c>
      <c r="D47">
        <v>386</v>
      </c>
      <c r="E47">
        <v>47</v>
      </c>
      <c r="F47" t="s">
        <v>108</v>
      </c>
      <c r="G47" t="s">
        <v>110</v>
      </c>
      <c r="H47" t="s">
        <v>118</v>
      </c>
    </row>
    <row r="48" spans="1:8" x14ac:dyDescent="0.25">
      <c r="A48" t="s">
        <v>54</v>
      </c>
      <c r="B48">
        <v>122</v>
      </c>
      <c r="C48">
        <v>5037.91</v>
      </c>
      <c r="D48">
        <v>227</v>
      </c>
      <c r="E48">
        <v>13</v>
      </c>
      <c r="F48" t="s">
        <v>109</v>
      </c>
      <c r="G48" t="s">
        <v>115</v>
      </c>
      <c r="H48" t="s">
        <v>118</v>
      </c>
    </row>
    <row r="49" spans="1:8" x14ac:dyDescent="0.25">
      <c r="A49" t="s">
        <v>55</v>
      </c>
      <c r="B49">
        <v>145</v>
      </c>
      <c r="C49">
        <v>1879.69</v>
      </c>
      <c r="D49">
        <v>617</v>
      </c>
      <c r="E49">
        <v>36</v>
      </c>
      <c r="F49" t="s">
        <v>109</v>
      </c>
      <c r="G49" t="s">
        <v>114</v>
      </c>
      <c r="H49" t="s">
        <v>119</v>
      </c>
    </row>
    <row r="50" spans="1:8" x14ac:dyDescent="0.25">
      <c r="A50" t="s">
        <v>56</v>
      </c>
      <c r="B50">
        <v>51</v>
      </c>
      <c r="C50">
        <v>8312.85</v>
      </c>
      <c r="D50">
        <v>271</v>
      </c>
      <c r="E50">
        <v>42</v>
      </c>
      <c r="F50" t="s">
        <v>109</v>
      </c>
      <c r="G50" t="s">
        <v>115</v>
      </c>
      <c r="H50" t="s">
        <v>117</v>
      </c>
    </row>
    <row r="51" spans="1:8" x14ac:dyDescent="0.25">
      <c r="A51" t="s">
        <v>57</v>
      </c>
      <c r="B51">
        <v>114</v>
      </c>
      <c r="C51">
        <v>7800.08</v>
      </c>
      <c r="D51">
        <v>380</v>
      </c>
      <c r="E51">
        <v>17</v>
      </c>
      <c r="F51" t="s">
        <v>109</v>
      </c>
      <c r="G51" t="s">
        <v>110</v>
      </c>
      <c r="H51" t="s">
        <v>116</v>
      </c>
    </row>
    <row r="52" spans="1:8" x14ac:dyDescent="0.25">
      <c r="A52" t="s">
        <v>58</v>
      </c>
      <c r="B52">
        <v>107</v>
      </c>
      <c r="C52">
        <v>2061.46</v>
      </c>
      <c r="D52">
        <v>615</v>
      </c>
      <c r="E52">
        <v>30</v>
      </c>
      <c r="F52" t="s">
        <v>109</v>
      </c>
      <c r="G52" t="s">
        <v>112</v>
      </c>
      <c r="H52" t="s">
        <v>118</v>
      </c>
    </row>
    <row r="53" spans="1:8" x14ac:dyDescent="0.25">
      <c r="A53" t="s">
        <v>59</v>
      </c>
      <c r="B53">
        <v>76</v>
      </c>
      <c r="C53">
        <v>404.36</v>
      </c>
      <c r="D53">
        <v>628</v>
      </c>
      <c r="E53">
        <v>25</v>
      </c>
      <c r="F53" t="s">
        <v>108</v>
      </c>
      <c r="G53" t="s">
        <v>115</v>
      </c>
      <c r="H53" t="s">
        <v>118</v>
      </c>
    </row>
    <row r="54" spans="1:8" x14ac:dyDescent="0.25">
      <c r="A54" t="s">
        <v>60</v>
      </c>
      <c r="B54">
        <v>70</v>
      </c>
      <c r="C54">
        <v>8607.66</v>
      </c>
      <c r="D54">
        <v>9</v>
      </c>
      <c r="E54">
        <v>28</v>
      </c>
      <c r="F54" t="s">
        <v>109</v>
      </c>
      <c r="G54" t="s">
        <v>114</v>
      </c>
      <c r="H54" t="s">
        <v>117</v>
      </c>
    </row>
    <row r="55" spans="1:8" x14ac:dyDescent="0.25">
      <c r="A55" t="s">
        <v>61</v>
      </c>
      <c r="B55">
        <v>115</v>
      </c>
      <c r="C55">
        <v>5989.58</v>
      </c>
      <c r="D55">
        <v>244</v>
      </c>
      <c r="E55">
        <v>6</v>
      </c>
      <c r="F55" t="s">
        <v>109</v>
      </c>
      <c r="G55" t="s">
        <v>111</v>
      </c>
      <c r="H55" t="s">
        <v>118</v>
      </c>
    </row>
    <row r="56" spans="1:8" x14ac:dyDescent="0.25">
      <c r="A56" t="s">
        <v>62</v>
      </c>
      <c r="B56">
        <v>84</v>
      </c>
      <c r="C56">
        <v>2590.44</v>
      </c>
      <c r="D56">
        <v>22</v>
      </c>
      <c r="E56">
        <v>40</v>
      </c>
      <c r="F56" t="s">
        <v>108</v>
      </c>
      <c r="G56" t="s">
        <v>113</v>
      </c>
      <c r="H56" t="s">
        <v>117</v>
      </c>
    </row>
    <row r="57" spans="1:8" x14ac:dyDescent="0.25">
      <c r="A57" t="s">
        <v>63</v>
      </c>
      <c r="B57">
        <v>58</v>
      </c>
      <c r="C57">
        <v>8312.4699999999993</v>
      </c>
      <c r="D57">
        <v>712</v>
      </c>
      <c r="E57">
        <v>36</v>
      </c>
      <c r="F57" t="s">
        <v>108</v>
      </c>
      <c r="G57" t="s">
        <v>112</v>
      </c>
      <c r="H57" t="s">
        <v>117</v>
      </c>
    </row>
    <row r="58" spans="1:8" x14ac:dyDescent="0.25">
      <c r="A58" t="s">
        <v>64</v>
      </c>
      <c r="B58">
        <v>30</v>
      </c>
      <c r="C58">
        <v>5760.36</v>
      </c>
      <c r="D58">
        <v>114</v>
      </c>
      <c r="E58">
        <v>36</v>
      </c>
      <c r="F58" t="s">
        <v>108</v>
      </c>
      <c r="G58" t="s">
        <v>112</v>
      </c>
      <c r="H58" t="s">
        <v>119</v>
      </c>
    </row>
    <row r="59" spans="1:8" x14ac:dyDescent="0.25">
      <c r="A59" t="s">
        <v>65</v>
      </c>
      <c r="B59">
        <v>84</v>
      </c>
      <c r="C59">
        <v>96.69</v>
      </c>
      <c r="D59">
        <v>224</v>
      </c>
      <c r="E59">
        <v>40</v>
      </c>
      <c r="F59" t="s">
        <v>108</v>
      </c>
      <c r="G59" t="s">
        <v>114</v>
      </c>
      <c r="H59" t="s">
        <v>118</v>
      </c>
    </row>
    <row r="60" spans="1:8" x14ac:dyDescent="0.25">
      <c r="A60" t="s">
        <v>66</v>
      </c>
      <c r="B60">
        <v>64</v>
      </c>
      <c r="C60">
        <v>7229.59</v>
      </c>
      <c r="D60">
        <v>514</v>
      </c>
      <c r="E60">
        <v>41</v>
      </c>
      <c r="F60" t="s">
        <v>109</v>
      </c>
      <c r="G60" t="s">
        <v>113</v>
      </c>
      <c r="H60" t="s">
        <v>118</v>
      </c>
    </row>
    <row r="61" spans="1:8" x14ac:dyDescent="0.25">
      <c r="A61" t="s">
        <v>67</v>
      </c>
      <c r="B61">
        <v>69</v>
      </c>
      <c r="C61">
        <v>3148.46</v>
      </c>
      <c r="D61">
        <v>73</v>
      </c>
      <c r="E61">
        <v>17</v>
      </c>
      <c r="F61" t="s">
        <v>109</v>
      </c>
      <c r="G61" t="s">
        <v>115</v>
      </c>
      <c r="H61" t="s">
        <v>117</v>
      </c>
    </row>
    <row r="62" spans="1:8" x14ac:dyDescent="0.25">
      <c r="A62" t="s">
        <v>68</v>
      </c>
      <c r="B62">
        <v>126</v>
      </c>
      <c r="C62">
        <v>6867.65</v>
      </c>
      <c r="D62">
        <v>576</v>
      </c>
      <c r="E62">
        <v>35</v>
      </c>
      <c r="F62" t="s">
        <v>109</v>
      </c>
      <c r="G62" t="s">
        <v>110</v>
      </c>
      <c r="H62" t="s">
        <v>119</v>
      </c>
    </row>
    <row r="63" spans="1:8" x14ac:dyDescent="0.25">
      <c r="A63" t="s">
        <v>69</v>
      </c>
      <c r="B63">
        <v>86</v>
      </c>
      <c r="C63">
        <v>6889.34</v>
      </c>
      <c r="D63">
        <v>29</v>
      </c>
      <c r="E63">
        <v>25</v>
      </c>
      <c r="F63" t="s">
        <v>109</v>
      </c>
      <c r="G63" t="s">
        <v>110</v>
      </c>
      <c r="H63" t="s">
        <v>116</v>
      </c>
    </row>
    <row r="64" spans="1:8" x14ac:dyDescent="0.25">
      <c r="A64" t="s">
        <v>70</v>
      </c>
      <c r="B64">
        <v>96</v>
      </c>
      <c r="C64">
        <v>668.94</v>
      </c>
      <c r="D64">
        <v>23</v>
      </c>
      <c r="E64">
        <v>35</v>
      </c>
      <c r="F64" t="s">
        <v>109</v>
      </c>
      <c r="G64" t="s">
        <v>113</v>
      </c>
      <c r="H64" t="s">
        <v>116</v>
      </c>
    </row>
    <row r="65" spans="1:8" x14ac:dyDescent="0.25">
      <c r="A65" t="s">
        <v>71</v>
      </c>
      <c r="B65">
        <v>42</v>
      </c>
      <c r="C65">
        <v>77.06</v>
      </c>
      <c r="D65">
        <v>143</v>
      </c>
      <c r="E65">
        <v>6</v>
      </c>
      <c r="F65" t="s">
        <v>109</v>
      </c>
      <c r="G65" t="s">
        <v>110</v>
      </c>
      <c r="H65" t="s">
        <v>118</v>
      </c>
    </row>
    <row r="66" spans="1:8" x14ac:dyDescent="0.25">
      <c r="A66" t="s">
        <v>72</v>
      </c>
      <c r="B66">
        <v>37</v>
      </c>
      <c r="C66">
        <v>387.66</v>
      </c>
      <c r="D66">
        <v>257</v>
      </c>
      <c r="E66">
        <v>23</v>
      </c>
      <c r="F66" t="s">
        <v>108</v>
      </c>
      <c r="G66" t="s">
        <v>115</v>
      </c>
      <c r="H66" t="s">
        <v>117</v>
      </c>
    </row>
    <row r="67" spans="1:8" x14ac:dyDescent="0.25">
      <c r="A67" t="s">
        <v>73</v>
      </c>
      <c r="B67">
        <v>116</v>
      </c>
      <c r="C67">
        <v>109.58</v>
      </c>
      <c r="D67">
        <v>658</v>
      </c>
      <c r="E67">
        <v>0</v>
      </c>
      <c r="F67" t="s">
        <v>109</v>
      </c>
      <c r="G67" t="s">
        <v>113</v>
      </c>
      <c r="H67" t="s">
        <v>119</v>
      </c>
    </row>
    <row r="68" spans="1:8" x14ac:dyDescent="0.25">
      <c r="A68" t="s">
        <v>74</v>
      </c>
      <c r="B68">
        <v>29</v>
      </c>
      <c r="C68">
        <v>7925.65</v>
      </c>
      <c r="D68">
        <v>519</v>
      </c>
      <c r="E68">
        <v>34</v>
      </c>
      <c r="F68" t="s">
        <v>108</v>
      </c>
      <c r="G68" t="s">
        <v>113</v>
      </c>
      <c r="H68" t="s">
        <v>116</v>
      </c>
    </row>
    <row r="69" spans="1:8" x14ac:dyDescent="0.25">
      <c r="A69" t="s">
        <v>75</v>
      </c>
      <c r="B69">
        <v>13</v>
      </c>
      <c r="C69">
        <v>887.26</v>
      </c>
      <c r="D69">
        <v>644</v>
      </c>
      <c r="E69">
        <v>14</v>
      </c>
      <c r="F69" t="s">
        <v>108</v>
      </c>
      <c r="G69" t="s">
        <v>112</v>
      </c>
      <c r="H69" t="s">
        <v>119</v>
      </c>
    </row>
    <row r="70" spans="1:8" x14ac:dyDescent="0.25">
      <c r="A70" t="s">
        <v>76</v>
      </c>
      <c r="B70">
        <v>81</v>
      </c>
      <c r="C70">
        <v>5478.47</v>
      </c>
      <c r="D70">
        <v>688</v>
      </c>
      <c r="E70">
        <v>7</v>
      </c>
      <c r="F70" t="s">
        <v>108</v>
      </c>
      <c r="G70" t="s">
        <v>112</v>
      </c>
      <c r="H70" t="s">
        <v>118</v>
      </c>
    </row>
    <row r="71" spans="1:8" x14ac:dyDescent="0.25">
      <c r="A71" t="s">
        <v>77</v>
      </c>
      <c r="B71">
        <v>88</v>
      </c>
      <c r="C71">
        <v>8124.9</v>
      </c>
      <c r="D71">
        <v>474</v>
      </c>
      <c r="E71">
        <v>27</v>
      </c>
      <c r="F71" t="s">
        <v>108</v>
      </c>
      <c r="G71" t="s">
        <v>114</v>
      </c>
      <c r="H71" t="s">
        <v>117</v>
      </c>
    </row>
    <row r="72" spans="1:8" x14ac:dyDescent="0.25">
      <c r="A72" t="s">
        <v>78</v>
      </c>
      <c r="B72">
        <v>63</v>
      </c>
      <c r="C72">
        <v>6746.06</v>
      </c>
      <c r="D72">
        <v>415</v>
      </c>
      <c r="E72">
        <v>44</v>
      </c>
      <c r="F72" t="s">
        <v>108</v>
      </c>
      <c r="G72" t="s">
        <v>114</v>
      </c>
      <c r="H72" t="s">
        <v>119</v>
      </c>
    </row>
    <row r="73" spans="1:8" x14ac:dyDescent="0.25">
      <c r="A73" t="s">
        <v>79</v>
      </c>
      <c r="B73">
        <v>95</v>
      </c>
      <c r="C73">
        <v>1197.55</v>
      </c>
      <c r="D73">
        <v>479</v>
      </c>
      <c r="E73">
        <v>3</v>
      </c>
      <c r="F73" t="s">
        <v>109</v>
      </c>
      <c r="G73" t="s">
        <v>115</v>
      </c>
      <c r="H73" t="s">
        <v>117</v>
      </c>
    </row>
    <row r="74" spans="1:8" x14ac:dyDescent="0.25">
      <c r="A74" t="s">
        <v>80</v>
      </c>
      <c r="B74">
        <v>137</v>
      </c>
      <c r="C74">
        <v>7160.44</v>
      </c>
      <c r="D74">
        <v>659</v>
      </c>
      <c r="E74">
        <v>32</v>
      </c>
      <c r="F74" t="s">
        <v>108</v>
      </c>
      <c r="G74" t="s">
        <v>111</v>
      </c>
      <c r="H74" t="s">
        <v>117</v>
      </c>
    </row>
    <row r="75" spans="1:8" x14ac:dyDescent="0.25">
      <c r="A75" t="s">
        <v>81</v>
      </c>
      <c r="B75">
        <v>79</v>
      </c>
      <c r="C75">
        <v>4827.8999999999996</v>
      </c>
      <c r="D75">
        <v>664</v>
      </c>
      <c r="E75">
        <v>17</v>
      </c>
      <c r="F75" t="s">
        <v>109</v>
      </c>
      <c r="G75" t="s">
        <v>114</v>
      </c>
      <c r="H75" t="s">
        <v>117</v>
      </c>
    </row>
    <row r="76" spans="1:8" x14ac:dyDescent="0.25">
      <c r="A76" t="s">
        <v>82</v>
      </c>
      <c r="B76">
        <v>77</v>
      </c>
      <c r="C76">
        <v>9314.09</v>
      </c>
      <c r="D76">
        <v>581</v>
      </c>
      <c r="E76">
        <v>33</v>
      </c>
      <c r="F76" t="s">
        <v>108</v>
      </c>
      <c r="G76" t="s">
        <v>111</v>
      </c>
      <c r="H76" t="s">
        <v>117</v>
      </c>
    </row>
    <row r="77" spans="1:8" x14ac:dyDescent="0.25">
      <c r="A77" t="s">
        <v>83</v>
      </c>
      <c r="B77">
        <v>53</v>
      </c>
      <c r="C77">
        <v>7072.99</v>
      </c>
      <c r="D77">
        <v>695</v>
      </c>
      <c r="E77">
        <v>47</v>
      </c>
      <c r="F77" t="s">
        <v>109</v>
      </c>
      <c r="G77" t="s">
        <v>115</v>
      </c>
      <c r="H77" t="s">
        <v>118</v>
      </c>
    </row>
    <row r="78" spans="1:8" x14ac:dyDescent="0.25">
      <c r="A78" t="s">
        <v>84</v>
      </c>
      <c r="B78">
        <v>60</v>
      </c>
      <c r="C78">
        <v>9979.0499999999993</v>
      </c>
      <c r="D78">
        <v>410</v>
      </c>
      <c r="E78">
        <v>47</v>
      </c>
      <c r="F78" t="s">
        <v>108</v>
      </c>
      <c r="G78" t="s">
        <v>115</v>
      </c>
      <c r="H78" t="s">
        <v>116</v>
      </c>
    </row>
    <row r="79" spans="1:8" x14ac:dyDescent="0.25">
      <c r="A79" t="s">
        <v>85</v>
      </c>
      <c r="B79">
        <v>129</v>
      </c>
      <c r="C79">
        <v>2853.29</v>
      </c>
      <c r="D79">
        <v>596</v>
      </c>
      <c r="E79">
        <v>49</v>
      </c>
      <c r="F79" t="s">
        <v>108</v>
      </c>
      <c r="G79" t="s">
        <v>111</v>
      </c>
      <c r="H79" t="s">
        <v>117</v>
      </c>
    </row>
    <row r="80" spans="1:8" x14ac:dyDescent="0.25">
      <c r="A80" t="s">
        <v>86</v>
      </c>
      <c r="B80">
        <v>129</v>
      </c>
      <c r="C80">
        <v>239.26</v>
      </c>
      <c r="D80">
        <v>66</v>
      </c>
      <c r="E80">
        <v>39</v>
      </c>
      <c r="F80" t="s">
        <v>109</v>
      </c>
      <c r="G80" t="s">
        <v>113</v>
      </c>
      <c r="H80" t="s">
        <v>117</v>
      </c>
    </row>
    <row r="81" spans="1:8" x14ac:dyDescent="0.25">
      <c r="A81" t="s">
        <v>87</v>
      </c>
      <c r="B81">
        <v>40</v>
      </c>
      <c r="C81">
        <v>5026.2299999999996</v>
      </c>
      <c r="D81">
        <v>271</v>
      </c>
      <c r="E81">
        <v>48</v>
      </c>
      <c r="F81" t="s">
        <v>108</v>
      </c>
      <c r="G81" t="s">
        <v>112</v>
      </c>
      <c r="H81" t="s">
        <v>117</v>
      </c>
    </row>
    <row r="82" spans="1:8" x14ac:dyDescent="0.25">
      <c r="A82" t="s">
        <v>88</v>
      </c>
      <c r="B82">
        <v>75</v>
      </c>
      <c r="C82">
        <v>1780.95</v>
      </c>
      <c r="D82">
        <v>708</v>
      </c>
      <c r="E82">
        <v>18</v>
      </c>
      <c r="F82" t="s">
        <v>108</v>
      </c>
      <c r="G82" t="s">
        <v>110</v>
      </c>
      <c r="H82" t="s">
        <v>119</v>
      </c>
    </row>
    <row r="83" spans="1:8" x14ac:dyDescent="0.25">
      <c r="A83" t="s">
        <v>89</v>
      </c>
      <c r="B83">
        <v>26</v>
      </c>
      <c r="C83">
        <v>4314.5</v>
      </c>
      <c r="D83">
        <v>427</v>
      </c>
      <c r="E83">
        <v>30</v>
      </c>
      <c r="F83" t="s">
        <v>109</v>
      </c>
      <c r="G83" t="s">
        <v>111</v>
      </c>
      <c r="H83" t="s">
        <v>116</v>
      </c>
    </row>
    <row r="84" spans="1:8" x14ac:dyDescent="0.25">
      <c r="A84" t="s">
        <v>90</v>
      </c>
      <c r="B84">
        <v>3</v>
      </c>
      <c r="C84">
        <v>1517.17</v>
      </c>
      <c r="D84">
        <v>638</v>
      </c>
      <c r="E84">
        <v>16</v>
      </c>
      <c r="F84" t="s">
        <v>108</v>
      </c>
      <c r="G84" t="s">
        <v>115</v>
      </c>
      <c r="H84" t="s">
        <v>119</v>
      </c>
    </row>
    <row r="85" spans="1:8" x14ac:dyDescent="0.25">
      <c r="A85" t="s">
        <v>91</v>
      </c>
      <c r="B85">
        <v>144</v>
      </c>
      <c r="C85">
        <v>7867.42</v>
      </c>
      <c r="D85">
        <v>625</v>
      </c>
      <c r="E85">
        <v>32</v>
      </c>
      <c r="F85" t="s">
        <v>108</v>
      </c>
      <c r="G85" t="s">
        <v>112</v>
      </c>
      <c r="H85" t="s">
        <v>116</v>
      </c>
    </row>
    <row r="86" spans="1:8" x14ac:dyDescent="0.25">
      <c r="A86" t="s">
        <v>92</v>
      </c>
      <c r="B86">
        <v>136</v>
      </c>
      <c r="C86">
        <v>4034.82</v>
      </c>
      <c r="D86">
        <v>397</v>
      </c>
      <c r="E86">
        <v>38</v>
      </c>
      <c r="F86" t="s">
        <v>109</v>
      </c>
      <c r="G86" t="s">
        <v>112</v>
      </c>
      <c r="H86" t="s">
        <v>117</v>
      </c>
    </row>
    <row r="87" spans="1:8" x14ac:dyDescent="0.25">
      <c r="A87" t="s">
        <v>93</v>
      </c>
      <c r="B87">
        <v>43</v>
      </c>
      <c r="C87">
        <v>9958.49</v>
      </c>
      <c r="D87">
        <v>43</v>
      </c>
      <c r="E87">
        <v>17</v>
      </c>
      <c r="F87" t="s">
        <v>108</v>
      </c>
      <c r="G87" t="s">
        <v>114</v>
      </c>
      <c r="H87" t="s">
        <v>116</v>
      </c>
    </row>
    <row r="88" spans="1:8" x14ac:dyDescent="0.25">
      <c r="A88" t="s">
        <v>94</v>
      </c>
      <c r="B88">
        <v>5</v>
      </c>
      <c r="C88">
        <v>648.85</v>
      </c>
      <c r="D88">
        <v>449</v>
      </c>
      <c r="E88">
        <v>23</v>
      </c>
      <c r="F88" t="s">
        <v>108</v>
      </c>
      <c r="G88" t="s">
        <v>113</v>
      </c>
      <c r="H88" t="s">
        <v>118</v>
      </c>
    </row>
    <row r="89" spans="1:8" x14ac:dyDescent="0.25">
      <c r="A89" t="s">
        <v>95</v>
      </c>
      <c r="B89">
        <v>68</v>
      </c>
      <c r="C89">
        <v>183.01</v>
      </c>
      <c r="D89">
        <v>227</v>
      </c>
      <c r="E89">
        <v>4</v>
      </c>
      <c r="F89" t="s">
        <v>109</v>
      </c>
      <c r="G89" t="s">
        <v>112</v>
      </c>
      <c r="H89" t="s">
        <v>119</v>
      </c>
    </row>
    <row r="90" spans="1:8" x14ac:dyDescent="0.25">
      <c r="A90" t="s">
        <v>96</v>
      </c>
      <c r="B90">
        <v>106</v>
      </c>
      <c r="C90">
        <v>4432.04</v>
      </c>
      <c r="D90">
        <v>521</v>
      </c>
      <c r="E90">
        <v>44</v>
      </c>
      <c r="F90" t="s">
        <v>109</v>
      </c>
      <c r="G90" t="s">
        <v>113</v>
      </c>
      <c r="H90" t="s">
        <v>116</v>
      </c>
    </row>
    <row r="91" spans="1:8" x14ac:dyDescent="0.25">
      <c r="A91" t="s">
        <v>97</v>
      </c>
      <c r="B91">
        <v>70</v>
      </c>
      <c r="C91">
        <v>3749.9</v>
      </c>
      <c r="D91">
        <v>543</v>
      </c>
      <c r="E91">
        <v>5</v>
      </c>
      <c r="F91" t="s">
        <v>109</v>
      </c>
      <c r="G91" t="s">
        <v>110</v>
      </c>
      <c r="H91" t="s">
        <v>116</v>
      </c>
    </row>
    <row r="92" spans="1:8" x14ac:dyDescent="0.25">
      <c r="A92" t="s">
        <v>98</v>
      </c>
      <c r="B92">
        <v>60</v>
      </c>
      <c r="C92">
        <v>2494.86</v>
      </c>
      <c r="D92">
        <v>496</v>
      </c>
      <c r="E92">
        <v>50</v>
      </c>
      <c r="F92" t="s">
        <v>108</v>
      </c>
      <c r="G92" t="s">
        <v>110</v>
      </c>
      <c r="H92" t="s">
        <v>116</v>
      </c>
    </row>
    <row r="93" spans="1:8" x14ac:dyDescent="0.25">
      <c r="A93" t="s">
        <v>99</v>
      </c>
      <c r="B93">
        <v>37</v>
      </c>
      <c r="C93">
        <v>1752.41</v>
      </c>
      <c r="D93">
        <v>199</v>
      </c>
      <c r="E93">
        <v>35</v>
      </c>
      <c r="F93" t="s">
        <v>108</v>
      </c>
      <c r="G93" t="s">
        <v>110</v>
      </c>
      <c r="H93" t="s">
        <v>117</v>
      </c>
    </row>
    <row r="94" spans="1:8" x14ac:dyDescent="0.25">
      <c r="A94" t="s">
        <v>100</v>
      </c>
      <c r="B94">
        <v>64</v>
      </c>
      <c r="C94">
        <v>6274.94</v>
      </c>
      <c r="D94">
        <v>174</v>
      </c>
      <c r="E94">
        <v>13</v>
      </c>
      <c r="F94" t="s">
        <v>108</v>
      </c>
      <c r="G94" t="s">
        <v>113</v>
      </c>
      <c r="H94" t="s">
        <v>118</v>
      </c>
    </row>
    <row r="95" spans="1:8" x14ac:dyDescent="0.25">
      <c r="A95" t="s">
        <v>101</v>
      </c>
      <c r="B95">
        <v>4</v>
      </c>
      <c r="C95">
        <v>2681</v>
      </c>
      <c r="D95">
        <v>215</v>
      </c>
      <c r="E95">
        <v>7</v>
      </c>
      <c r="F95" t="s">
        <v>108</v>
      </c>
      <c r="G95" t="s">
        <v>115</v>
      </c>
      <c r="H95" t="s">
        <v>118</v>
      </c>
    </row>
    <row r="96" spans="1:8" x14ac:dyDescent="0.25">
      <c r="A96" t="s">
        <v>102</v>
      </c>
      <c r="B96">
        <v>19</v>
      </c>
      <c r="C96">
        <v>907.26</v>
      </c>
      <c r="D96">
        <v>143</v>
      </c>
      <c r="E96">
        <v>8</v>
      </c>
      <c r="F96" t="s">
        <v>108</v>
      </c>
      <c r="G96" t="s">
        <v>114</v>
      </c>
      <c r="H96" t="s">
        <v>117</v>
      </c>
    </row>
    <row r="97" spans="1:8" x14ac:dyDescent="0.25">
      <c r="A97" t="s">
        <v>103</v>
      </c>
      <c r="B97">
        <v>146</v>
      </c>
      <c r="C97">
        <v>6646.22</v>
      </c>
      <c r="D97">
        <v>32</v>
      </c>
      <c r="E97">
        <v>28</v>
      </c>
      <c r="F97" t="s">
        <v>108</v>
      </c>
      <c r="G97" t="s">
        <v>112</v>
      </c>
      <c r="H97" t="s">
        <v>118</v>
      </c>
    </row>
    <row r="98" spans="1:8" x14ac:dyDescent="0.25">
      <c r="A98" t="s">
        <v>104</v>
      </c>
      <c r="B98">
        <v>13</v>
      </c>
      <c r="C98">
        <v>5598.71</v>
      </c>
      <c r="D98">
        <v>162</v>
      </c>
      <c r="E98">
        <v>7</v>
      </c>
      <c r="F98" t="s">
        <v>108</v>
      </c>
      <c r="G98" t="s">
        <v>113</v>
      </c>
      <c r="H98" t="s">
        <v>119</v>
      </c>
    </row>
    <row r="99" spans="1:8" x14ac:dyDescent="0.25">
      <c r="A99" t="s">
        <v>105</v>
      </c>
      <c r="B99">
        <v>2</v>
      </c>
      <c r="C99">
        <v>5767.53</v>
      </c>
      <c r="D99">
        <v>282</v>
      </c>
      <c r="E99">
        <v>7</v>
      </c>
      <c r="F99" t="s">
        <v>108</v>
      </c>
      <c r="G99" t="s">
        <v>114</v>
      </c>
      <c r="H99" t="s">
        <v>116</v>
      </c>
    </row>
    <row r="100" spans="1:8" x14ac:dyDescent="0.25">
      <c r="A100" t="s">
        <v>106</v>
      </c>
      <c r="B100">
        <v>62</v>
      </c>
      <c r="C100">
        <v>430.84</v>
      </c>
      <c r="D100">
        <v>635</v>
      </c>
      <c r="E100">
        <v>16</v>
      </c>
      <c r="F100" t="s">
        <v>108</v>
      </c>
      <c r="G100" t="s">
        <v>114</v>
      </c>
      <c r="H100" t="s">
        <v>116</v>
      </c>
    </row>
    <row r="101" spans="1:8" x14ac:dyDescent="0.25">
      <c r="A101" t="s">
        <v>107</v>
      </c>
      <c r="B101">
        <v>13</v>
      </c>
      <c r="C101">
        <v>8783.68</v>
      </c>
      <c r="D101">
        <v>259</v>
      </c>
      <c r="E101">
        <v>3</v>
      </c>
      <c r="F101" t="s">
        <v>109</v>
      </c>
      <c r="G101" t="s">
        <v>110</v>
      </c>
      <c r="H101" t="s">
        <v>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61DF3-6BC4-4D60-BEEF-1C17BAA13CC6}">
  <dimension ref="A1:X101"/>
  <sheetViews>
    <sheetView topLeftCell="L1" workbookViewId="0">
      <pane ySplit="1" topLeftCell="A72" activePane="bottomLeft" state="frozen"/>
      <selection pane="bottomLeft" sqref="A1:XFD1048576"/>
    </sheetView>
  </sheetViews>
  <sheetFormatPr defaultRowHeight="13.8" x14ac:dyDescent="0.25"/>
  <cols>
    <col min="1" max="1" width="43.69921875" customWidth="1"/>
    <col min="2" max="2" width="15.8984375" customWidth="1"/>
    <col min="3" max="3" width="16.69921875" style="4" customWidth="1"/>
    <col min="4" max="4" width="19.8984375" customWidth="1"/>
    <col min="5" max="5" width="11.09765625" customWidth="1"/>
    <col min="6" max="6" width="17.69921875" customWidth="1"/>
    <col min="7" max="7" width="12.796875" customWidth="1"/>
    <col min="8" max="8" width="9" customWidth="1"/>
    <col min="9" max="9" width="13.3984375" customWidth="1"/>
    <col min="10" max="11" width="15.69921875" customWidth="1"/>
    <col min="12" max="12" width="18.09765625" customWidth="1"/>
    <col min="13" max="13" width="14" customWidth="1"/>
    <col min="14" max="14" width="15.5" customWidth="1"/>
    <col min="15" max="15" width="17.296875" customWidth="1"/>
    <col min="16" max="16" width="10.59765625" customWidth="1"/>
    <col min="17" max="17" width="16.09765625" customWidth="1"/>
    <col min="18" max="18" width="12.8984375" customWidth="1"/>
    <col min="19" max="19" width="12.09765625" customWidth="1"/>
    <col min="20" max="20" width="14.69921875" customWidth="1"/>
    <col min="21" max="21" width="13.796875" customWidth="1"/>
    <col min="22" max="22" width="11.5" customWidth="1"/>
    <col min="23" max="23" width="18.8984375" customWidth="1"/>
    <col min="24" max="24" width="19.296875" customWidth="1"/>
  </cols>
  <sheetData>
    <row r="1" spans="1:24" x14ac:dyDescent="0.25">
      <c r="A1" s="2" t="s">
        <v>0</v>
      </c>
      <c r="B1" s="2" t="s">
        <v>1</v>
      </c>
      <c r="C1" s="3" t="s">
        <v>2</v>
      </c>
      <c r="D1" s="2" t="s">
        <v>3</v>
      </c>
      <c r="E1" s="2" t="s">
        <v>4</v>
      </c>
      <c r="F1" s="2" t="s">
        <v>5</v>
      </c>
      <c r="G1" s="2" t="s">
        <v>6</v>
      </c>
      <c r="H1" s="2" t="s">
        <v>7</v>
      </c>
      <c r="I1" s="2" t="s">
        <v>120</v>
      </c>
      <c r="J1" s="2" t="s">
        <v>121</v>
      </c>
      <c r="K1" s="2" t="s">
        <v>122</v>
      </c>
      <c r="L1" s="2" t="s">
        <v>124</v>
      </c>
      <c r="M1" s="2" t="s">
        <v>123</v>
      </c>
      <c r="N1" s="2" t="s">
        <v>125</v>
      </c>
      <c r="O1" s="2" t="s">
        <v>126</v>
      </c>
      <c r="P1" s="2" t="s">
        <v>127</v>
      </c>
      <c r="Q1" s="2" t="s">
        <v>128</v>
      </c>
      <c r="R1" s="2" t="s">
        <v>110</v>
      </c>
      <c r="S1" s="2" t="s">
        <v>133</v>
      </c>
      <c r="T1" s="2" t="s">
        <v>134</v>
      </c>
      <c r="U1" s="2" t="s">
        <v>129</v>
      </c>
      <c r="V1" s="2" t="s">
        <v>130</v>
      </c>
      <c r="W1" s="2" t="s">
        <v>131</v>
      </c>
      <c r="X1" s="2" t="s">
        <v>132</v>
      </c>
    </row>
    <row r="2" spans="1:24" x14ac:dyDescent="0.25">
      <c r="A2" t="s">
        <v>22</v>
      </c>
      <c r="B2">
        <v>94</v>
      </c>
      <c r="C2" s="4">
        <v>22.27</v>
      </c>
      <c r="D2">
        <v>321</v>
      </c>
      <c r="E2">
        <v>45</v>
      </c>
      <c r="F2" t="s">
        <v>108</v>
      </c>
      <c r="G2" t="s">
        <v>111</v>
      </c>
      <c r="H2" t="s">
        <v>119</v>
      </c>
      <c r="I2" t="str">
        <f t="shared" ref="I2:I33" si="0">IF(AND(B2&gt;30, C2&gt;=2000), "Eligible", "Not Eligible")</f>
        <v>Not Eligible</v>
      </c>
      <c r="J2" t="str">
        <f t="shared" ref="J2:J33" si="1">IF(AND(E2&gt;=5,H2="Active"), "Get Reward", "No reward")</f>
        <v>No reward</v>
      </c>
      <c r="K2" t="str">
        <f t="shared" ref="K2:K33" si="2">_xlfn.IFS(E2&lt;5, "Low-Level Holders", E2&lt;=25, "Mid-Level Holders", E2&gt;25, "High-Level Holders")</f>
        <v>High-Level Holders</v>
      </c>
      <c r="L2" t="str">
        <f>_xlfn.IFS(C2&lt;500, "Not Eligible", C2&lt;=1000, "Tier 3", C2&lt;=5000, "Tier 2", C2&gt;5000, "Tier 1")</f>
        <v>Not Eligible</v>
      </c>
      <c r="M2" t="str">
        <f>IF(D2&lt;365, "Active", "Inactive")</f>
        <v>Active</v>
      </c>
      <c r="N2" t="str">
        <f>IF(AND(F2 = "YES",C2 &gt; 5000, M2 = "Active"), "Very Eligible", "Inelligible")</f>
        <v>Inelligible</v>
      </c>
      <c r="O2" t="str">
        <f>IF(AND(H2= "Dormant", E2&lt;=10), "Flag", "Dash")</f>
        <v>Dash</v>
      </c>
      <c r="P2" t="str">
        <f>IF(AND(B2&gt;100, D2&gt;=90), "Loyal", "Other")</f>
        <v>Other</v>
      </c>
      <c r="Q2" t="str">
        <f>IF(AND(OR(G2="Africa", G2= "Asia"),  F2= "yes"), "Qualified", "Not Qualified")</f>
        <v>Not Qualified</v>
      </c>
      <c r="R2" t="str">
        <f>IF(AND(G2= "North America", C2&gt;7000), "North America", "Not")</f>
        <v>Not</v>
      </c>
      <c r="S2" t="str">
        <f>IF(AND(B2&gt;10, F2 ="no", C2&lt;500), "Low-Impact", "High-Impact")</f>
        <v>Low-Impact</v>
      </c>
      <c r="T2" t="str">
        <f>IF(AND(OR(C2&lt;1000, D2&lt;90), F2="YES"), "Remove", "Remain")</f>
        <v>Remain</v>
      </c>
      <c r="U2" t="str">
        <f>IF(AND(E2&gt;20, C2&gt;7000), "Whales", "Not Whales")</f>
        <v>Not Whales</v>
      </c>
      <c r="V2" t="str">
        <f>_xlfn.IFS(B2&lt; 50, "Null", B2&lt;100, "Low", B2&lt;150, "Medium", B2&gt;=150, "High")</f>
        <v>Low</v>
      </c>
      <c r="W2" t="str">
        <f>_xlfn.IFS(AND(G2= "Africa", F2= "Yes"), "Priority 1",AND(G2= "Asia",F2="Yes"), "Priority 2",F2= "Yes", "Priority 3", F2 = "No", "Deprioritized")</f>
        <v>Deprioritized</v>
      </c>
      <c r="X2" t="str">
        <f>IF(AND(F2= "No", H2="Dormant",C2&lt;1000), "Exclude", "Include")</f>
        <v>Exclude</v>
      </c>
    </row>
    <row r="3" spans="1:24" x14ac:dyDescent="0.25">
      <c r="A3" t="s">
        <v>19</v>
      </c>
      <c r="B3">
        <v>136</v>
      </c>
      <c r="C3" s="4">
        <v>72.27</v>
      </c>
      <c r="D3">
        <v>256</v>
      </c>
      <c r="E3">
        <v>13</v>
      </c>
      <c r="F3" t="s">
        <v>108</v>
      </c>
      <c r="G3" t="s">
        <v>112</v>
      </c>
      <c r="H3" t="s">
        <v>119</v>
      </c>
      <c r="I3" t="str">
        <f t="shared" si="0"/>
        <v>Not Eligible</v>
      </c>
      <c r="J3" t="str">
        <f t="shared" si="1"/>
        <v>No reward</v>
      </c>
      <c r="K3" t="str">
        <f t="shared" si="2"/>
        <v>Mid-Level Holders</v>
      </c>
      <c r="L3" t="str">
        <f t="shared" ref="L3:L66" si="3">_xlfn.IFS(C3&lt;500, "Not Eligible", C3&lt;=1000, "Tier 3", C3&lt;=5000, "Tier 2", C3&gt;5000, "Tier 1")</f>
        <v>Not Eligible</v>
      </c>
      <c r="M3" t="str">
        <f t="shared" ref="M3:M66" si="4">IF(D3&lt;365, "Active", "Inactive")</f>
        <v>Active</v>
      </c>
      <c r="N3" t="str">
        <f t="shared" ref="N3:N66" si="5">IF(AND(F3 = "YES",C3 &gt; 5000, M3 = "Active"), "Very Eligible", "Inelligible")</f>
        <v>Inelligible</v>
      </c>
      <c r="O3" t="str">
        <f t="shared" ref="O3:O66" si="6">IF(AND(H3= "Dormant", E3&lt;=10), "Flag", "Dash")</f>
        <v>Dash</v>
      </c>
      <c r="P3" t="str">
        <f t="shared" ref="P3:P66" si="7">IF(AND(B3&gt;100, D3&gt;=90), "Loyal", "Other")</f>
        <v>Loyal</v>
      </c>
      <c r="Q3" t="str">
        <f t="shared" ref="Q3:Q66" si="8">IF(AND(OR(G3="Africa", G3= "Asia"),  F3= "yes"), "Qualified", "Not Qualified")</f>
        <v>Not Qualified</v>
      </c>
      <c r="R3" t="str">
        <f t="shared" ref="R3:R66" si="9">IF(AND(G3= "North America", C3&gt;7000), "North America", "Not")</f>
        <v>Not</v>
      </c>
      <c r="S3" t="str">
        <f t="shared" ref="S3:S66" si="10">IF(AND(B3&gt;10, F3 ="no", C3&lt;500), "Low-Impact", "High-Impact")</f>
        <v>Low-Impact</v>
      </c>
      <c r="T3" t="str">
        <f t="shared" ref="T3:T66" si="11">IF(AND(OR(C3&lt;1000, D3&lt;90), F3="YES"), "Remove", "Remain")</f>
        <v>Remain</v>
      </c>
      <c r="U3" t="str">
        <f t="shared" ref="U3:U66" si="12">IF(AND(E3&gt;20, C3&gt;7000), "Whales", "Not Whales")</f>
        <v>Not Whales</v>
      </c>
      <c r="V3" t="str">
        <f t="shared" ref="V3:V66" si="13">_xlfn.IFS(B3&lt; 50, "Null", B3&lt;100, "Low", B3&lt;150, "Medium", B3&gt;=150, "High")</f>
        <v>Medium</v>
      </c>
      <c r="W3" t="str">
        <f t="shared" ref="W3:W66" si="14">_xlfn.IFS(AND(G3= "Africa", F3= "Yes"), "Priority 1",AND(G3= "Asia",F3="Yes"), "Priority 2",F3= "Yes", "Priority 3", F3 = "No", "Deprioritized")</f>
        <v>Deprioritized</v>
      </c>
      <c r="X3" t="str">
        <f t="shared" ref="X3:X66" si="15">IF(AND(F3= "No", H3="Dormant",C3&lt;1000), "Exclude", "Include")</f>
        <v>Exclude</v>
      </c>
    </row>
    <row r="4" spans="1:24" x14ac:dyDescent="0.25">
      <c r="A4" t="s">
        <v>71</v>
      </c>
      <c r="B4">
        <v>42</v>
      </c>
      <c r="C4" s="4">
        <v>77.06</v>
      </c>
      <c r="D4">
        <v>143</v>
      </c>
      <c r="E4">
        <v>6</v>
      </c>
      <c r="F4" t="s">
        <v>109</v>
      </c>
      <c r="G4" t="s">
        <v>110</v>
      </c>
      <c r="H4" t="s">
        <v>118</v>
      </c>
      <c r="I4" t="str">
        <f t="shared" si="0"/>
        <v>Not Eligible</v>
      </c>
      <c r="J4" t="str">
        <f t="shared" si="1"/>
        <v>No reward</v>
      </c>
      <c r="K4" t="str">
        <f t="shared" si="2"/>
        <v>Mid-Level Holders</v>
      </c>
      <c r="L4" t="str">
        <f t="shared" si="3"/>
        <v>Not Eligible</v>
      </c>
      <c r="M4" t="str">
        <f t="shared" si="4"/>
        <v>Active</v>
      </c>
      <c r="N4" t="str">
        <f t="shared" si="5"/>
        <v>Inelligible</v>
      </c>
      <c r="O4" t="str">
        <f t="shared" si="6"/>
        <v>Dash</v>
      </c>
      <c r="P4" t="str">
        <f t="shared" si="7"/>
        <v>Other</v>
      </c>
      <c r="Q4" t="str">
        <f t="shared" si="8"/>
        <v>Not Qualified</v>
      </c>
      <c r="R4" t="str">
        <f t="shared" si="9"/>
        <v>Not</v>
      </c>
      <c r="S4" t="str">
        <f t="shared" si="10"/>
        <v>High-Impact</v>
      </c>
      <c r="T4" t="str">
        <f t="shared" si="11"/>
        <v>Remove</v>
      </c>
      <c r="U4" t="str">
        <f t="shared" si="12"/>
        <v>Not Whales</v>
      </c>
      <c r="V4" t="str">
        <f t="shared" si="13"/>
        <v>Null</v>
      </c>
      <c r="W4" t="str">
        <f t="shared" si="14"/>
        <v>Priority 3</v>
      </c>
      <c r="X4" t="str">
        <f t="shared" si="15"/>
        <v>Include</v>
      </c>
    </row>
    <row r="5" spans="1:24" x14ac:dyDescent="0.25">
      <c r="A5" t="s">
        <v>65</v>
      </c>
      <c r="B5">
        <v>84</v>
      </c>
      <c r="C5" s="4">
        <v>96.69</v>
      </c>
      <c r="D5">
        <v>224</v>
      </c>
      <c r="E5">
        <v>40</v>
      </c>
      <c r="F5" t="s">
        <v>108</v>
      </c>
      <c r="G5" t="s">
        <v>114</v>
      </c>
      <c r="H5" t="s">
        <v>118</v>
      </c>
      <c r="I5" t="str">
        <f t="shared" si="0"/>
        <v>Not Eligible</v>
      </c>
      <c r="J5" t="str">
        <f t="shared" si="1"/>
        <v>No reward</v>
      </c>
      <c r="K5" t="str">
        <f t="shared" si="2"/>
        <v>High-Level Holders</v>
      </c>
      <c r="L5" t="str">
        <f t="shared" si="3"/>
        <v>Not Eligible</v>
      </c>
      <c r="M5" t="str">
        <f t="shared" si="4"/>
        <v>Active</v>
      </c>
      <c r="N5" t="str">
        <f t="shared" si="5"/>
        <v>Inelligible</v>
      </c>
      <c r="O5" t="str">
        <f t="shared" si="6"/>
        <v>Dash</v>
      </c>
      <c r="P5" t="str">
        <f t="shared" si="7"/>
        <v>Other</v>
      </c>
      <c r="Q5" t="str">
        <f t="shared" si="8"/>
        <v>Not Qualified</v>
      </c>
      <c r="R5" t="str">
        <f t="shared" si="9"/>
        <v>Not</v>
      </c>
      <c r="S5" t="str">
        <f t="shared" si="10"/>
        <v>Low-Impact</v>
      </c>
      <c r="T5" t="str">
        <f t="shared" si="11"/>
        <v>Remain</v>
      </c>
      <c r="U5" t="str">
        <f t="shared" si="12"/>
        <v>Not Whales</v>
      </c>
      <c r="V5" t="str">
        <f t="shared" si="13"/>
        <v>Low</v>
      </c>
      <c r="W5" t="str">
        <f t="shared" si="14"/>
        <v>Deprioritized</v>
      </c>
      <c r="X5" t="str">
        <f t="shared" si="15"/>
        <v>Include</v>
      </c>
    </row>
    <row r="6" spans="1:24" x14ac:dyDescent="0.25">
      <c r="A6" t="s">
        <v>73</v>
      </c>
      <c r="B6">
        <v>116</v>
      </c>
      <c r="C6" s="4">
        <v>109.58</v>
      </c>
      <c r="D6">
        <v>658</v>
      </c>
      <c r="E6">
        <v>0</v>
      </c>
      <c r="F6" t="s">
        <v>109</v>
      </c>
      <c r="G6" t="s">
        <v>113</v>
      </c>
      <c r="H6" t="s">
        <v>119</v>
      </c>
      <c r="I6" t="str">
        <f t="shared" si="0"/>
        <v>Not Eligible</v>
      </c>
      <c r="J6" t="str">
        <f t="shared" si="1"/>
        <v>No reward</v>
      </c>
      <c r="K6" t="str">
        <f t="shared" si="2"/>
        <v>Low-Level Holders</v>
      </c>
      <c r="L6" t="str">
        <f t="shared" si="3"/>
        <v>Not Eligible</v>
      </c>
      <c r="M6" t="str">
        <f t="shared" si="4"/>
        <v>Inactive</v>
      </c>
      <c r="N6" t="str">
        <f t="shared" si="5"/>
        <v>Inelligible</v>
      </c>
      <c r="O6" t="str">
        <f t="shared" si="6"/>
        <v>Flag</v>
      </c>
      <c r="P6" t="str">
        <f t="shared" si="7"/>
        <v>Loyal</v>
      </c>
      <c r="Q6" t="str">
        <f t="shared" si="8"/>
        <v>Not Qualified</v>
      </c>
      <c r="R6" t="str">
        <f t="shared" si="9"/>
        <v>Not</v>
      </c>
      <c r="S6" t="str">
        <f t="shared" si="10"/>
        <v>High-Impact</v>
      </c>
      <c r="T6" t="str">
        <f t="shared" si="11"/>
        <v>Remove</v>
      </c>
      <c r="U6" t="str">
        <f t="shared" si="12"/>
        <v>Not Whales</v>
      </c>
      <c r="V6" t="str">
        <f t="shared" si="13"/>
        <v>Medium</v>
      </c>
      <c r="W6" t="str">
        <f t="shared" si="14"/>
        <v>Priority 3</v>
      </c>
      <c r="X6" t="str">
        <f t="shared" si="15"/>
        <v>Include</v>
      </c>
    </row>
    <row r="7" spans="1:24" x14ac:dyDescent="0.25">
      <c r="A7" t="s">
        <v>95</v>
      </c>
      <c r="B7">
        <v>68</v>
      </c>
      <c r="C7" s="4">
        <v>183.01</v>
      </c>
      <c r="D7">
        <v>227</v>
      </c>
      <c r="E7">
        <v>4</v>
      </c>
      <c r="F7" t="s">
        <v>109</v>
      </c>
      <c r="G7" t="s">
        <v>112</v>
      </c>
      <c r="H7" t="s">
        <v>119</v>
      </c>
      <c r="I7" t="str">
        <f t="shared" si="0"/>
        <v>Not Eligible</v>
      </c>
      <c r="J7" t="str">
        <f t="shared" si="1"/>
        <v>No reward</v>
      </c>
      <c r="K7" t="str">
        <f t="shared" si="2"/>
        <v>Low-Level Holders</v>
      </c>
      <c r="L7" t="str">
        <f t="shared" si="3"/>
        <v>Not Eligible</v>
      </c>
      <c r="M7" t="str">
        <f t="shared" si="4"/>
        <v>Active</v>
      </c>
      <c r="N7" t="str">
        <f t="shared" si="5"/>
        <v>Inelligible</v>
      </c>
      <c r="O7" t="str">
        <f t="shared" si="6"/>
        <v>Flag</v>
      </c>
      <c r="P7" t="str">
        <f t="shared" si="7"/>
        <v>Other</v>
      </c>
      <c r="Q7" t="str">
        <f t="shared" si="8"/>
        <v>Not Qualified</v>
      </c>
      <c r="R7" t="str">
        <f t="shared" si="9"/>
        <v>Not</v>
      </c>
      <c r="S7" t="str">
        <f t="shared" si="10"/>
        <v>High-Impact</v>
      </c>
      <c r="T7" t="str">
        <f t="shared" si="11"/>
        <v>Remove</v>
      </c>
      <c r="U7" t="str">
        <f t="shared" si="12"/>
        <v>Not Whales</v>
      </c>
      <c r="V7" t="str">
        <f t="shared" si="13"/>
        <v>Low</v>
      </c>
      <c r="W7" t="str">
        <f t="shared" si="14"/>
        <v>Priority 3</v>
      </c>
      <c r="X7" t="str">
        <f t="shared" si="15"/>
        <v>Include</v>
      </c>
    </row>
    <row r="8" spans="1:24" x14ac:dyDescent="0.25">
      <c r="A8" t="s">
        <v>86</v>
      </c>
      <c r="B8">
        <v>129</v>
      </c>
      <c r="C8" s="4">
        <v>239.26</v>
      </c>
      <c r="D8">
        <v>66</v>
      </c>
      <c r="E8">
        <v>39</v>
      </c>
      <c r="F8" t="s">
        <v>109</v>
      </c>
      <c r="G8" t="s">
        <v>113</v>
      </c>
      <c r="H8" t="s">
        <v>117</v>
      </c>
      <c r="I8" t="str">
        <f t="shared" si="0"/>
        <v>Not Eligible</v>
      </c>
      <c r="J8" t="str">
        <f t="shared" si="1"/>
        <v>Get Reward</v>
      </c>
      <c r="K8" t="str">
        <f t="shared" si="2"/>
        <v>High-Level Holders</v>
      </c>
      <c r="L8" t="str">
        <f t="shared" si="3"/>
        <v>Not Eligible</v>
      </c>
      <c r="M8" t="str">
        <f t="shared" si="4"/>
        <v>Active</v>
      </c>
      <c r="N8" t="str">
        <f t="shared" si="5"/>
        <v>Inelligible</v>
      </c>
      <c r="O8" t="str">
        <f t="shared" si="6"/>
        <v>Dash</v>
      </c>
      <c r="P8" t="str">
        <f t="shared" si="7"/>
        <v>Other</v>
      </c>
      <c r="Q8" t="str">
        <f t="shared" si="8"/>
        <v>Not Qualified</v>
      </c>
      <c r="R8" t="str">
        <f t="shared" si="9"/>
        <v>Not</v>
      </c>
      <c r="S8" t="str">
        <f t="shared" si="10"/>
        <v>High-Impact</v>
      </c>
      <c r="T8" t="str">
        <f t="shared" si="11"/>
        <v>Remove</v>
      </c>
      <c r="U8" t="str">
        <f t="shared" si="12"/>
        <v>Not Whales</v>
      </c>
      <c r="V8" t="str">
        <f t="shared" si="13"/>
        <v>Medium</v>
      </c>
      <c r="W8" t="str">
        <f t="shared" si="14"/>
        <v>Priority 3</v>
      </c>
      <c r="X8" t="str">
        <f t="shared" si="15"/>
        <v>Include</v>
      </c>
    </row>
    <row r="9" spans="1:24" x14ac:dyDescent="0.25">
      <c r="A9" t="s">
        <v>40</v>
      </c>
      <c r="B9">
        <v>22</v>
      </c>
      <c r="C9" s="4">
        <v>241.19</v>
      </c>
      <c r="D9">
        <v>52</v>
      </c>
      <c r="E9">
        <v>10</v>
      </c>
      <c r="F9" t="s">
        <v>109</v>
      </c>
      <c r="G9" t="s">
        <v>113</v>
      </c>
      <c r="H9" t="s">
        <v>118</v>
      </c>
      <c r="I9" t="str">
        <f t="shared" si="0"/>
        <v>Not Eligible</v>
      </c>
      <c r="J9" t="str">
        <f t="shared" si="1"/>
        <v>No reward</v>
      </c>
      <c r="K9" t="str">
        <f t="shared" si="2"/>
        <v>Mid-Level Holders</v>
      </c>
      <c r="L9" t="str">
        <f t="shared" si="3"/>
        <v>Not Eligible</v>
      </c>
      <c r="M9" t="str">
        <f t="shared" si="4"/>
        <v>Active</v>
      </c>
      <c r="N9" t="str">
        <f t="shared" si="5"/>
        <v>Inelligible</v>
      </c>
      <c r="O9" t="str">
        <f t="shared" si="6"/>
        <v>Dash</v>
      </c>
      <c r="P9" t="str">
        <f t="shared" si="7"/>
        <v>Other</v>
      </c>
      <c r="Q9" t="str">
        <f t="shared" si="8"/>
        <v>Not Qualified</v>
      </c>
      <c r="R9" t="str">
        <f t="shared" si="9"/>
        <v>Not</v>
      </c>
      <c r="S9" t="str">
        <f t="shared" si="10"/>
        <v>High-Impact</v>
      </c>
      <c r="T9" t="str">
        <f t="shared" si="11"/>
        <v>Remove</v>
      </c>
      <c r="U9" t="str">
        <f t="shared" si="12"/>
        <v>Not Whales</v>
      </c>
      <c r="V9" t="str">
        <f t="shared" si="13"/>
        <v>Null</v>
      </c>
      <c r="W9" t="str">
        <f t="shared" si="14"/>
        <v>Priority 3</v>
      </c>
      <c r="X9" t="str">
        <f t="shared" si="15"/>
        <v>Include</v>
      </c>
    </row>
    <row r="10" spans="1:24" x14ac:dyDescent="0.25">
      <c r="A10" t="s">
        <v>31</v>
      </c>
      <c r="B10">
        <v>55</v>
      </c>
      <c r="C10" s="4">
        <v>291.55</v>
      </c>
      <c r="D10">
        <v>432</v>
      </c>
      <c r="E10">
        <v>37</v>
      </c>
      <c r="F10" t="s">
        <v>109</v>
      </c>
      <c r="G10" t="s">
        <v>113</v>
      </c>
      <c r="H10" t="s">
        <v>116</v>
      </c>
      <c r="I10" t="str">
        <f t="shared" si="0"/>
        <v>Not Eligible</v>
      </c>
      <c r="J10" t="str">
        <f t="shared" si="1"/>
        <v>No reward</v>
      </c>
      <c r="K10" t="str">
        <f t="shared" si="2"/>
        <v>High-Level Holders</v>
      </c>
      <c r="L10" t="str">
        <f t="shared" si="3"/>
        <v>Not Eligible</v>
      </c>
      <c r="M10" t="str">
        <f t="shared" si="4"/>
        <v>Inactive</v>
      </c>
      <c r="N10" t="str">
        <f t="shared" si="5"/>
        <v>Inelligible</v>
      </c>
      <c r="O10" t="str">
        <f t="shared" si="6"/>
        <v>Dash</v>
      </c>
      <c r="P10" t="str">
        <f t="shared" si="7"/>
        <v>Other</v>
      </c>
      <c r="Q10" t="str">
        <f t="shared" si="8"/>
        <v>Not Qualified</v>
      </c>
      <c r="R10" t="str">
        <f t="shared" si="9"/>
        <v>Not</v>
      </c>
      <c r="S10" t="str">
        <f t="shared" si="10"/>
        <v>High-Impact</v>
      </c>
      <c r="T10" t="str">
        <f t="shared" si="11"/>
        <v>Remove</v>
      </c>
      <c r="U10" t="str">
        <f t="shared" si="12"/>
        <v>Not Whales</v>
      </c>
      <c r="V10" t="str">
        <f t="shared" si="13"/>
        <v>Low</v>
      </c>
      <c r="W10" t="str">
        <f t="shared" si="14"/>
        <v>Priority 3</v>
      </c>
      <c r="X10" t="str">
        <f t="shared" si="15"/>
        <v>Include</v>
      </c>
    </row>
    <row r="11" spans="1:24" x14ac:dyDescent="0.25">
      <c r="A11" t="s">
        <v>72</v>
      </c>
      <c r="B11">
        <v>37</v>
      </c>
      <c r="C11" s="4">
        <v>387.66</v>
      </c>
      <c r="D11">
        <v>257</v>
      </c>
      <c r="E11">
        <v>23</v>
      </c>
      <c r="F11" t="s">
        <v>108</v>
      </c>
      <c r="G11" t="s">
        <v>115</v>
      </c>
      <c r="H11" t="s">
        <v>117</v>
      </c>
      <c r="I11" t="str">
        <f t="shared" si="0"/>
        <v>Not Eligible</v>
      </c>
      <c r="J11" t="str">
        <f t="shared" si="1"/>
        <v>Get Reward</v>
      </c>
      <c r="K11" t="str">
        <f t="shared" si="2"/>
        <v>Mid-Level Holders</v>
      </c>
      <c r="L11" t="str">
        <f t="shared" si="3"/>
        <v>Not Eligible</v>
      </c>
      <c r="M11" t="str">
        <f t="shared" si="4"/>
        <v>Active</v>
      </c>
      <c r="N11" t="str">
        <f t="shared" si="5"/>
        <v>Inelligible</v>
      </c>
      <c r="O11" t="str">
        <f t="shared" si="6"/>
        <v>Dash</v>
      </c>
      <c r="P11" t="str">
        <f t="shared" si="7"/>
        <v>Other</v>
      </c>
      <c r="Q11" t="str">
        <f t="shared" si="8"/>
        <v>Not Qualified</v>
      </c>
      <c r="R11" t="str">
        <f t="shared" si="9"/>
        <v>Not</v>
      </c>
      <c r="S11" t="str">
        <f t="shared" si="10"/>
        <v>Low-Impact</v>
      </c>
      <c r="T11" t="str">
        <f t="shared" si="11"/>
        <v>Remain</v>
      </c>
      <c r="U11" t="str">
        <f t="shared" si="12"/>
        <v>Not Whales</v>
      </c>
      <c r="V11" t="str">
        <f t="shared" si="13"/>
        <v>Null</v>
      </c>
      <c r="W11" t="str">
        <f t="shared" si="14"/>
        <v>Deprioritized</v>
      </c>
      <c r="X11" t="str">
        <f t="shared" si="15"/>
        <v>Include</v>
      </c>
    </row>
    <row r="12" spans="1:24" x14ac:dyDescent="0.25">
      <c r="A12" t="s">
        <v>59</v>
      </c>
      <c r="B12">
        <v>76</v>
      </c>
      <c r="C12" s="4">
        <v>404.36</v>
      </c>
      <c r="D12">
        <v>628</v>
      </c>
      <c r="E12">
        <v>25</v>
      </c>
      <c r="F12" t="s">
        <v>108</v>
      </c>
      <c r="G12" t="s">
        <v>115</v>
      </c>
      <c r="H12" t="s">
        <v>118</v>
      </c>
      <c r="I12" t="str">
        <f t="shared" si="0"/>
        <v>Not Eligible</v>
      </c>
      <c r="J12" t="str">
        <f t="shared" si="1"/>
        <v>No reward</v>
      </c>
      <c r="K12" t="str">
        <f t="shared" si="2"/>
        <v>Mid-Level Holders</v>
      </c>
      <c r="L12" t="str">
        <f t="shared" si="3"/>
        <v>Not Eligible</v>
      </c>
      <c r="M12" t="str">
        <f t="shared" si="4"/>
        <v>Inactive</v>
      </c>
      <c r="N12" t="str">
        <f t="shared" si="5"/>
        <v>Inelligible</v>
      </c>
      <c r="O12" t="str">
        <f t="shared" si="6"/>
        <v>Dash</v>
      </c>
      <c r="P12" t="str">
        <f t="shared" si="7"/>
        <v>Other</v>
      </c>
      <c r="Q12" t="str">
        <f t="shared" si="8"/>
        <v>Not Qualified</v>
      </c>
      <c r="R12" t="str">
        <f t="shared" si="9"/>
        <v>Not</v>
      </c>
      <c r="S12" t="str">
        <f t="shared" si="10"/>
        <v>Low-Impact</v>
      </c>
      <c r="T12" t="str">
        <f t="shared" si="11"/>
        <v>Remain</v>
      </c>
      <c r="U12" t="str">
        <f t="shared" si="12"/>
        <v>Not Whales</v>
      </c>
      <c r="V12" t="str">
        <f t="shared" si="13"/>
        <v>Low</v>
      </c>
      <c r="W12" t="str">
        <f t="shared" si="14"/>
        <v>Deprioritized</v>
      </c>
      <c r="X12" t="str">
        <f t="shared" si="15"/>
        <v>Include</v>
      </c>
    </row>
    <row r="13" spans="1:24" x14ac:dyDescent="0.25">
      <c r="A13" t="s">
        <v>106</v>
      </c>
      <c r="B13">
        <v>62</v>
      </c>
      <c r="C13" s="4">
        <v>430.84</v>
      </c>
      <c r="D13">
        <v>635</v>
      </c>
      <c r="E13">
        <v>16</v>
      </c>
      <c r="F13" t="s">
        <v>108</v>
      </c>
      <c r="G13" t="s">
        <v>114</v>
      </c>
      <c r="H13" t="s">
        <v>116</v>
      </c>
      <c r="I13" t="str">
        <f t="shared" si="0"/>
        <v>Not Eligible</v>
      </c>
      <c r="J13" t="str">
        <f t="shared" si="1"/>
        <v>No reward</v>
      </c>
      <c r="K13" t="str">
        <f t="shared" si="2"/>
        <v>Mid-Level Holders</v>
      </c>
      <c r="L13" t="str">
        <f t="shared" si="3"/>
        <v>Not Eligible</v>
      </c>
      <c r="M13" t="str">
        <f t="shared" si="4"/>
        <v>Inactive</v>
      </c>
      <c r="N13" t="str">
        <f t="shared" si="5"/>
        <v>Inelligible</v>
      </c>
      <c r="O13" t="str">
        <f t="shared" si="6"/>
        <v>Dash</v>
      </c>
      <c r="P13" t="str">
        <f t="shared" si="7"/>
        <v>Other</v>
      </c>
      <c r="Q13" t="str">
        <f t="shared" si="8"/>
        <v>Not Qualified</v>
      </c>
      <c r="R13" t="str">
        <f t="shared" si="9"/>
        <v>Not</v>
      </c>
      <c r="S13" t="str">
        <f t="shared" si="10"/>
        <v>Low-Impact</v>
      </c>
      <c r="T13" t="str">
        <f t="shared" si="11"/>
        <v>Remain</v>
      </c>
      <c r="U13" t="str">
        <f t="shared" si="12"/>
        <v>Not Whales</v>
      </c>
      <c r="V13" t="str">
        <f t="shared" si="13"/>
        <v>Low</v>
      </c>
      <c r="W13" t="str">
        <f t="shared" si="14"/>
        <v>Deprioritized</v>
      </c>
      <c r="X13" t="str">
        <f t="shared" si="15"/>
        <v>Include</v>
      </c>
    </row>
    <row r="14" spans="1:24" x14ac:dyDescent="0.25">
      <c r="A14" t="s">
        <v>15</v>
      </c>
      <c r="B14">
        <v>110</v>
      </c>
      <c r="C14" s="4">
        <v>547.03</v>
      </c>
      <c r="D14">
        <v>232</v>
      </c>
      <c r="E14">
        <v>10</v>
      </c>
      <c r="F14" t="s">
        <v>108</v>
      </c>
      <c r="G14" t="s">
        <v>110</v>
      </c>
      <c r="H14" t="s">
        <v>118</v>
      </c>
      <c r="I14" t="str">
        <f t="shared" si="0"/>
        <v>Not Eligible</v>
      </c>
      <c r="J14" t="str">
        <f t="shared" si="1"/>
        <v>No reward</v>
      </c>
      <c r="K14" t="str">
        <f t="shared" si="2"/>
        <v>Mid-Level Holders</v>
      </c>
      <c r="L14" t="str">
        <f t="shared" si="3"/>
        <v>Tier 3</v>
      </c>
      <c r="M14" t="str">
        <f t="shared" si="4"/>
        <v>Active</v>
      </c>
      <c r="N14" t="str">
        <f t="shared" si="5"/>
        <v>Inelligible</v>
      </c>
      <c r="O14" t="str">
        <f t="shared" si="6"/>
        <v>Dash</v>
      </c>
      <c r="P14" t="str">
        <f t="shared" si="7"/>
        <v>Loyal</v>
      </c>
      <c r="Q14" t="str">
        <f t="shared" si="8"/>
        <v>Not Qualified</v>
      </c>
      <c r="R14" t="str">
        <f t="shared" si="9"/>
        <v>Not</v>
      </c>
      <c r="S14" t="str">
        <f t="shared" si="10"/>
        <v>High-Impact</v>
      </c>
      <c r="T14" t="str">
        <f t="shared" si="11"/>
        <v>Remain</v>
      </c>
      <c r="U14" t="str">
        <f t="shared" si="12"/>
        <v>Not Whales</v>
      </c>
      <c r="V14" t="str">
        <f t="shared" si="13"/>
        <v>Medium</v>
      </c>
      <c r="W14" t="str">
        <f t="shared" si="14"/>
        <v>Deprioritized</v>
      </c>
      <c r="X14" t="str">
        <f t="shared" si="15"/>
        <v>Include</v>
      </c>
    </row>
    <row r="15" spans="1:24" x14ac:dyDescent="0.25">
      <c r="A15" t="s">
        <v>47</v>
      </c>
      <c r="B15">
        <v>5</v>
      </c>
      <c r="C15" s="4">
        <v>615.29</v>
      </c>
      <c r="D15">
        <v>94</v>
      </c>
      <c r="E15">
        <v>45</v>
      </c>
      <c r="F15" t="s">
        <v>109</v>
      </c>
      <c r="G15" t="s">
        <v>113</v>
      </c>
      <c r="H15" t="s">
        <v>118</v>
      </c>
      <c r="I15" t="str">
        <f t="shared" si="0"/>
        <v>Not Eligible</v>
      </c>
      <c r="J15" t="str">
        <f t="shared" si="1"/>
        <v>No reward</v>
      </c>
      <c r="K15" t="str">
        <f t="shared" si="2"/>
        <v>High-Level Holders</v>
      </c>
      <c r="L15" t="str">
        <f t="shared" si="3"/>
        <v>Tier 3</v>
      </c>
      <c r="M15" t="str">
        <f t="shared" si="4"/>
        <v>Active</v>
      </c>
      <c r="N15" t="str">
        <f t="shared" si="5"/>
        <v>Inelligible</v>
      </c>
      <c r="O15" t="str">
        <f t="shared" si="6"/>
        <v>Dash</v>
      </c>
      <c r="P15" t="str">
        <f t="shared" si="7"/>
        <v>Other</v>
      </c>
      <c r="Q15" t="str">
        <f t="shared" si="8"/>
        <v>Not Qualified</v>
      </c>
      <c r="R15" t="str">
        <f t="shared" si="9"/>
        <v>Not</v>
      </c>
      <c r="S15" t="str">
        <f t="shared" si="10"/>
        <v>High-Impact</v>
      </c>
      <c r="T15" t="str">
        <f t="shared" si="11"/>
        <v>Remove</v>
      </c>
      <c r="U15" t="str">
        <f t="shared" si="12"/>
        <v>Not Whales</v>
      </c>
      <c r="V15" t="str">
        <f t="shared" si="13"/>
        <v>Null</v>
      </c>
      <c r="W15" t="str">
        <f t="shared" si="14"/>
        <v>Priority 3</v>
      </c>
      <c r="X15" t="str">
        <f t="shared" si="15"/>
        <v>Include</v>
      </c>
    </row>
    <row r="16" spans="1:24" x14ac:dyDescent="0.25">
      <c r="A16" t="s">
        <v>94</v>
      </c>
      <c r="B16">
        <v>5</v>
      </c>
      <c r="C16" s="4">
        <v>648.85</v>
      </c>
      <c r="D16">
        <v>449</v>
      </c>
      <c r="E16">
        <v>23</v>
      </c>
      <c r="F16" t="s">
        <v>108</v>
      </c>
      <c r="G16" t="s">
        <v>113</v>
      </c>
      <c r="H16" t="s">
        <v>118</v>
      </c>
      <c r="I16" t="str">
        <f t="shared" si="0"/>
        <v>Not Eligible</v>
      </c>
      <c r="J16" t="str">
        <f t="shared" si="1"/>
        <v>No reward</v>
      </c>
      <c r="K16" t="str">
        <f t="shared" si="2"/>
        <v>Mid-Level Holders</v>
      </c>
      <c r="L16" t="str">
        <f t="shared" si="3"/>
        <v>Tier 3</v>
      </c>
      <c r="M16" t="str">
        <f t="shared" si="4"/>
        <v>Inactive</v>
      </c>
      <c r="N16" t="str">
        <f t="shared" si="5"/>
        <v>Inelligible</v>
      </c>
      <c r="O16" t="str">
        <f t="shared" si="6"/>
        <v>Dash</v>
      </c>
      <c r="P16" t="str">
        <f t="shared" si="7"/>
        <v>Other</v>
      </c>
      <c r="Q16" t="str">
        <f t="shared" si="8"/>
        <v>Not Qualified</v>
      </c>
      <c r="R16" t="str">
        <f t="shared" si="9"/>
        <v>Not</v>
      </c>
      <c r="S16" t="str">
        <f t="shared" si="10"/>
        <v>High-Impact</v>
      </c>
      <c r="T16" t="str">
        <f t="shared" si="11"/>
        <v>Remain</v>
      </c>
      <c r="U16" t="str">
        <f t="shared" si="12"/>
        <v>Not Whales</v>
      </c>
      <c r="V16" t="str">
        <f t="shared" si="13"/>
        <v>Null</v>
      </c>
      <c r="W16" t="str">
        <f t="shared" si="14"/>
        <v>Deprioritized</v>
      </c>
      <c r="X16" t="str">
        <f t="shared" si="15"/>
        <v>Include</v>
      </c>
    </row>
    <row r="17" spans="1:24" x14ac:dyDescent="0.25">
      <c r="A17" t="s">
        <v>70</v>
      </c>
      <c r="B17">
        <v>96</v>
      </c>
      <c r="C17" s="4">
        <v>668.94</v>
      </c>
      <c r="D17">
        <v>23</v>
      </c>
      <c r="E17">
        <v>35</v>
      </c>
      <c r="F17" t="s">
        <v>109</v>
      </c>
      <c r="G17" t="s">
        <v>113</v>
      </c>
      <c r="H17" t="s">
        <v>116</v>
      </c>
      <c r="I17" t="str">
        <f t="shared" si="0"/>
        <v>Not Eligible</v>
      </c>
      <c r="J17" t="str">
        <f t="shared" si="1"/>
        <v>No reward</v>
      </c>
      <c r="K17" t="str">
        <f t="shared" si="2"/>
        <v>High-Level Holders</v>
      </c>
      <c r="L17" t="str">
        <f t="shared" si="3"/>
        <v>Tier 3</v>
      </c>
      <c r="M17" t="str">
        <f t="shared" si="4"/>
        <v>Active</v>
      </c>
      <c r="N17" t="str">
        <f t="shared" si="5"/>
        <v>Inelligible</v>
      </c>
      <c r="O17" t="str">
        <f t="shared" si="6"/>
        <v>Dash</v>
      </c>
      <c r="P17" t="str">
        <f t="shared" si="7"/>
        <v>Other</v>
      </c>
      <c r="Q17" t="str">
        <f t="shared" si="8"/>
        <v>Not Qualified</v>
      </c>
      <c r="R17" t="str">
        <f t="shared" si="9"/>
        <v>Not</v>
      </c>
      <c r="S17" t="str">
        <f t="shared" si="10"/>
        <v>High-Impact</v>
      </c>
      <c r="T17" t="str">
        <f t="shared" si="11"/>
        <v>Remove</v>
      </c>
      <c r="U17" t="str">
        <f t="shared" si="12"/>
        <v>Not Whales</v>
      </c>
      <c r="V17" t="str">
        <f t="shared" si="13"/>
        <v>Low</v>
      </c>
      <c r="W17" t="str">
        <f t="shared" si="14"/>
        <v>Priority 3</v>
      </c>
      <c r="X17" t="str">
        <f t="shared" si="15"/>
        <v>Include</v>
      </c>
    </row>
    <row r="18" spans="1:24" x14ac:dyDescent="0.25">
      <c r="A18" t="s">
        <v>75</v>
      </c>
      <c r="B18">
        <v>13</v>
      </c>
      <c r="C18" s="4">
        <v>887.26</v>
      </c>
      <c r="D18">
        <v>644</v>
      </c>
      <c r="E18">
        <v>14</v>
      </c>
      <c r="F18" t="s">
        <v>108</v>
      </c>
      <c r="G18" t="s">
        <v>112</v>
      </c>
      <c r="H18" t="s">
        <v>119</v>
      </c>
      <c r="I18" t="str">
        <f t="shared" si="0"/>
        <v>Not Eligible</v>
      </c>
      <c r="J18" t="str">
        <f t="shared" si="1"/>
        <v>No reward</v>
      </c>
      <c r="K18" t="str">
        <f t="shared" si="2"/>
        <v>Mid-Level Holders</v>
      </c>
      <c r="L18" t="str">
        <f t="shared" si="3"/>
        <v>Tier 3</v>
      </c>
      <c r="M18" t="str">
        <f t="shared" si="4"/>
        <v>Inactive</v>
      </c>
      <c r="N18" t="str">
        <f t="shared" si="5"/>
        <v>Inelligible</v>
      </c>
      <c r="O18" t="str">
        <f t="shared" si="6"/>
        <v>Dash</v>
      </c>
      <c r="P18" t="str">
        <f t="shared" si="7"/>
        <v>Other</v>
      </c>
      <c r="Q18" t="str">
        <f t="shared" si="8"/>
        <v>Not Qualified</v>
      </c>
      <c r="R18" t="str">
        <f t="shared" si="9"/>
        <v>Not</v>
      </c>
      <c r="S18" t="str">
        <f t="shared" si="10"/>
        <v>High-Impact</v>
      </c>
      <c r="T18" t="str">
        <f t="shared" si="11"/>
        <v>Remain</v>
      </c>
      <c r="U18" t="str">
        <f t="shared" si="12"/>
        <v>Not Whales</v>
      </c>
      <c r="V18" t="str">
        <f t="shared" si="13"/>
        <v>Null</v>
      </c>
      <c r="W18" t="str">
        <f t="shared" si="14"/>
        <v>Deprioritized</v>
      </c>
      <c r="X18" t="str">
        <f t="shared" si="15"/>
        <v>Exclude</v>
      </c>
    </row>
    <row r="19" spans="1:24" x14ac:dyDescent="0.25">
      <c r="A19" t="s">
        <v>102</v>
      </c>
      <c r="B19">
        <v>19</v>
      </c>
      <c r="C19" s="4">
        <v>907.26</v>
      </c>
      <c r="D19">
        <v>143</v>
      </c>
      <c r="E19">
        <v>8</v>
      </c>
      <c r="F19" t="s">
        <v>108</v>
      </c>
      <c r="G19" t="s">
        <v>114</v>
      </c>
      <c r="H19" t="s">
        <v>117</v>
      </c>
      <c r="I19" t="str">
        <f t="shared" si="0"/>
        <v>Not Eligible</v>
      </c>
      <c r="J19" t="str">
        <f t="shared" si="1"/>
        <v>Get Reward</v>
      </c>
      <c r="K19" t="str">
        <f t="shared" si="2"/>
        <v>Mid-Level Holders</v>
      </c>
      <c r="L19" t="str">
        <f t="shared" si="3"/>
        <v>Tier 3</v>
      </c>
      <c r="M19" t="str">
        <f t="shared" si="4"/>
        <v>Active</v>
      </c>
      <c r="N19" t="str">
        <f t="shared" si="5"/>
        <v>Inelligible</v>
      </c>
      <c r="O19" t="str">
        <f t="shared" si="6"/>
        <v>Dash</v>
      </c>
      <c r="P19" t="str">
        <f t="shared" si="7"/>
        <v>Other</v>
      </c>
      <c r="Q19" t="str">
        <f t="shared" si="8"/>
        <v>Not Qualified</v>
      </c>
      <c r="R19" t="str">
        <f t="shared" si="9"/>
        <v>Not</v>
      </c>
      <c r="S19" t="str">
        <f t="shared" si="10"/>
        <v>High-Impact</v>
      </c>
      <c r="T19" t="str">
        <f t="shared" si="11"/>
        <v>Remain</v>
      </c>
      <c r="U19" t="str">
        <f t="shared" si="12"/>
        <v>Not Whales</v>
      </c>
      <c r="V19" t="str">
        <f t="shared" si="13"/>
        <v>Null</v>
      </c>
      <c r="W19" t="str">
        <f t="shared" si="14"/>
        <v>Deprioritized</v>
      </c>
      <c r="X19" t="str">
        <f t="shared" si="15"/>
        <v>Include</v>
      </c>
    </row>
    <row r="20" spans="1:24" x14ac:dyDescent="0.25">
      <c r="A20" t="s">
        <v>12</v>
      </c>
      <c r="B20">
        <v>40</v>
      </c>
      <c r="C20" s="4">
        <v>1075.04</v>
      </c>
      <c r="D20">
        <v>185</v>
      </c>
      <c r="E20">
        <v>8</v>
      </c>
      <c r="F20" t="s">
        <v>109</v>
      </c>
      <c r="G20" t="s">
        <v>110</v>
      </c>
      <c r="H20" t="s">
        <v>116</v>
      </c>
      <c r="I20" t="str">
        <f t="shared" si="0"/>
        <v>Not Eligible</v>
      </c>
      <c r="J20" t="str">
        <f t="shared" si="1"/>
        <v>No reward</v>
      </c>
      <c r="K20" t="str">
        <f t="shared" si="2"/>
        <v>Mid-Level Holders</v>
      </c>
      <c r="L20" t="str">
        <f t="shared" si="3"/>
        <v>Tier 2</v>
      </c>
      <c r="M20" t="str">
        <f t="shared" si="4"/>
        <v>Active</v>
      </c>
      <c r="N20" t="str">
        <f t="shared" si="5"/>
        <v>Inelligible</v>
      </c>
      <c r="O20" t="str">
        <f t="shared" si="6"/>
        <v>Dash</v>
      </c>
      <c r="P20" t="str">
        <f t="shared" si="7"/>
        <v>Other</v>
      </c>
      <c r="Q20" t="str">
        <f t="shared" si="8"/>
        <v>Not Qualified</v>
      </c>
      <c r="R20" t="str">
        <f t="shared" si="9"/>
        <v>Not</v>
      </c>
      <c r="S20" t="str">
        <f t="shared" si="10"/>
        <v>High-Impact</v>
      </c>
      <c r="T20" t="str">
        <f t="shared" si="11"/>
        <v>Remain</v>
      </c>
      <c r="U20" t="str">
        <f t="shared" si="12"/>
        <v>Not Whales</v>
      </c>
      <c r="V20" t="str">
        <f t="shared" si="13"/>
        <v>Null</v>
      </c>
      <c r="W20" t="str">
        <f t="shared" si="14"/>
        <v>Priority 3</v>
      </c>
      <c r="X20" t="str">
        <f t="shared" si="15"/>
        <v>Include</v>
      </c>
    </row>
    <row r="21" spans="1:24" x14ac:dyDescent="0.25">
      <c r="A21" t="s">
        <v>79</v>
      </c>
      <c r="B21">
        <v>95</v>
      </c>
      <c r="C21" s="4">
        <v>1197.55</v>
      </c>
      <c r="D21">
        <v>479</v>
      </c>
      <c r="E21">
        <v>3</v>
      </c>
      <c r="F21" t="s">
        <v>109</v>
      </c>
      <c r="G21" t="s">
        <v>115</v>
      </c>
      <c r="H21" t="s">
        <v>117</v>
      </c>
      <c r="I21" t="str">
        <f t="shared" si="0"/>
        <v>Not Eligible</v>
      </c>
      <c r="J21" t="str">
        <f t="shared" si="1"/>
        <v>No reward</v>
      </c>
      <c r="K21" t="str">
        <f t="shared" si="2"/>
        <v>Low-Level Holders</v>
      </c>
      <c r="L21" t="str">
        <f t="shared" si="3"/>
        <v>Tier 2</v>
      </c>
      <c r="M21" t="str">
        <f t="shared" si="4"/>
        <v>Inactive</v>
      </c>
      <c r="N21" t="str">
        <f t="shared" si="5"/>
        <v>Inelligible</v>
      </c>
      <c r="O21" t="str">
        <f t="shared" si="6"/>
        <v>Dash</v>
      </c>
      <c r="P21" t="str">
        <f t="shared" si="7"/>
        <v>Other</v>
      </c>
      <c r="Q21" t="str">
        <f t="shared" si="8"/>
        <v>Qualified</v>
      </c>
      <c r="R21" t="str">
        <f t="shared" si="9"/>
        <v>Not</v>
      </c>
      <c r="S21" t="str">
        <f t="shared" si="10"/>
        <v>High-Impact</v>
      </c>
      <c r="T21" t="str">
        <f t="shared" si="11"/>
        <v>Remain</v>
      </c>
      <c r="U21" t="str">
        <f t="shared" si="12"/>
        <v>Not Whales</v>
      </c>
      <c r="V21" t="str">
        <f t="shared" si="13"/>
        <v>Low</v>
      </c>
      <c r="W21" t="str">
        <f t="shared" si="14"/>
        <v>Priority 2</v>
      </c>
      <c r="X21" t="str">
        <f t="shared" si="15"/>
        <v>Include</v>
      </c>
    </row>
    <row r="22" spans="1:24" x14ac:dyDescent="0.25">
      <c r="A22" t="s">
        <v>52</v>
      </c>
      <c r="B22">
        <v>78</v>
      </c>
      <c r="C22" s="4">
        <v>1413.98</v>
      </c>
      <c r="D22">
        <v>555</v>
      </c>
      <c r="E22">
        <v>46</v>
      </c>
      <c r="F22" t="s">
        <v>109</v>
      </c>
      <c r="G22" t="s">
        <v>113</v>
      </c>
      <c r="H22" t="s">
        <v>118</v>
      </c>
      <c r="I22" t="str">
        <f t="shared" si="0"/>
        <v>Not Eligible</v>
      </c>
      <c r="J22" t="str">
        <f t="shared" si="1"/>
        <v>No reward</v>
      </c>
      <c r="K22" t="str">
        <f t="shared" si="2"/>
        <v>High-Level Holders</v>
      </c>
      <c r="L22" t="str">
        <f t="shared" si="3"/>
        <v>Tier 2</v>
      </c>
      <c r="M22" t="str">
        <f t="shared" si="4"/>
        <v>Inactive</v>
      </c>
      <c r="N22" t="str">
        <f t="shared" si="5"/>
        <v>Inelligible</v>
      </c>
      <c r="O22" t="str">
        <f t="shared" si="6"/>
        <v>Dash</v>
      </c>
      <c r="P22" t="str">
        <f t="shared" si="7"/>
        <v>Other</v>
      </c>
      <c r="Q22" t="str">
        <f t="shared" si="8"/>
        <v>Not Qualified</v>
      </c>
      <c r="R22" t="str">
        <f t="shared" si="9"/>
        <v>Not</v>
      </c>
      <c r="S22" t="str">
        <f t="shared" si="10"/>
        <v>High-Impact</v>
      </c>
      <c r="T22" t="str">
        <f t="shared" si="11"/>
        <v>Remain</v>
      </c>
      <c r="U22" t="str">
        <f t="shared" si="12"/>
        <v>Not Whales</v>
      </c>
      <c r="V22" t="str">
        <f t="shared" si="13"/>
        <v>Low</v>
      </c>
      <c r="W22" t="str">
        <f t="shared" si="14"/>
        <v>Priority 3</v>
      </c>
      <c r="X22" t="str">
        <f t="shared" si="15"/>
        <v>Include</v>
      </c>
    </row>
    <row r="23" spans="1:24" x14ac:dyDescent="0.25">
      <c r="A23" t="s">
        <v>45</v>
      </c>
      <c r="B23">
        <v>44</v>
      </c>
      <c r="C23" s="4">
        <v>1430.45</v>
      </c>
      <c r="D23">
        <v>45</v>
      </c>
      <c r="E23">
        <v>20</v>
      </c>
      <c r="F23" t="s">
        <v>109</v>
      </c>
      <c r="G23" t="s">
        <v>114</v>
      </c>
      <c r="H23" t="s">
        <v>117</v>
      </c>
      <c r="I23" t="str">
        <f t="shared" si="0"/>
        <v>Not Eligible</v>
      </c>
      <c r="J23" t="str">
        <f t="shared" si="1"/>
        <v>Get Reward</v>
      </c>
      <c r="K23" t="str">
        <f t="shared" si="2"/>
        <v>Mid-Level Holders</v>
      </c>
      <c r="L23" t="str">
        <f t="shared" si="3"/>
        <v>Tier 2</v>
      </c>
      <c r="M23" t="str">
        <f t="shared" si="4"/>
        <v>Active</v>
      </c>
      <c r="N23" t="str">
        <f t="shared" si="5"/>
        <v>Inelligible</v>
      </c>
      <c r="O23" t="str">
        <f t="shared" si="6"/>
        <v>Dash</v>
      </c>
      <c r="P23" t="str">
        <f t="shared" si="7"/>
        <v>Other</v>
      </c>
      <c r="Q23" t="str">
        <f t="shared" si="8"/>
        <v>Not Qualified</v>
      </c>
      <c r="R23" t="str">
        <f t="shared" si="9"/>
        <v>Not</v>
      </c>
      <c r="S23" t="str">
        <f t="shared" si="10"/>
        <v>High-Impact</v>
      </c>
      <c r="T23" t="str">
        <f t="shared" si="11"/>
        <v>Remove</v>
      </c>
      <c r="U23" t="str">
        <f t="shared" si="12"/>
        <v>Not Whales</v>
      </c>
      <c r="V23" t="str">
        <f t="shared" si="13"/>
        <v>Null</v>
      </c>
      <c r="W23" t="str">
        <f t="shared" si="14"/>
        <v>Priority 3</v>
      </c>
      <c r="X23" t="str">
        <f t="shared" si="15"/>
        <v>Include</v>
      </c>
    </row>
    <row r="24" spans="1:24" x14ac:dyDescent="0.25">
      <c r="A24" t="s">
        <v>24</v>
      </c>
      <c r="B24">
        <v>65</v>
      </c>
      <c r="C24" s="4">
        <v>1489.78</v>
      </c>
      <c r="D24">
        <v>524</v>
      </c>
      <c r="E24">
        <v>8</v>
      </c>
      <c r="F24" t="s">
        <v>109</v>
      </c>
      <c r="G24" t="s">
        <v>110</v>
      </c>
      <c r="H24" t="s">
        <v>118</v>
      </c>
      <c r="I24" t="str">
        <f t="shared" si="0"/>
        <v>Not Eligible</v>
      </c>
      <c r="J24" t="str">
        <f t="shared" si="1"/>
        <v>No reward</v>
      </c>
      <c r="K24" t="str">
        <f t="shared" si="2"/>
        <v>Mid-Level Holders</v>
      </c>
      <c r="L24" t="str">
        <f t="shared" si="3"/>
        <v>Tier 2</v>
      </c>
      <c r="M24" t="str">
        <f t="shared" si="4"/>
        <v>Inactive</v>
      </c>
      <c r="N24" t="str">
        <f t="shared" si="5"/>
        <v>Inelligible</v>
      </c>
      <c r="O24" t="str">
        <f t="shared" si="6"/>
        <v>Dash</v>
      </c>
      <c r="P24" t="str">
        <f t="shared" si="7"/>
        <v>Other</v>
      </c>
      <c r="Q24" t="str">
        <f t="shared" si="8"/>
        <v>Not Qualified</v>
      </c>
      <c r="R24" t="str">
        <f t="shared" si="9"/>
        <v>Not</v>
      </c>
      <c r="S24" t="str">
        <f t="shared" si="10"/>
        <v>High-Impact</v>
      </c>
      <c r="T24" t="str">
        <f t="shared" si="11"/>
        <v>Remain</v>
      </c>
      <c r="U24" t="str">
        <f t="shared" si="12"/>
        <v>Not Whales</v>
      </c>
      <c r="V24" t="str">
        <f t="shared" si="13"/>
        <v>Low</v>
      </c>
      <c r="W24" t="str">
        <f t="shared" si="14"/>
        <v>Priority 3</v>
      </c>
      <c r="X24" t="str">
        <f t="shared" si="15"/>
        <v>Include</v>
      </c>
    </row>
    <row r="25" spans="1:24" x14ac:dyDescent="0.25">
      <c r="A25" t="s">
        <v>90</v>
      </c>
      <c r="B25">
        <v>3</v>
      </c>
      <c r="C25" s="4">
        <v>1517.17</v>
      </c>
      <c r="D25">
        <v>638</v>
      </c>
      <c r="E25">
        <v>16</v>
      </c>
      <c r="F25" t="s">
        <v>108</v>
      </c>
      <c r="G25" t="s">
        <v>115</v>
      </c>
      <c r="H25" t="s">
        <v>119</v>
      </c>
      <c r="I25" t="str">
        <f t="shared" si="0"/>
        <v>Not Eligible</v>
      </c>
      <c r="J25" t="str">
        <f t="shared" si="1"/>
        <v>No reward</v>
      </c>
      <c r="K25" t="str">
        <f t="shared" si="2"/>
        <v>Mid-Level Holders</v>
      </c>
      <c r="L25" t="str">
        <f t="shared" si="3"/>
        <v>Tier 2</v>
      </c>
      <c r="M25" t="str">
        <f t="shared" si="4"/>
        <v>Inactive</v>
      </c>
      <c r="N25" t="str">
        <f t="shared" si="5"/>
        <v>Inelligible</v>
      </c>
      <c r="O25" t="str">
        <f t="shared" si="6"/>
        <v>Dash</v>
      </c>
      <c r="P25" t="str">
        <f t="shared" si="7"/>
        <v>Other</v>
      </c>
      <c r="Q25" t="str">
        <f t="shared" si="8"/>
        <v>Not Qualified</v>
      </c>
      <c r="R25" t="str">
        <f t="shared" si="9"/>
        <v>Not</v>
      </c>
      <c r="S25" t="str">
        <f t="shared" si="10"/>
        <v>High-Impact</v>
      </c>
      <c r="T25" t="str">
        <f t="shared" si="11"/>
        <v>Remain</v>
      </c>
      <c r="U25" t="str">
        <f t="shared" si="12"/>
        <v>Not Whales</v>
      </c>
      <c r="V25" t="str">
        <f t="shared" si="13"/>
        <v>Null</v>
      </c>
      <c r="W25" t="str">
        <f t="shared" si="14"/>
        <v>Deprioritized</v>
      </c>
      <c r="X25" t="str">
        <f t="shared" si="15"/>
        <v>Include</v>
      </c>
    </row>
    <row r="26" spans="1:24" x14ac:dyDescent="0.25">
      <c r="A26" t="s">
        <v>99</v>
      </c>
      <c r="B26">
        <v>37</v>
      </c>
      <c r="C26" s="4">
        <v>1752.41</v>
      </c>
      <c r="D26">
        <v>199</v>
      </c>
      <c r="E26">
        <v>35</v>
      </c>
      <c r="F26" t="s">
        <v>108</v>
      </c>
      <c r="G26" t="s">
        <v>110</v>
      </c>
      <c r="H26" t="s">
        <v>117</v>
      </c>
      <c r="I26" t="str">
        <f t="shared" si="0"/>
        <v>Not Eligible</v>
      </c>
      <c r="J26" t="str">
        <f t="shared" si="1"/>
        <v>Get Reward</v>
      </c>
      <c r="K26" t="str">
        <f t="shared" si="2"/>
        <v>High-Level Holders</v>
      </c>
      <c r="L26" t="str">
        <f t="shared" si="3"/>
        <v>Tier 2</v>
      </c>
      <c r="M26" t="str">
        <f t="shared" si="4"/>
        <v>Active</v>
      </c>
      <c r="N26" t="str">
        <f t="shared" si="5"/>
        <v>Inelligible</v>
      </c>
      <c r="O26" t="str">
        <f t="shared" si="6"/>
        <v>Dash</v>
      </c>
      <c r="P26" t="str">
        <f t="shared" si="7"/>
        <v>Other</v>
      </c>
      <c r="Q26" t="str">
        <f t="shared" si="8"/>
        <v>Not Qualified</v>
      </c>
      <c r="R26" t="str">
        <f t="shared" si="9"/>
        <v>Not</v>
      </c>
      <c r="S26" t="str">
        <f t="shared" si="10"/>
        <v>High-Impact</v>
      </c>
      <c r="T26" t="str">
        <f t="shared" si="11"/>
        <v>Remain</v>
      </c>
      <c r="U26" t="str">
        <f t="shared" si="12"/>
        <v>Not Whales</v>
      </c>
      <c r="V26" t="str">
        <f t="shared" si="13"/>
        <v>Null</v>
      </c>
      <c r="W26" t="str">
        <f t="shared" si="14"/>
        <v>Deprioritized</v>
      </c>
      <c r="X26" t="str">
        <f t="shared" si="15"/>
        <v>Include</v>
      </c>
    </row>
    <row r="27" spans="1:24" x14ac:dyDescent="0.25">
      <c r="A27" t="s">
        <v>88</v>
      </c>
      <c r="B27">
        <v>75</v>
      </c>
      <c r="C27" s="4">
        <v>1780.95</v>
      </c>
      <c r="D27">
        <v>708</v>
      </c>
      <c r="E27">
        <v>18</v>
      </c>
      <c r="F27" t="s">
        <v>108</v>
      </c>
      <c r="G27" t="s">
        <v>110</v>
      </c>
      <c r="H27" t="s">
        <v>119</v>
      </c>
      <c r="I27" t="str">
        <f t="shared" si="0"/>
        <v>Not Eligible</v>
      </c>
      <c r="J27" t="str">
        <f t="shared" si="1"/>
        <v>No reward</v>
      </c>
      <c r="K27" t="str">
        <f t="shared" si="2"/>
        <v>Mid-Level Holders</v>
      </c>
      <c r="L27" t="str">
        <f t="shared" si="3"/>
        <v>Tier 2</v>
      </c>
      <c r="M27" t="str">
        <f t="shared" si="4"/>
        <v>Inactive</v>
      </c>
      <c r="N27" t="str">
        <f t="shared" si="5"/>
        <v>Inelligible</v>
      </c>
      <c r="O27" t="str">
        <f t="shared" si="6"/>
        <v>Dash</v>
      </c>
      <c r="P27" t="str">
        <f t="shared" si="7"/>
        <v>Other</v>
      </c>
      <c r="Q27" t="str">
        <f t="shared" si="8"/>
        <v>Not Qualified</v>
      </c>
      <c r="R27" t="str">
        <f t="shared" si="9"/>
        <v>Not</v>
      </c>
      <c r="S27" t="str">
        <f t="shared" si="10"/>
        <v>High-Impact</v>
      </c>
      <c r="T27" t="str">
        <f t="shared" si="11"/>
        <v>Remain</v>
      </c>
      <c r="U27" t="str">
        <f t="shared" si="12"/>
        <v>Not Whales</v>
      </c>
      <c r="V27" t="str">
        <f t="shared" si="13"/>
        <v>Low</v>
      </c>
      <c r="W27" t="str">
        <f t="shared" si="14"/>
        <v>Deprioritized</v>
      </c>
      <c r="X27" t="str">
        <f t="shared" si="15"/>
        <v>Include</v>
      </c>
    </row>
    <row r="28" spans="1:24" x14ac:dyDescent="0.25">
      <c r="A28" t="s">
        <v>55</v>
      </c>
      <c r="B28">
        <v>145</v>
      </c>
      <c r="C28" s="4">
        <v>1879.69</v>
      </c>
      <c r="D28">
        <v>617</v>
      </c>
      <c r="E28">
        <v>36</v>
      </c>
      <c r="F28" t="s">
        <v>109</v>
      </c>
      <c r="G28" t="s">
        <v>114</v>
      </c>
      <c r="H28" t="s">
        <v>119</v>
      </c>
      <c r="I28" t="str">
        <f t="shared" si="0"/>
        <v>Not Eligible</v>
      </c>
      <c r="J28" t="str">
        <f t="shared" si="1"/>
        <v>No reward</v>
      </c>
      <c r="K28" t="str">
        <f t="shared" si="2"/>
        <v>High-Level Holders</v>
      </c>
      <c r="L28" t="str">
        <f t="shared" si="3"/>
        <v>Tier 2</v>
      </c>
      <c r="M28" t="str">
        <f t="shared" si="4"/>
        <v>Inactive</v>
      </c>
      <c r="N28" t="str">
        <f t="shared" si="5"/>
        <v>Inelligible</v>
      </c>
      <c r="O28" t="str">
        <f t="shared" si="6"/>
        <v>Dash</v>
      </c>
      <c r="P28" t="str">
        <f t="shared" si="7"/>
        <v>Loyal</v>
      </c>
      <c r="Q28" t="str">
        <f t="shared" si="8"/>
        <v>Not Qualified</v>
      </c>
      <c r="R28" t="str">
        <f t="shared" si="9"/>
        <v>Not</v>
      </c>
      <c r="S28" t="str">
        <f t="shared" si="10"/>
        <v>High-Impact</v>
      </c>
      <c r="T28" t="str">
        <f t="shared" si="11"/>
        <v>Remain</v>
      </c>
      <c r="U28" t="str">
        <f t="shared" si="12"/>
        <v>Not Whales</v>
      </c>
      <c r="V28" t="str">
        <f t="shared" si="13"/>
        <v>Medium</v>
      </c>
      <c r="W28" t="str">
        <f t="shared" si="14"/>
        <v>Priority 3</v>
      </c>
      <c r="X28" t="str">
        <f t="shared" si="15"/>
        <v>Include</v>
      </c>
    </row>
    <row r="29" spans="1:24" x14ac:dyDescent="0.25">
      <c r="A29" t="s">
        <v>25</v>
      </c>
      <c r="B29">
        <v>86</v>
      </c>
      <c r="C29" s="4">
        <v>1932.3</v>
      </c>
      <c r="D29">
        <v>114</v>
      </c>
      <c r="E29">
        <v>12</v>
      </c>
      <c r="F29" t="s">
        <v>109</v>
      </c>
      <c r="G29" t="s">
        <v>110</v>
      </c>
      <c r="H29" t="s">
        <v>118</v>
      </c>
      <c r="I29" t="str">
        <f t="shared" si="0"/>
        <v>Not Eligible</v>
      </c>
      <c r="J29" t="str">
        <f t="shared" si="1"/>
        <v>No reward</v>
      </c>
      <c r="K29" t="str">
        <f t="shared" si="2"/>
        <v>Mid-Level Holders</v>
      </c>
      <c r="L29" t="str">
        <f t="shared" si="3"/>
        <v>Tier 2</v>
      </c>
      <c r="M29" t="str">
        <f t="shared" si="4"/>
        <v>Active</v>
      </c>
      <c r="N29" t="str">
        <f t="shared" si="5"/>
        <v>Inelligible</v>
      </c>
      <c r="O29" t="str">
        <f t="shared" si="6"/>
        <v>Dash</v>
      </c>
      <c r="P29" t="str">
        <f t="shared" si="7"/>
        <v>Other</v>
      </c>
      <c r="Q29" t="str">
        <f t="shared" si="8"/>
        <v>Not Qualified</v>
      </c>
      <c r="R29" t="str">
        <f t="shared" si="9"/>
        <v>Not</v>
      </c>
      <c r="S29" t="str">
        <f t="shared" si="10"/>
        <v>High-Impact</v>
      </c>
      <c r="T29" t="str">
        <f t="shared" si="11"/>
        <v>Remain</v>
      </c>
      <c r="U29" t="str">
        <f t="shared" si="12"/>
        <v>Not Whales</v>
      </c>
      <c r="V29" t="str">
        <f t="shared" si="13"/>
        <v>Low</v>
      </c>
      <c r="W29" t="str">
        <f t="shared" si="14"/>
        <v>Priority 3</v>
      </c>
      <c r="X29" t="str">
        <f t="shared" si="15"/>
        <v>Include</v>
      </c>
    </row>
    <row r="30" spans="1:24" x14ac:dyDescent="0.25">
      <c r="A30" t="s">
        <v>58</v>
      </c>
      <c r="B30">
        <v>107</v>
      </c>
      <c r="C30" s="4">
        <v>2061.46</v>
      </c>
      <c r="D30">
        <v>615</v>
      </c>
      <c r="E30">
        <v>30</v>
      </c>
      <c r="F30" t="s">
        <v>109</v>
      </c>
      <c r="G30" t="s">
        <v>112</v>
      </c>
      <c r="H30" t="s">
        <v>118</v>
      </c>
      <c r="I30" t="str">
        <f t="shared" si="0"/>
        <v>Eligible</v>
      </c>
      <c r="J30" t="str">
        <f t="shared" si="1"/>
        <v>No reward</v>
      </c>
      <c r="K30" t="str">
        <f t="shared" si="2"/>
        <v>High-Level Holders</v>
      </c>
      <c r="L30" t="str">
        <f t="shared" si="3"/>
        <v>Tier 2</v>
      </c>
      <c r="M30" t="str">
        <f t="shared" si="4"/>
        <v>Inactive</v>
      </c>
      <c r="N30" t="str">
        <f t="shared" si="5"/>
        <v>Inelligible</v>
      </c>
      <c r="O30" t="str">
        <f t="shared" si="6"/>
        <v>Dash</v>
      </c>
      <c r="P30" t="str">
        <f t="shared" si="7"/>
        <v>Loyal</v>
      </c>
      <c r="Q30" t="str">
        <f t="shared" si="8"/>
        <v>Not Qualified</v>
      </c>
      <c r="R30" t="str">
        <f t="shared" si="9"/>
        <v>Not</v>
      </c>
      <c r="S30" t="str">
        <f t="shared" si="10"/>
        <v>High-Impact</v>
      </c>
      <c r="T30" t="str">
        <f t="shared" si="11"/>
        <v>Remain</v>
      </c>
      <c r="U30" t="str">
        <f t="shared" si="12"/>
        <v>Not Whales</v>
      </c>
      <c r="V30" t="str">
        <f t="shared" si="13"/>
        <v>Medium</v>
      </c>
      <c r="W30" t="str">
        <f t="shared" si="14"/>
        <v>Priority 3</v>
      </c>
      <c r="X30" t="str">
        <f t="shared" si="15"/>
        <v>Include</v>
      </c>
    </row>
    <row r="31" spans="1:24" x14ac:dyDescent="0.25">
      <c r="A31" t="s">
        <v>36</v>
      </c>
      <c r="B31">
        <v>16</v>
      </c>
      <c r="C31" s="4">
        <v>2277.2199999999998</v>
      </c>
      <c r="D31">
        <v>392</v>
      </c>
      <c r="E31">
        <v>10</v>
      </c>
      <c r="F31" t="s">
        <v>108</v>
      </c>
      <c r="G31" t="s">
        <v>112</v>
      </c>
      <c r="H31" t="s">
        <v>117</v>
      </c>
      <c r="I31" t="str">
        <f t="shared" si="0"/>
        <v>Not Eligible</v>
      </c>
      <c r="J31" t="str">
        <f t="shared" si="1"/>
        <v>Get Reward</v>
      </c>
      <c r="K31" t="str">
        <f t="shared" si="2"/>
        <v>Mid-Level Holders</v>
      </c>
      <c r="L31" t="str">
        <f t="shared" si="3"/>
        <v>Tier 2</v>
      </c>
      <c r="M31" t="str">
        <f t="shared" si="4"/>
        <v>Inactive</v>
      </c>
      <c r="N31" t="str">
        <f t="shared" si="5"/>
        <v>Inelligible</v>
      </c>
      <c r="O31" t="str">
        <f t="shared" si="6"/>
        <v>Dash</v>
      </c>
      <c r="P31" t="str">
        <f t="shared" si="7"/>
        <v>Other</v>
      </c>
      <c r="Q31" t="str">
        <f t="shared" si="8"/>
        <v>Not Qualified</v>
      </c>
      <c r="R31" t="str">
        <f t="shared" si="9"/>
        <v>Not</v>
      </c>
      <c r="S31" t="str">
        <f t="shared" si="10"/>
        <v>High-Impact</v>
      </c>
      <c r="T31" t="str">
        <f t="shared" si="11"/>
        <v>Remain</v>
      </c>
      <c r="U31" t="str">
        <f t="shared" si="12"/>
        <v>Not Whales</v>
      </c>
      <c r="V31" t="str">
        <f t="shared" si="13"/>
        <v>Null</v>
      </c>
      <c r="W31" t="str">
        <f t="shared" si="14"/>
        <v>Deprioritized</v>
      </c>
      <c r="X31" t="str">
        <f t="shared" si="15"/>
        <v>Include</v>
      </c>
    </row>
    <row r="32" spans="1:24" x14ac:dyDescent="0.25">
      <c r="A32" t="s">
        <v>98</v>
      </c>
      <c r="B32">
        <v>60</v>
      </c>
      <c r="C32" s="4">
        <v>2494.86</v>
      </c>
      <c r="D32">
        <v>496</v>
      </c>
      <c r="E32">
        <v>50</v>
      </c>
      <c r="F32" t="s">
        <v>108</v>
      </c>
      <c r="G32" t="s">
        <v>110</v>
      </c>
      <c r="H32" t="s">
        <v>116</v>
      </c>
      <c r="I32" t="str">
        <f t="shared" si="0"/>
        <v>Eligible</v>
      </c>
      <c r="J32" t="str">
        <f t="shared" si="1"/>
        <v>No reward</v>
      </c>
      <c r="K32" t="str">
        <f t="shared" si="2"/>
        <v>High-Level Holders</v>
      </c>
      <c r="L32" t="str">
        <f t="shared" si="3"/>
        <v>Tier 2</v>
      </c>
      <c r="M32" t="str">
        <f t="shared" si="4"/>
        <v>Inactive</v>
      </c>
      <c r="N32" t="str">
        <f t="shared" si="5"/>
        <v>Inelligible</v>
      </c>
      <c r="O32" t="str">
        <f t="shared" si="6"/>
        <v>Dash</v>
      </c>
      <c r="P32" t="str">
        <f t="shared" si="7"/>
        <v>Other</v>
      </c>
      <c r="Q32" t="str">
        <f t="shared" si="8"/>
        <v>Not Qualified</v>
      </c>
      <c r="R32" t="str">
        <f t="shared" si="9"/>
        <v>Not</v>
      </c>
      <c r="S32" t="str">
        <f t="shared" si="10"/>
        <v>High-Impact</v>
      </c>
      <c r="T32" t="str">
        <f t="shared" si="11"/>
        <v>Remain</v>
      </c>
      <c r="U32" t="str">
        <f t="shared" si="12"/>
        <v>Not Whales</v>
      </c>
      <c r="V32" t="str">
        <f t="shared" si="13"/>
        <v>Low</v>
      </c>
      <c r="W32" t="str">
        <f t="shared" si="14"/>
        <v>Deprioritized</v>
      </c>
      <c r="X32" t="str">
        <f t="shared" si="15"/>
        <v>Include</v>
      </c>
    </row>
    <row r="33" spans="1:24" x14ac:dyDescent="0.25">
      <c r="A33" t="s">
        <v>62</v>
      </c>
      <c r="B33">
        <v>84</v>
      </c>
      <c r="C33" s="4">
        <v>2590.44</v>
      </c>
      <c r="D33">
        <v>22</v>
      </c>
      <c r="E33">
        <v>40</v>
      </c>
      <c r="F33" t="s">
        <v>108</v>
      </c>
      <c r="G33" t="s">
        <v>113</v>
      </c>
      <c r="H33" t="s">
        <v>117</v>
      </c>
      <c r="I33" t="str">
        <f t="shared" si="0"/>
        <v>Eligible</v>
      </c>
      <c r="J33" t="str">
        <f t="shared" si="1"/>
        <v>Get Reward</v>
      </c>
      <c r="K33" t="str">
        <f t="shared" si="2"/>
        <v>High-Level Holders</v>
      </c>
      <c r="L33" t="str">
        <f t="shared" si="3"/>
        <v>Tier 2</v>
      </c>
      <c r="M33" t="str">
        <f t="shared" si="4"/>
        <v>Active</v>
      </c>
      <c r="N33" t="str">
        <f t="shared" si="5"/>
        <v>Inelligible</v>
      </c>
      <c r="O33" t="str">
        <f t="shared" si="6"/>
        <v>Dash</v>
      </c>
      <c r="P33" t="str">
        <f t="shared" si="7"/>
        <v>Other</v>
      </c>
      <c r="Q33" t="str">
        <f t="shared" si="8"/>
        <v>Not Qualified</v>
      </c>
      <c r="R33" t="str">
        <f t="shared" si="9"/>
        <v>Not</v>
      </c>
      <c r="S33" t="str">
        <f t="shared" si="10"/>
        <v>High-Impact</v>
      </c>
      <c r="T33" t="str">
        <f t="shared" si="11"/>
        <v>Remain</v>
      </c>
      <c r="U33" t="str">
        <f t="shared" si="12"/>
        <v>Not Whales</v>
      </c>
      <c r="V33" t="str">
        <f t="shared" si="13"/>
        <v>Low</v>
      </c>
      <c r="W33" t="str">
        <f t="shared" si="14"/>
        <v>Deprioritized</v>
      </c>
      <c r="X33" t="str">
        <f t="shared" si="15"/>
        <v>Include</v>
      </c>
    </row>
    <row r="34" spans="1:24" x14ac:dyDescent="0.25">
      <c r="A34" t="s">
        <v>101</v>
      </c>
      <c r="B34">
        <v>4</v>
      </c>
      <c r="C34" s="4">
        <v>2681</v>
      </c>
      <c r="D34">
        <v>215</v>
      </c>
      <c r="E34">
        <v>7</v>
      </c>
      <c r="F34" t="s">
        <v>108</v>
      </c>
      <c r="G34" t="s">
        <v>115</v>
      </c>
      <c r="H34" t="s">
        <v>118</v>
      </c>
      <c r="I34" t="str">
        <f t="shared" ref="I34:I65" si="16">IF(AND(B34&gt;30, C34&gt;=2000), "Eligible", "Not Eligible")</f>
        <v>Not Eligible</v>
      </c>
      <c r="J34" t="str">
        <f t="shared" ref="J34:J65" si="17">IF(AND(E34&gt;=5,H34="Active"), "Get Reward", "No reward")</f>
        <v>No reward</v>
      </c>
      <c r="K34" t="str">
        <f t="shared" ref="K34:K65" si="18">_xlfn.IFS(E34&lt;5, "Low-Level Holders", E34&lt;=25, "Mid-Level Holders", E34&gt;25, "High-Level Holders")</f>
        <v>Mid-Level Holders</v>
      </c>
      <c r="L34" t="str">
        <f t="shared" si="3"/>
        <v>Tier 2</v>
      </c>
      <c r="M34" t="str">
        <f t="shared" si="4"/>
        <v>Active</v>
      </c>
      <c r="N34" t="str">
        <f t="shared" si="5"/>
        <v>Inelligible</v>
      </c>
      <c r="O34" t="str">
        <f t="shared" si="6"/>
        <v>Dash</v>
      </c>
      <c r="P34" t="str">
        <f t="shared" si="7"/>
        <v>Other</v>
      </c>
      <c r="Q34" t="str">
        <f t="shared" si="8"/>
        <v>Not Qualified</v>
      </c>
      <c r="R34" t="str">
        <f t="shared" si="9"/>
        <v>Not</v>
      </c>
      <c r="S34" t="str">
        <f t="shared" si="10"/>
        <v>High-Impact</v>
      </c>
      <c r="T34" t="str">
        <f t="shared" si="11"/>
        <v>Remain</v>
      </c>
      <c r="U34" t="str">
        <f t="shared" si="12"/>
        <v>Not Whales</v>
      </c>
      <c r="V34" t="str">
        <f t="shared" si="13"/>
        <v>Null</v>
      </c>
      <c r="W34" t="str">
        <f t="shared" si="14"/>
        <v>Deprioritized</v>
      </c>
      <c r="X34" t="str">
        <f t="shared" si="15"/>
        <v>Include</v>
      </c>
    </row>
    <row r="35" spans="1:24" x14ac:dyDescent="0.25">
      <c r="A35" t="s">
        <v>26</v>
      </c>
      <c r="B35">
        <v>48</v>
      </c>
      <c r="C35" s="4">
        <v>2723.67</v>
      </c>
      <c r="D35">
        <v>313</v>
      </c>
      <c r="E35">
        <v>15</v>
      </c>
      <c r="F35" t="s">
        <v>109</v>
      </c>
      <c r="G35" t="s">
        <v>111</v>
      </c>
      <c r="H35" t="s">
        <v>118</v>
      </c>
      <c r="I35" t="str">
        <f t="shared" si="16"/>
        <v>Eligible</v>
      </c>
      <c r="J35" t="str">
        <f t="shared" si="17"/>
        <v>No reward</v>
      </c>
      <c r="K35" t="str">
        <f t="shared" si="18"/>
        <v>Mid-Level Holders</v>
      </c>
      <c r="L35" t="str">
        <f t="shared" si="3"/>
        <v>Tier 2</v>
      </c>
      <c r="M35" t="str">
        <f t="shared" si="4"/>
        <v>Active</v>
      </c>
      <c r="N35" t="str">
        <f t="shared" si="5"/>
        <v>Inelligible</v>
      </c>
      <c r="O35" t="str">
        <f t="shared" si="6"/>
        <v>Dash</v>
      </c>
      <c r="P35" t="str">
        <f t="shared" si="7"/>
        <v>Other</v>
      </c>
      <c r="Q35" t="str">
        <f t="shared" si="8"/>
        <v>Qualified</v>
      </c>
      <c r="R35" t="str">
        <f t="shared" si="9"/>
        <v>Not</v>
      </c>
      <c r="S35" t="str">
        <f t="shared" si="10"/>
        <v>High-Impact</v>
      </c>
      <c r="T35" t="str">
        <f t="shared" si="11"/>
        <v>Remain</v>
      </c>
      <c r="U35" t="str">
        <f t="shared" si="12"/>
        <v>Not Whales</v>
      </c>
      <c r="V35" t="str">
        <f t="shared" si="13"/>
        <v>Null</v>
      </c>
      <c r="W35" t="str">
        <f t="shared" si="14"/>
        <v>Priority 1</v>
      </c>
      <c r="X35" t="str">
        <f t="shared" si="15"/>
        <v>Include</v>
      </c>
    </row>
    <row r="36" spans="1:24" x14ac:dyDescent="0.25">
      <c r="A36" t="s">
        <v>85</v>
      </c>
      <c r="B36">
        <v>129</v>
      </c>
      <c r="C36" s="4">
        <v>2853.29</v>
      </c>
      <c r="D36">
        <v>596</v>
      </c>
      <c r="E36">
        <v>49</v>
      </c>
      <c r="F36" t="s">
        <v>108</v>
      </c>
      <c r="G36" t="s">
        <v>111</v>
      </c>
      <c r="H36" t="s">
        <v>117</v>
      </c>
      <c r="I36" t="str">
        <f t="shared" si="16"/>
        <v>Eligible</v>
      </c>
      <c r="J36" t="str">
        <f t="shared" si="17"/>
        <v>Get Reward</v>
      </c>
      <c r="K36" t="str">
        <f t="shared" si="18"/>
        <v>High-Level Holders</v>
      </c>
      <c r="L36" t="str">
        <f t="shared" si="3"/>
        <v>Tier 2</v>
      </c>
      <c r="M36" t="str">
        <f t="shared" si="4"/>
        <v>Inactive</v>
      </c>
      <c r="N36" t="str">
        <f t="shared" si="5"/>
        <v>Inelligible</v>
      </c>
      <c r="O36" t="str">
        <f t="shared" si="6"/>
        <v>Dash</v>
      </c>
      <c r="P36" t="str">
        <f t="shared" si="7"/>
        <v>Loyal</v>
      </c>
      <c r="Q36" t="str">
        <f t="shared" si="8"/>
        <v>Not Qualified</v>
      </c>
      <c r="R36" t="str">
        <f t="shared" si="9"/>
        <v>Not</v>
      </c>
      <c r="S36" t="str">
        <f t="shared" si="10"/>
        <v>High-Impact</v>
      </c>
      <c r="T36" t="str">
        <f t="shared" si="11"/>
        <v>Remain</v>
      </c>
      <c r="U36" t="str">
        <f t="shared" si="12"/>
        <v>Not Whales</v>
      </c>
      <c r="V36" t="str">
        <f t="shared" si="13"/>
        <v>Medium</v>
      </c>
      <c r="W36" t="str">
        <f t="shared" si="14"/>
        <v>Deprioritized</v>
      </c>
      <c r="X36" t="str">
        <f t="shared" si="15"/>
        <v>Include</v>
      </c>
    </row>
    <row r="37" spans="1:24" x14ac:dyDescent="0.25">
      <c r="A37" t="s">
        <v>67</v>
      </c>
      <c r="B37">
        <v>69</v>
      </c>
      <c r="C37" s="4">
        <v>3148.46</v>
      </c>
      <c r="D37">
        <v>73</v>
      </c>
      <c r="E37">
        <v>17</v>
      </c>
      <c r="F37" t="s">
        <v>109</v>
      </c>
      <c r="G37" t="s">
        <v>115</v>
      </c>
      <c r="H37" t="s">
        <v>117</v>
      </c>
      <c r="I37" t="str">
        <f t="shared" si="16"/>
        <v>Eligible</v>
      </c>
      <c r="J37" t="str">
        <f t="shared" si="17"/>
        <v>Get Reward</v>
      </c>
      <c r="K37" t="str">
        <f t="shared" si="18"/>
        <v>Mid-Level Holders</v>
      </c>
      <c r="L37" t="str">
        <f t="shared" si="3"/>
        <v>Tier 2</v>
      </c>
      <c r="M37" t="str">
        <f t="shared" si="4"/>
        <v>Active</v>
      </c>
      <c r="N37" t="str">
        <f t="shared" si="5"/>
        <v>Inelligible</v>
      </c>
      <c r="O37" t="str">
        <f t="shared" si="6"/>
        <v>Dash</v>
      </c>
      <c r="P37" t="str">
        <f t="shared" si="7"/>
        <v>Other</v>
      </c>
      <c r="Q37" t="str">
        <f t="shared" si="8"/>
        <v>Qualified</v>
      </c>
      <c r="R37" t="str">
        <f t="shared" si="9"/>
        <v>Not</v>
      </c>
      <c r="S37" t="str">
        <f t="shared" si="10"/>
        <v>High-Impact</v>
      </c>
      <c r="T37" t="str">
        <f t="shared" si="11"/>
        <v>Remove</v>
      </c>
      <c r="U37" t="str">
        <f t="shared" si="12"/>
        <v>Not Whales</v>
      </c>
      <c r="V37" t="str">
        <f t="shared" si="13"/>
        <v>Low</v>
      </c>
      <c r="W37" t="str">
        <f t="shared" si="14"/>
        <v>Priority 2</v>
      </c>
      <c r="X37" t="str">
        <f t="shared" si="15"/>
        <v>Include</v>
      </c>
    </row>
    <row r="38" spans="1:24" x14ac:dyDescent="0.25">
      <c r="A38" t="s">
        <v>35</v>
      </c>
      <c r="B38">
        <v>49</v>
      </c>
      <c r="C38" s="4">
        <v>3415.2</v>
      </c>
      <c r="D38">
        <v>625</v>
      </c>
      <c r="E38">
        <v>28</v>
      </c>
      <c r="F38" t="s">
        <v>108</v>
      </c>
      <c r="G38" t="s">
        <v>115</v>
      </c>
      <c r="H38" t="s">
        <v>119</v>
      </c>
      <c r="I38" t="str">
        <f t="shared" si="16"/>
        <v>Eligible</v>
      </c>
      <c r="J38" t="str">
        <f t="shared" si="17"/>
        <v>No reward</v>
      </c>
      <c r="K38" t="str">
        <f t="shared" si="18"/>
        <v>High-Level Holders</v>
      </c>
      <c r="L38" t="str">
        <f t="shared" si="3"/>
        <v>Tier 2</v>
      </c>
      <c r="M38" t="str">
        <f t="shared" si="4"/>
        <v>Inactive</v>
      </c>
      <c r="N38" t="str">
        <f t="shared" si="5"/>
        <v>Inelligible</v>
      </c>
      <c r="O38" t="str">
        <f t="shared" si="6"/>
        <v>Dash</v>
      </c>
      <c r="P38" t="str">
        <f t="shared" si="7"/>
        <v>Other</v>
      </c>
      <c r="Q38" t="str">
        <f t="shared" si="8"/>
        <v>Not Qualified</v>
      </c>
      <c r="R38" t="str">
        <f t="shared" si="9"/>
        <v>Not</v>
      </c>
      <c r="S38" t="str">
        <f t="shared" si="10"/>
        <v>High-Impact</v>
      </c>
      <c r="T38" t="str">
        <f t="shared" si="11"/>
        <v>Remain</v>
      </c>
      <c r="U38" t="str">
        <f t="shared" si="12"/>
        <v>Not Whales</v>
      </c>
      <c r="V38" t="str">
        <f t="shared" si="13"/>
        <v>Null</v>
      </c>
      <c r="W38" t="str">
        <f t="shared" si="14"/>
        <v>Deprioritized</v>
      </c>
      <c r="X38" t="str">
        <f t="shared" si="15"/>
        <v>Include</v>
      </c>
    </row>
    <row r="39" spans="1:24" x14ac:dyDescent="0.25">
      <c r="A39" t="s">
        <v>39</v>
      </c>
      <c r="B39">
        <v>125</v>
      </c>
      <c r="C39" s="4">
        <v>3480.43</v>
      </c>
      <c r="D39">
        <v>707</v>
      </c>
      <c r="E39">
        <v>20</v>
      </c>
      <c r="F39" t="s">
        <v>108</v>
      </c>
      <c r="G39" t="s">
        <v>113</v>
      </c>
      <c r="H39" t="s">
        <v>118</v>
      </c>
      <c r="I39" t="str">
        <f t="shared" si="16"/>
        <v>Eligible</v>
      </c>
      <c r="J39" t="str">
        <f t="shared" si="17"/>
        <v>No reward</v>
      </c>
      <c r="K39" t="str">
        <f t="shared" si="18"/>
        <v>Mid-Level Holders</v>
      </c>
      <c r="L39" t="str">
        <f t="shared" si="3"/>
        <v>Tier 2</v>
      </c>
      <c r="M39" t="str">
        <f t="shared" si="4"/>
        <v>Inactive</v>
      </c>
      <c r="N39" t="str">
        <f t="shared" si="5"/>
        <v>Inelligible</v>
      </c>
      <c r="O39" t="str">
        <f t="shared" si="6"/>
        <v>Dash</v>
      </c>
      <c r="P39" t="str">
        <f t="shared" si="7"/>
        <v>Loyal</v>
      </c>
      <c r="Q39" t="str">
        <f t="shared" si="8"/>
        <v>Not Qualified</v>
      </c>
      <c r="R39" t="str">
        <f t="shared" si="9"/>
        <v>Not</v>
      </c>
      <c r="S39" t="str">
        <f t="shared" si="10"/>
        <v>High-Impact</v>
      </c>
      <c r="T39" t="str">
        <f t="shared" si="11"/>
        <v>Remain</v>
      </c>
      <c r="U39" t="str">
        <f t="shared" si="12"/>
        <v>Not Whales</v>
      </c>
      <c r="V39" t="str">
        <f t="shared" si="13"/>
        <v>Medium</v>
      </c>
      <c r="W39" t="str">
        <f t="shared" si="14"/>
        <v>Deprioritized</v>
      </c>
      <c r="X39" t="str">
        <f t="shared" si="15"/>
        <v>Include</v>
      </c>
    </row>
    <row r="40" spans="1:24" x14ac:dyDescent="0.25">
      <c r="A40" t="s">
        <v>97</v>
      </c>
      <c r="B40">
        <v>70</v>
      </c>
      <c r="C40" s="4">
        <v>3749.9</v>
      </c>
      <c r="D40">
        <v>543</v>
      </c>
      <c r="E40">
        <v>5</v>
      </c>
      <c r="F40" t="s">
        <v>109</v>
      </c>
      <c r="G40" t="s">
        <v>110</v>
      </c>
      <c r="H40" t="s">
        <v>116</v>
      </c>
      <c r="I40" t="str">
        <f t="shared" si="16"/>
        <v>Eligible</v>
      </c>
      <c r="J40" t="str">
        <f t="shared" si="17"/>
        <v>No reward</v>
      </c>
      <c r="K40" t="str">
        <f t="shared" si="18"/>
        <v>Mid-Level Holders</v>
      </c>
      <c r="L40" t="str">
        <f t="shared" si="3"/>
        <v>Tier 2</v>
      </c>
      <c r="M40" t="str">
        <f t="shared" si="4"/>
        <v>Inactive</v>
      </c>
      <c r="N40" t="str">
        <f t="shared" si="5"/>
        <v>Inelligible</v>
      </c>
      <c r="O40" t="str">
        <f t="shared" si="6"/>
        <v>Dash</v>
      </c>
      <c r="P40" t="str">
        <f t="shared" si="7"/>
        <v>Other</v>
      </c>
      <c r="Q40" t="str">
        <f t="shared" si="8"/>
        <v>Not Qualified</v>
      </c>
      <c r="R40" t="str">
        <f t="shared" si="9"/>
        <v>Not</v>
      </c>
      <c r="S40" t="str">
        <f t="shared" si="10"/>
        <v>High-Impact</v>
      </c>
      <c r="T40" t="str">
        <f t="shared" si="11"/>
        <v>Remain</v>
      </c>
      <c r="U40" t="str">
        <f t="shared" si="12"/>
        <v>Not Whales</v>
      </c>
      <c r="V40" t="str">
        <f t="shared" si="13"/>
        <v>Low</v>
      </c>
      <c r="W40" t="str">
        <f t="shared" si="14"/>
        <v>Priority 3</v>
      </c>
      <c r="X40" t="str">
        <f t="shared" si="15"/>
        <v>Include</v>
      </c>
    </row>
    <row r="41" spans="1:24" x14ac:dyDescent="0.25">
      <c r="A41" t="s">
        <v>48</v>
      </c>
      <c r="B41">
        <v>2</v>
      </c>
      <c r="C41" s="4">
        <v>3812.4</v>
      </c>
      <c r="D41">
        <v>64</v>
      </c>
      <c r="E41">
        <v>20</v>
      </c>
      <c r="F41" t="s">
        <v>108</v>
      </c>
      <c r="G41" t="s">
        <v>114</v>
      </c>
      <c r="H41" t="s">
        <v>116</v>
      </c>
      <c r="I41" t="str">
        <f t="shared" si="16"/>
        <v>Not Eligible</v>
      </c>
      <c r="J41" t="str">
        <f t="shared" si="17"/>
        <v>No reward</v>
      </c>
      <c r="K41" t="str">
        <f t="shared" si="18"/>
        <v>Mid-Level Holders</v>
      </c>
      <c r="L41" t="str">
        <f t="shared" si="3"/>
        <v>Tier 2</v>
      </c>
      <c r="M41" t="str">
        <f t="shared" si="4"/>
        <v>Active</v>
      </c>
      <c r="N41" t="str">
        <f t="shared" si="5"/>
        <v>Inelligible</v>
      </c>
      <c r="O41" t="str">
        <f t="shared" si="6"/>
        <v>Dash</v>
      </c>
      <c r="P41" t="str">
        <f t="shared" si="7"/>
        <v>Other</v>
      </c>
      <c r="Q41" t="str">
        <f t="shared" si="8"/>
        <v>Not Qualified</v>
      </c>
      <c r="R41" t="str">
        <f t="shared" si="9"/>
        <v>Not</v>
      </c>
      <c r="S41" t="str">
        <f t="shared" si="10"/>
        <v>High-Impact</v>
      </c>
      <c r="T41" t="str">
        <f t="shared" si="11"/>
        <v>Remain</v>
      </c>
      <c r="U41" t="str">
        <f t="shared" si="12"/>
        <v>Not Whales</v>
      </c>
      <c r="V41" t="str">
        <f t="shared" si="13"/>
        <v>Null</v>
      </c>
      <c r="W41" t="str">
        <f t="shared" si="14"/>
        <v>Deprioritized</v>
      </c>
      <c r="X41" t="str">
        <f t="shared" si="15"/>
        <v>Include</v>
      </c>
    </row>
    <row r="42" spans="1:24" x14ac:dyDescent="0.25">
      <c r="A42" t="s">
        <v>92</v>
      </c>
      <c r="B42">
        <v>136</v>
      </c>
      <c r="C42" s="4">
        <v>4034.82</v>
      </c>
      <c r="D42">
        <v>397</v>
      </c>
      <c r="E42">
        <v>38</v>
      </c>
      <c r="F42" t="s">
        <v>109</v>
      </c>
      <c r="G42" t="s">
        <v>112</v>
      </c>
      <c r="H42" t="s">
        <v>117</v>
      </c>
      <c r="I42" t="str">
        <f t="shared" si="16"/>
        <v>Eligible</v>
      </c>
      <c r="J42" t="str">
        <f t="shared" si="17"/>
        <v>Get Reward</v>
      </c>
      <c r="K42" t="str">
        <f t="shared" si="18"/>
        <v>High-Level Holders</v>
      </c>
      <c r="L42" t="str">
        <f t="shared" si="3"/>
        <v>Tier 2</v>
      </c>
      <c r="M42" t="str">
        <f t="shared" si="4"/>
        <v>Inactive</v>
      </c>
      <c r="N42" t="str">
        <f t="shared" si="5"/>
        <v>Inelligible</v>
      </c>
      <c r="O42" t="str">
        <f t="shared" si="6"/>
        <v>Dash</v>
      </c>
      <c r="P42" t="str">
        <f t="shared" si="7"/>
        <v>Loyal</v>
      </c>
      <c r="Q42" t="str">
        <f t="shared" si="8"/>
        <v>Not Qualified</v>
      </c>
      <c r="R42" t="str">
        <f t="shared" si="9"/>
        <v>Not</v>
      </c>
      <c r="S42" t="str">
        <f t="shared" si="10"/>
        <v>High-Impact</v>
      </c>
      <c r="T42" t="str">
        <f t="shared" si="11"/>
        <v>Remain</v>
      </c>
      <c r="U42" t="str">
        <f t="shared" si="12"/>
        <v>Not Whales</v>
      </c>
      <c r="V42" t="str">
        <f t="shared" si="13"/>
        <v>Medium</v>
      </c>
      <c r="W42" t="str">
        <f t="shared" si="14"/>
        <v>Priority 3</v>
      </c>
      <c r="X42" t="str">
        <f t="shared" si="15"/>
        <v>Include</v>
      </c>
    </row>
    <row r="43" spans="1:24" x14ac:dyDescent="0.25">
      <c r="A43" t="s">
        <v>30</v>
      </c>
      <c r="B43">
        <v>108</v>
      </c>
      <c r="C43" s="4">
        <v>4180.32</v>
      </c>
      <c r="D43">
        <v>551</v>
      </c>
      <c r="E43">
        <v>27</v>
      </c>
      <c r="F43" t="s">
        <v>108</v>
      </c>
      <c r="G43" t="s">
        <v>110</v>
      </c>
      <c r="H43" t="s">
        <v>117</v>
      </c>
      <c r="I43" t="str">
        <f t="shared" si="16"/>
        <v>Eligible</v>
      </c>
      <c r="J43" t="str">
        <f t="shared" si="17"/>
        <v>Get Reward</v>
      </c>
      <c r="K43" t="str">
        <f t="shared" si="18"/>
        <v>High-Level Holders</v>
      </c>
      <c r="L43" t="str">
        <f t="shared" si="3"/>
        <v>Tier 2</v>
      </c>
      <c r="M43" t="str">
        <f t="shared" si="4"/>
        <v>Inactive</v>
      </c>
      <c r="N43" t="str">
        <f t="shared" si="5"/>
        <v>Inelligible</v>
      </c>
      <c r="O43" t="str">
        <f t="shared" si="6"/>
        <v>Dash</v>
      </c>
      <c r="P43" t="str">
        <f t="shared" si="7"/>
        <v>Loyal</v>
      </c>
      <c r="Q43" t="str">
        <f t="shared" si="8"/>
        <v>Not Qualified</v>
      </c>
      <c r="R43" t="str">
        <f t="shared" si="9"/>
        <v>Not</v>
      </c>
      <c r="S43" t="str">
        <f t="shared" si="10"/>
        <v>High-Impact</v>
      </c>
      <c r="T43" t="str">
        <f t="shared" si="11"/>
        <v>Remain</v>
      </c>
      <c r="U43" t="str">
        <f t="shared" si="12"/>
        <v>Not Whales</v>
      </c>
      <c r="V43" t="str">
        <f t="shared" si="13"/>
        <v>Medium</v>
      </c>
      <c r="W43" t="str">
        <f t="shared" si="14"/>
        <v>Deprioritized</v>
      </c>
      <c r="X43" t="str">
        <f t="shared" si="15"/>
        <v>Include</v>
      </c>
    </row>
    <row r="44" spans="1:24" x14ac:dyDescent="0.25">
      <c r="A44" t="s">
        <v>38</v>
      </c>
      <c r="B44">
        <v>48</v>
      </c>
      <c r="C44" s="4">
        <v>4242.78</v>
      </c>
      <c r="D44">
        <v>267</v>
      </c>
      <c r="E44">
        <v>8</v>
      </c>
      <c r="F44" t="s">
        <v>109</v>
      </c>
      <c r="G44" t="s">
        <v>111</v>
      </c>
      <c r="H44" t="s">
        <v>119</v>
      </c>
      <c r="I44" t="str">
        <f t="shared" si="16"/>
        <v>Eligible</v>
      </c>
      <c r="J44" t="str">
        <f t="shared" si="17"/>
        <v>No reward</v>
      </c>
      <c r="K44" t="str">
        <f t="shared" si="18"/>
        <v>Mid-Level Holders</v>
      </c>
      <c r="L44" t="str">
        <f t="shared" si="3"/>
        <v>Tier 2</v>
      </c>
      <c r="M44" t="str">
        <f t="shared" si="4"/>
        <v>Active</v>
      </c>
      <c r="N44" t="str">
        <f t="shared" si="5"/>
        <v>Inelligible</v>
      </c>
      <c r="O44" t="str">
        <f t="shared" si="6"/>
        <v>Flag</v>
      </c>
      <c r="P44" t="str">
        <f t="shared" si="7"/>
        <v>Other</v>
      </c>
      <c r="Q44" t="str">
        <f t="shared" si="8"/>
        <v>Qualified</v>
      </c>
      <c r="R44" t="str">
        <f t="shared" si="9"/>
        <v>Not</v>
      </c>
      <c r="S44" t="str">
        <f t="shared" si="10"/>
        <v>High-Impact</v>
      </c>
      <c r="T44" t="str">
        <f t="shared" si="11"/>
        <v>Remain</v>
      </c>
      <c r="U44" t="str">
        <f t="shared" si="12"/>
        <v>Not Whales</v>
      </c>
      <c r="V44" t="str">
        <f t="shared" si="13"/>
        <v>Null</v>
      </c>
      <c r="W44" t="str">
        <f t="shared" si="14"/>
        <v>Priority 1</v>
      </c>
      <c r="X44" t="str">
        <f t="shared" si="15"/>
        <v>Include</v>
      </c>
    </row>
    <row r="45" spans="1:24" x14ac:dyDescent="0.25">
      <c r="A45" t="s">
        <v>13</v>
      </c>
      <c r="B45">
        <v>143</v>
      </c>
      <c r="C45" s="4">
        <v>4252.12</v>
      </c>
      <c r="D45">
        <v>259</v>
      </c>
      <c r="E45">
        <v>27</v>
      </c>
      <c r="F45" t="s">
        <v>108</v>
      </c>
      <c r="G45" t="s">
        <v>113</v>
      </c>
      <c r="H45" t="s">
        <v>116</v>
      </c>
      <c r="I45" t="str">
        <f t="shared" si="16"/>
        <v>Eligible</v>
      </c>
      <c r="J45" t="str">
        <f t="shared" si="17"/>
        <v>No reward</v>
      </c>
      <c r="K45" t="str">
        <f t="shared" si="18"/>
        <v>High-Level Holders</v>
      </c>
      <c r="L45" t="str">
        <f t="shared" si="3"/>
        <v>Tier 2</v>
      </c>
      <c r="M45" t="str">
        <f t="shared" si="4"/>
        <v>Active</v>
      </c>
      <c r="N45" t="str">
        <f t="shared" si="5"/>
        <v>Inelligible</v>
      </c>
      <c r="O45" t="str">
        <f t="shared" si="6"/>
        <v>Dash</v>
      </c>
      <c r="P45" t="str">
        <f t="shared" si="7"/>
        <v>Loyal</v>
      </c>
      <c r="Q45" t="str">
        <f t="shared" si="8"/>
        <v>Not Qualified</v>
      </c>
      <c r="R45" t="str">
        <f t="shared" si="9"/>
        <v>Not</v>
      </c>
      <c r="S45" t="str">
        <f t="shared" si="10"/>
        <v>High-Impact</v>
      </c>
      <c r="T45" t="str">
        <f t="shared" si="11"/>
        <v>Remain</v>
      </c>
      <c r="U45" t="str">
        <f t="shared" si="12"/>
        <v>Not Whales</v>
      </c>
      <c r="V45" t="str">
        <f t="shared" si="13"/>
        <v>Medium</v>
      </c>
      <c r="W45" t="str">
        <f t="shared" si="14"/>
        <v>Deprioritized</v>
      </c>
      <c r="X45" t="str">
        <f t="shared" si="15"/>
        <v>Include</v>
      </c>
    </row>
    <row r="46" spans="1:24" x14ac:dyDescent="0.25">
      <c r="A46" t="s">
        <v>89</v>
      </c>
      <c r="B46">
        <v>26</v>
      </c>
      <c r="C46" s="4">
        <v>4314.5</v>
      </c>
      <c r="D46">
        <v>427</v>
      </c>
      <c r="E46">
        <v>30</v>
      </c>
      <c r="F46" t="s">
        <v>109</v>
      </c>
      <c r="G46" t="s">
        <v>111</v>
      </c>
      <c r="H46" t="s">
        <v>116</v>
      </c>
      <c r="I46" t="str">
        <f t="shared" si="16"/>
        <v>Not Eligible</v>
      </c>
      <c r="J46" t="str">
        <f t="shared" si="17"/>
        <v>No reward</v>
      </c>
      <c r="K46" t="str">
        <f t="shared" si="18"/>
        <v>High-Level Holders</v>
      </c>
      <c r="L46" t="str">
        <f t="shared" si="3"/>
        <v>Tier 2</v>
      </c>
      <c r="M46" t="str">
        <f t="shared" si="4"/>
        <v>Inactive</v>
      </c>
      <c r="N46" t="str">
        <f t="shared" si="5"/>
        <v>Inelligible</v>
      </c>
      <c r="O46" t="str">
        <f t="shared" si="6"/>
        <v>Dash</v>
      </c>
      <c r="P46" t="str">
        <f t="shared" si="7"/>
        <v>Other</v>
      </c>
      <c r="Q46" t="str">
        <f t="shared" si="8"/>
        <v>Qualified</v>
      </c>
      <c r="R46" t="str">
        <f t="shared" si="9"/>
        <v>Not</v>
      </c>
      <c r="S46" t="str">
        <f t="shared" si="10"/>
        <v>High-Impact</v>
      </c>
      <c r="T46" t="str">
        <f t="shared" si="11"/>
        <v>Remain</v>
      </c>
      <c r="U46" t="str">
        <f t="shared" si="12"/>
        <v>Not Whales</v>
      </c>
      <c r="V46" t="str">
        <f t="shared" si="13"/>
        <v>Null</v>
      </c>
      <c r="W46" t="str">
        <f t="shared" si="14"/>
        <v>Priority 1</v>
      </c>
      <c r="X46" t="str">
        <f t="shared" si="15"/>
        <v>Include</v>
      </c>
    </row>
    <row r="47" spans="1:24" x14ac:dyDescent="0.25">
      <c r="A47" t="s">
        <v>96</v>
      </c>
      <c r="B47">
        <v>106</v>
      </c>
      <c r="C47" s="4">
        <v>4432.04</v>
      </c>
      <c r="D47">
        <v>521</v>
      </c>
      <c r="E47">
        <v>44</v>
      </c>
      <c r="F47" t="s">
        <v>109</v>
      </c>
      <c r="G47" t="s">
        <v>113</v>
      </c>
      <c r="H47" t="s">
        <v>116</v>
      </c>
      <c r="I47" t="str">
        <f t="shared" si="16"/>
        <v>Eligible</v>
      </c>
      <c r="J47" t="str">
        <f t="shared" si="17"/>
        <v>No reward</v>
      </c>
      <c r="K47" t="str">
        <f t="shared" si="18"/>
        <v>High-Level Holders</v>
      </c>
      <c r="L47" t="str">
        <f t="shared" si="3"/>
        <v>Tier 2</v>
      </c>
      <c r="M47" t="str">
        <f t="shared" si="4"/>
        <v>Inactive</v>
      </c>
      <c r="N47" t="str">
        <f t="shared" si="5"/>
        <v>Inelligible</v>
      </c>
      <c r="O47" t="str">
        <f t="shared" si="6"/>
        <v>Dash</v>
      </c>
      <c r="P47" t="str">
        <f t="shared" si="7"/>
        <v>Loyal</v>
      </c>
      <c r="Q47" t="str">
        <f t="shared" si="8"/>
        <v>Not Qualified</v>
      </c>
      <c r="R47" t="str">
        <f t="shared" si="9"/>
        <v>Not</v>
      </c>
      <c r="S47" t="str">
        <f t="shared" si="10"/>
        <v>High-Impact</v>
      </c>
      <c r="T47" t="str">
        <f t="shared" si="11"/>
        <v>Remain</v>
      </c>
      <c r="U47" t="str">
        <f t="shared" si="12"/>
        <v>Not Whales</v>
      </c>
      <c r="V47" t="str">
        <f t="shared" si="13"/>
        <v>Medium</v>
      </c>
      <c r="W47" t="str">
        <f t="shared" si="14"/>
        <v>Priority 3</v>
      </c>
      <c r="X47" t="str">
        <f t="shared" si="15"/>
        <v>Include</v>
      </c>
    </row>
    <row r="48" spans="1:24" x14ac:dyDescent="0.25">
      <c r="A48" t="s">
        <v>43</v>
      </c>
      <c r="B48">
        <v>40</v>
      </c>
      <c r="C48" s="4">
        <v>4567.25</v>
      </c>
      <c r="D48">
        <v>288</v>
      </c>
      <c r="E48">
        <v>16</v>
      </c>
      <c r="F48" t="s">
        <v>108</v>
      </c>
      <c r="G48" t="s">
        <v>110</v>
      </c>
      <c r="H48" t="s">
        <v>119</v>
      </c>
      <c r="I48" t="str">
        <f t="shared" si="16"/>
        <v>Eligible</v>
      </c>
      <c r="J48" t="str">
        <f t="shared" si="17"/>
        <v>No reward</v>
      </c>
      <c r="K48" t="str">
        <f t="shared" si="18"/>
        <v>Mid-Level Holders</v>
      </c>
      <c r="L48" t="str">
        <f t="shared" si="3"/>
        <v>Tier 2</v>
      </c>
      <c r="M48" t="str">
        <f t="shared" si="4"/>
        <v>Active</v>
      </c>
      <c r="N48" t="str">
        <f t="shared" si="5"/>
        <v>Inelligible</v>
      </c>
      <c r="O48" t="str">
        <f t="shared" si="6"/>
        <v>Dash</v>
      </c>
      <c r="P48" t="str">
        <f t="shared" si="7"/>
        <v>Other</v>
      </c>
      <c r="Q48" t="str">
        <f t="shared" si="8"/>
        <v>Not Qualified</v>
      </c>
      <c r="R48" t="str">
        <f t="shared" si="9"/>
        <v>Not</v>
      </c>
      <c r="S48" t="str">
        <f t="shared" si="10"/>
        <v>High-Impact</v>
      </c>
      <c r="T48" t="str">
        <f t="shared" si="11"/>
        <v>Remain</v>
      </c>
      <c r="U48" t="str">
        <f t="shared" si="12"/>
        <v>Not Whales</v>
      </c>
      <c r="V48" t="str">
        <f t="shared" si="13"/>
        <v>Null</v>
      </c>
      <c r="W48" t="str">
        <f t="shared" si="14"/>
        <v>Deprioritized</v>
      </c>
      <c r="X48" t="str">
        <f t="shared" si="15"/>
        <v>Include</v>
      </c>
    </row>
    <row r="49" spans="1:24" x14ac:dyDescent="0.25">
      <c r="A49" t="s">
        <v>10</v>
      </c>
      <c r="B49">
        <v>18</v>
      </c>
      <c r="C49" s="4">
        <v>4604.53</v>
      </c>
      <c r="D49">
        <v>182</v>
      </c>
      <c r="E49">
        <v>26</v>
      </c>
      <c r="F49" t="s">
        <v>109</v>
      </c>
      <c r="G49" t="s">
        <v>112</v>
      </c>
      <c r="H49" t="s">
        <v>117</v>
      </c>
      <c r="I49" t="str">
        <f t="shared" si="16"/>
        <v>Not Eligible</v>
      </c>
      <c r="J49" t="str">
        <f t="shared" si="17"/>
        <v>Get Reward</v>
      </c>
      <c r="K49" t="str">
        <f t="shared" si="18"/>
        <v>High-Level Holders</v>
      </c>
      <c r="L49" t="str">
        <f t="shared" si="3"/>
        <v>Tier 2</v>
      </c>
      <c r="M49" t="str">
        <f t="shared" si="4"/>
        <v>Active</v>
      </c>
      <c r="N49" t="str">
        <f t="shared" si="5"/>
        <v>Inelligible</v>
      </c>
      <c r="O49" t="str">
        <f t="shared" si="6"/>
        <v>Dash</v>
      </c>
      <c r="P49" t="str">
        <f t="shared" si="7"/>
        <v>Other</v>
      </c>
      <c r="Q49" t="str">
        <f t="shared" si="8"/>
        <v>Not Qualified</v>
      </c>
      <c r="R49" t="str">
        <f t="shared" si="9"/>
        <v>Not</v>
      </c>
      <c r="S49" t="str">
        <f t="shared" si="10"/>
        <v>High-Impact</v>
      </c>
      <c r="T49" t="str">
        <f t="shared" si="11"/>
        <v>Remain</v>
      </c>
      <c r="U49" t="str">
        <f t="shared" si="12"/>
        <v>Not Whales</v>
      </c>
      <c r="V49" t="str">
        <f t="shared" si="13"/>
        <v>Null</v>
      </c>
      <c r="W49" t="str">
        <f t="shared" si="14"/>
        <v>Priority 3</v>
      </c>
      <c r="X49" t="str">
        <f t="shared" si="15"/>
        <v>Include</v>
      </c>
    </row>
    <row r="50" spans="1:24" x14ac:dyDescent="0.25">
      <c r="A50" t="s">
        <v>81</v>
      </c>
      <c r="B50">
        <v>79</v>
      </c>
      <c r="C50" s="4">
        <v>4827.8999999999996</v>
      </c>
      <c r="D50">
        <v>664</v>
      </c>
      <c r="E50">
        <v>17</v>
      </c>
      <c r="F50" t="s">
        <v>109</v>
      </c>
      <c r="G50" t="s">
        <v>114</v>
      </c>
      <c r="H50" t="s">
        <v>117</v>
      </c>
      <c r="I50" t="str">
        <f t="shared" si="16"/>
        <v>Eligible</v>
      </c>
      <c r="J50" t="str">
        <f t="shared" si="17"/>
        <v>Get Reward</v>
      </c>
      <c r="K50" t="str">
        <f t="shared" si="18"/>
        <v>Mid-Level Holders</v>
      </c>
      <c r="L50" t="str">
        <f t="shared" si="3"/>
        <v>Tier 2</v>
      </c>
      <c r="M50" t="str">
        <f t="shared" si="4"/>
        <v>Inactive</v>
      </c>
      <c r="N50" t="str">
        <f t="shared" si="5"/>
        <v>Inelligible</v>
      </c>
      <c r="O50" t="str">
        <f t="shared" si="6"/>
        <v>Dash</v>
      </c>
      <c r="P50" t="str">
        <f t="shared" si="7"/>
        <v>Other</v>
      </c>
      <c r="Q50" t="str">
        <f t="shared" si="8"/>
        <v>Not Qualified</v>
      </c>
      <c r="R50" t="str">
        <f t="shared" si="9"/>
        <v>Not</v>
      </c>
      <c r="S50" t="str">
        <f t="shared" si="10"/>
        <v>High-Impact</v>
      </c>
      <c r="T50" t="str">
        <f t="shared" si="11"/>
        <v>Remain</v>
      </c>
      <c r="U50" t="str">
        <f t="shared" si="12"/>
        <v>Not Whales</v>
      </c>
      <c r="V50" t="str">
        <f t="shared" si="13"/>
        <v>Low</v>
      </c>
      <c r="W50" t="str">
        <f t="shared" si="14"/>
        <v>Priority 3</v>
      </c>
      <c r="X50" t="str">
        <f t="shared" si="15"/>
        <v>Include</v>
      </c>
    </row>
    <row r="51" spans="1:24" x14ac:dyDescent="0.25">
      <c r="A51" t="s">
        <v>87</v>
      </c>
      <c r="B51">
        <v>40</v>
      </c>
      <c r="C51" s="4">
        <v>5026.2299999999996</v>
      </c>
      <c r="D51">
        <v>271</v>
      </c>
      <c r="E51">
        <v>48</v>
      </c>
      <c r="F51" t="s">
        <v>108</v>
      </c>
      <c r="G51" t="s">
        <v>112</v>
      </c>
      <c r="H51" t="s">
        <v>117</v>
      </c>
      <c r="I51" t="str">
        <f t="shared" si="16"/>
        <v>Eligible</v>
      </c>
      <c r="J51" t="str">
        <f t="shared" si="17"/>
        <v>Get Reward</v>
      </c>
      <c r="K51" t="str">
        <f t="shared" si="18"/>
        <v>High-Level Holders</v>
      </c>
      <c r="L51" t="str">
        <f t="shared" si="3"/>
        <v>Tier 1</v>
      </c>
      <c r="M51" t="str">
        <f t="shared" si="4"/>
        <v>Active</v>
      </c>
      <c r="N51" t="str">
        <f t="shared" si="5"/>
        <v>Inelligible</v>
      </c>
      <c r="O51" t="str">
        <f t="shared" si="6"/>
        <v>Dash</v>
      </c>
      <c r="P51" t="str">
        <f t="shared" si="7"/>
        <v>Other</v>
      </c>
      <c r="Q51" t="str">
        <f t="shared" si="8"/>
        <v>Not Qualified</v>
      </c>
      <c r="R51" t="str">
        <f t="shared" si="9"/>
        <v>Not</v>
      </c>
      <c r="S51" t="str">
        <f t="shared" si="10"/>
        <v>High-Impact</v>
      </c>
      <c r="T51" t="str">
        <f t="shared" si="11"/>
        <v>Remain</v>
      </c>
      <c r="U51" t="str">
        <f t="shared" si="12"/>
        <v>Not Whales</v>
      </c>
      <c r="V51" t="str">
        <f t="shared" si="13"/>
        <v>Null</v>
      </c>
      <c r="W51" t="str">
        <f t="shared" si="14"/>
        <v>Deprioritized</v>
      </c>
      <c r="X51" t="str">
        <f t="shared" si="15"/>
        <v>Include</v>
      </c>
    </row>
    <row r="52" spans="1:24" x14ac:dyDescent="0.25">
      <c r="A52" t="s">
        <v>54</v>
      </c>
      <c r="B52">
        <v>122</v>
      </c>
      <c r="C52" s="4">
        <v>5037.91</v>
      </c>
      <c r="D52">
        <v>227</v>
      </c>
      <c r="E52">
        <v>13</v>
      </c>
      <c r="F52" t="s">
        <v>109</v>
      </c>
      <c r="G52" t="s">
        <v>115</v>
      </c>
      <c r="H52" t="s">
        <v>118</v>
      </c>
      <c r="I52" t="str">
        <f t="shared" si="16"/>
        <v>Eligible</v>
      </c>
      <c r="J52" t="str">
        <f t="shared" si="17"/>
        <v>No reward</v>
      </c>
      <c r="K52" t="str">
        <f t="shared" si="18"/>
        <v>Mid-Level Holders</v>
      </c>
      <c r="L52" t="str">
        <f t="shared" si="3"/>
        <v>Tier 1</v>
      </c>
      <c r="M52" t="str">
        <f t="shared" si="4"/>
        <v>Active</v>
      </c>
      <c r="N52" t="str">
        <f t="shared" si="5"/>
        <v>Very Eligible</v>
      </c>
      <c r="O52" t="str">
        <f t="shared" si="6"/>
        <v>Dash</v>
      </c>
      <c r="P52" t="str">
        <f t="shared" si="7"/>
        <v>Loyal</v>
      </c>
      <c r="Q52" t="str">
        <f t="shared" si="8"/>
        <v>Qualified</v>
      </c>
      <c r="R52" t="str">
        <f t="shared" si="9"/>
        <v>Not</v>
      </c>
      <c r="S52" t="str">
        <f t="shared" si="10"/>
        <v>High-Impact</v>
      </c>
      <c r="T52" t="str">
        <f t="shared" si="11"/>
        <v>Remain</v>
      </c>
      <c r="U52" t="str">
        <f t="shared" si="12"/>
        <v>Not Whales</v>
      </c>
      <c r="V52" t="str">
        <f t="shared" si="13"/>
        <v>Medium</v>
      </c>
      <c r="W52" t="str">
        <f t="shared" si="14"/>
        <v>Priority 2</v>
      </c>
      <c r="X52" t="str">
        <f t="shared" si="15"/>
        <v>Include</v>
      </c>
    </row>
    <row r="53" spans="1:24" x14ac:dyDescent="0.25">
      <c r="A53" t="s">
        <v>27</v>
      </c>
      <c r="B53">
        <v>21</v>
      </c>
      <c r="C53" s="4">
        <v>5156.68</v>
      </c>
      <c r="D53">
        <v>611</v>
      </c>
      <c r="E53">
        <v>44</v>
      </c>
      <c r="F53" t="s">
        <v>108</v>
      </c>
      <c r="G53" t="s">
        <v>112</v>
      </c>
      <c r="H53" t="s">
        <v>116</v>
      </c>
      <c r="I53" t="str">
        <f t="shared" si="16"/>
        <v>Not Eligible</v>
      </c>
      <c r="J53" t="str">
        <f t="shared" si="17"/>
        <v>No reward</v>
      </c>
      <c r="K53" t="str">
        <f t="shared" si="18"/>
        <v>High-Level Holders</v>
      </c>
      <c r="L53" t="str">
        <f t="shared" si="3"/>
        <v>Tier 1</v>
      </c>
      <c r="M53" t="str">
        <f t="shared" si="4"/>
        <v>Inactive</v>
      </c>
      <c r="N53" t="str">
        <f t="shared" si="5"/>
        <v>Inelligible</v>
      </c>
      <c r="O53" t="str">
        <f t="shared" si="6"/>
        <v>Dash</v>
      </c>
      <c r="P53" t="str">
        <f t="shared" si="7"/>
        <v>Other</v>
      </c>
      <c r="Q53" t="str">
        <f t="shared" si="8"/>
        <v>Not Qualified</v>
      </c>
      <c r="R53" t="str">
        <f t="shared" si="9"/>
        <v>Not</v>
      </c>
      <c r="S53" t="str">
        <f t="shared" si="10"/>
        <v>High-Impact</v>
      </c>
      <c r="T53" t="str">
        <f t="shared" si="11"/>
        <v>Remain</v>
      </c>
      <c r="U53" t="str">
        <f t="shared" si="12"/>
        <v>Not Whales</v>
      </c>
      <c r="V53" t="str">
        <f t="shared" si="13"/>
        <v>Null</v>
      </c>
      <c r="W53" t="str">
        <f t="shared" si="14"/>
        <v>Deprioritized</v>
      </c>
      <c r="X53" t="str">
        <f t="shared" si="15"/>
        <v>Include</v>
      </c>
    </row>
    <row r="54" spans="1:24" x14ac:dyDescent="0.25">
      <c r="A54" t="s">
        <v>34</v>
      </c>
      <c r="B54">
        <v>48</v>
      </c>
      <c r="C54" s="4">
        <v>5317.53</v>
      </c>
      <c r="D54">
        <v>332</v>
      </c>
      <c r="E54">
        <v>22</v>
      </c>
      <c r="F54" t="s">
        <v>108</v>
      </c>
      <c r="G54" t="s">
        <v>112</v>
      </c>
      <c r="H54" t="s">
        <v>116</v>
      </c>
      <c r="I54" t="str">
        <f t="shared" si="16"/>
        <v>Eligible</v>
      </c>
      <c r="J54" t="str">
        <f t="shared" si="17"/>
        <v>No reward</v>
      </c>
      <c r="K54" t="str">
        <f t="shared" si="18"/>
        <v>Mid-Level Holders</v>
      </c>
      <c r="L54" t="str">
        <f t="shared" si="3"/>
        <v>Tier 1</v>
      </c>
      <c r="M54" t="str">
        <f t="shared" si="4"/>
        <v>Active</v>
      </c>
      <c r="N54" t="str">
        <f t="shared" si="5"/>
        <v>Inelligible</v>
      </c>
      <c r="O54" t="str">
        <f t="shared" si="6"/>
        <v>Dash</v>
      </c>
      <c r="P54" t="str">
        <f t="shared" si="7"/>
        <v>Other</v>
      </c>
      <c r="Q54" t="str">
        <f t="shared" si="8"/>
        <v>Not Qualified</v>
      </c>
      <c r="R54" t="str">
        <f t="shared" si="9"/>
        <v>Not</v>
      </c>
      <c r="S54" t="str">
        <f t="shared" si="10"/>
        <v>High-Impact</v>
      </c>
      <c r="T54" t="str">
        <f t="shared" si="11"/>
        <v>Remain</v>
      </c>
      <c r="U54" t="str">
        <f t="shared" si="12"/>
        <v>Not Whales</v>
      </c>
      <c r="V54" t="str">
        <f t="shared" si="13"/>
        <v>Null</v>
      </c>
      <c r="W54" t="str">
        <f t="shared" si="14"/>
        <v>Deprioritized</v>
      </c>
      <c r="X54" t="str">
        <f t="shared" si="15"/>
        <v>Include</v>
      </c>
    </row>
    <row r="55" spans="1:24" x14ac:dyDescent="0.25">
      <c r="A55" t="s">
        <v>76</v>
      </c>
      <c r="B55">
        <v>81</v>
      </c>
      <c r="C55" s="4">
        <v>5478.47</v>
      </c>
      <c r="D55">
        <v>688</v>
      </c>
      <c r="E55">
        <v>7</v>
      </c>
      <c r="F55" t="s">
        <v>108</v>
      </c>
      <c r="G55" t="s">
        <v>112</v>
      </c>
      <c r="H55" t="s">
        <v>118</v>
      </c>
      <c r="I55" t="str">
        <f t="shared" si="16"/>
        <v>Eligible</v>
      </c>
      <c r="J55" t="str">
        <f t="shared" si="17"/>
        <v>No reward</v>
      </c>
      <c r="K55" t="str">
        <f t="shared" si="18"/>
        <v>Mid-Level Holders</v>
      </c>
      <c r="L55" t="str">
        <f t="shared" si="3"/>
        <v>Tier 1</v>
      </c>
      <c r="M55" t="str">
        <f t="shared" si="4"/>
        <v>Inactive</v>
      </c>
      <c r="N55" t="str">
        <f t="shared" si="5"/>
        <v>Inelligible</v>
      </c>
      <c r="O55" t="str">
        <f t="shared" si="6"/>
        <v>Dash</v>
      </c>
      <c r="P55" t="str">
        <f t="shared" si="7"/>
        <v>Other</v>
      </c>
      <c r="Q55" t="str">
        <f t="shared" si="8"/>
        <v>Not Qualified</v>
      </c>
      <c r="R55" t="str">
        <f t="shared" si="9"/>
        <v>Not</v>
      </c>
      <c r="S55" t="str">
        <f t="shared" si="10"/>
        <v>High-Impact</v>
      </c>
      <c r="T55" t="str">
        <f t="shared" si="11"/>
        <v>Remain</v>
      </c>
      <c r="U55" t="str">
        <f t="shared" si="12"/>
        <v>Not Whales</v>
      </c>
      <c r="V55" t="str">
        <f t="shared" si="13"/>
        <v>Low</v>
      </c>
      <c r="W55" t="str">
        <f t="shared" si="14"/>
        <v>Deprioritized</v>
      </c>
      <c r="X55" t="str">
        <f t="shared" si="15"/>
        <v>Include</v>
      </c>
    </row>
    <row r="56" spans="1:24" x14ac:dyDescent="0.25">
      <c r="A56" t="s">
        <v>21</v>
      </c>
      <c r="B56">
        <v>45</v>
      </c>
      <c r="C56" s="4">
        <v>5565.58</v>
      </c>
      <c r="D56">
        <v>83</v>
      </c>
      <c r="E56">
        <v>28</v>
      </c>
      <c r="F56" t="s">
        <v>108</v>
      </c>
      <c r="G56" t="s">
        <v>114</v>
      </c>
      <c r="H56" t="s">
        <v>119</v>
      </c>
      <c r="I56" t="str">
        <f t="shared" si="16"/>
        <v>Eligible</v>
      </c>
      <c r="J56" t="str">
        <f t="shared" si="17"/>
        <v>No reward</v>
      </c>
      <c r="K56" t="str">
        <f t="shared" si="18"/>
        <v>High-Level Holders</v>
      </c>
      <c r="L56" t="str">
        <f t="shared" si="3"/>
        <v>Tier 1</v>
      </c>
      <c r="M56" t="str">
        <f t="shared" si="4"/>
        <v>Active</v>
      </c>
      <c r="N56" t="str">
        <f t="shared" si="5"/>
        <v>Inelligible</v>
      </c>
      <c r="O56" t="str">
        <f t="shared" si="6"/>
        <v>Dash</v>
      </c>
      <c r="P56" t="str">
        <f t="shared" si="7"/>
        <v>Other</v>
      </c>
      <c r="Q56" t="str">
        <f t="shared" si="8"/>
        <v>Not Qualified</v>
      </c>
      <c r="R56" t="str">
        <f t="shared" si="9"/>
        <v>Not</v>
      </c>
      <c r="S56" t="str">
        <f t="shared" si="10"/>
        <v>High-Impact</v>
      </c>
      <c r="T56" t="str">
        <f t="shared" si="11"/>
        <v>Remain</v>
      </c>
      <c r="U56" t="str">
        <f t="shared" si="12"/>
        <v>Not Whales</v>
      </c>
      <c r="V56" t="str">
        <f t="shared" si="13"/>
        <v>Null</v>
      </c>
      <c r="W56" t="str">
        <f t="shared" si="14"/>
        <v>Deprioritized</v>
      </c>
      <c r="X56" t="str">
        <f t="shared" si="15"/>
        <v>Include</v>
      </c>
    </row>
    <row r="57" spans="1:24" x14ac:dyDescent="0.25">
      <c r="A57" t="s">
        <v>104</v>
      </c>
      <c r="B57">
        <v>13</v>
      </c>
      <c r="C57" s="4">
        <v>5598.71</v>
      </c>
      <c r="D57">
        <v>162</v>
      </c>
      <c r="E57">
        <v>7</v>
      </c>
      <c r="F57" t="s">
        <v>108</v>
      </c>
      <c r="G57" t="s">
        <v>113</v>
      </c>
      <c r="H57" t="s">
        <v>119</v>
      </c>
      <c r="I57" t="str">
        <f t="shared" si="16"/>
        <v>Not Eligible</v>
      </c>
      <c r="J57" t="str">
        <f t="shared" si="17"/>
        <v>No reward</v>
      </c>
      <c r="K57" t="str">
        <f t="shared" si="18"/>
        <v>Mid-Level Holders</v>
      </c>
      <c r="L57" t="str">
        <f t="shared" si="3"/>
        <v>Tier 1</v>
      </c>
      <c r="M57" t="str">
        <f t="shared" si="4"/>
        <v>Active</v>
      </c>
      <c r="N57" t="str">
        <f t="shared" si="5"/>
        <v>Inelligible</v>
      </c>
      <c r="O57" t="str">
        <f t="shared" si="6"/>
        <v>Flag</v>
      </c>
      <c r="P57" t="str">
        <f t="shared" si="7"/>
        <v>Other</v>
      </c>
      <c r="Q57" t="str">
        <f t="shared" si="8"/>
        <v>Not Qualified</v>
      </c>
      <c r="R57" t="str">
        <f t="shared" si="9"/>
        <v>Not</v>
      </c>
      <c r="S57" t="str">
        <f t="shared" si="10"/>
        <v>High-Impact</v>
      </c>
      <c r="T57" t="str">
        <f t="shared" si="11"/>
        <v>Remain</v>
      </c>
      <c r="U57" t="str">
        <f t="shared" si="12"/>
        <v>Not Whales</v>
      </c>
      <c r="V57" t="str">
        <f t="shared" si="13"/>
        <v>Null</v>
      </c>
      <c r="W57" t="str">
        <f t="shared" si="14"/>
        <v>Deprioritized</v>
      </c>
      <c r="X57" t="str">
        <f t="shared" si="15"/>
        <v>Include</v>
      </c>
    </row>
    <row r="58" spans="1:24" x14ac:dyDescent="0.25">
      <c r="A58" t="s">
        <v>51</v>
      </c>
      <c r="B58">
        <v>102</v>
      </c>
      <c r="C58" s="4">
        <v>5602.4</v>
      </c>
      <c r="D58">
        <v>322</v>
      </c>
      <c r="E58">
        <v>43</v>
      </c>
      <c r="F58" t="s">
        <v>108</v>
      </c>
      <c r="G58" t="s">
        <v>110</v>
      </c>
      <c r="H58" t="s">
        <v>118</v>
      </c>
      <c r="I58" t="str">
        <f t="shared" si="16"/>
        <v>Eligible</v>
      </c>
      <c r="J58" t="str">
        <f t="shared" si="17"/>
        <v>No reward</v>
      </c>
      <c r="K58" t="str">
        <f t="shared" si="18"/>
        <v>High-Level Holders</v>
      </c>
      <c r="L58" t="str">
        <f t="shared" si="3"/>
        <v>Tier 1</v>
      </c>
      <c r="M58" t="str">
        <f t="shared" si="4"/>
        <v>Active</v>
      </c>
      <c r="N58" t="str">
        <f t="shared" si="5"/>
        <v>Inelligible</v>
      </c>
      <c r="O58" t="str">
        <f t="shared" si="6"/>
        <v>Dash</v>
      </c>
      <c r="P58" t="str">
        <f t="shared" si="7"/>
        <v>Loyal</v>
      </c>
      <c r="Q58" t="str">
        <f t="shared" si="8"/>
        <v>Not Qualified</v>
      </c>
      <c r="R58" t="str">
        <f t="shared" si="9"/>
        <v>Not</v>
      </c>
      <c r="S58" t="str">
        <f t="shared" si="10"/>
        <v>High-Impact</v>
      </c>
      <c r="T58" t="str">
        <f t="shared" si="11"/>
        <v>Remain</v>
      </c>
      <c r="U58" t="str">
        <f t="shared" si="12"/>
        <v>Not Whales</v>
      </c>
      <c r="V58" t="str">
        <f t="shared" si="13"/>
        <v>Medium</v>
      </c>
      <c r="W58" t="str">
        <f t="shared" si="14"/>
        <v>Deprioritized</v>
      </c>
      <c r="X58" t="str">
        <f t="shared" si="15"/>
        <v>Include</v>
      </c>
    </row>
    <row r="59" spans="1:24" x14ac:dyDescent="0.25">
      <c r="A59" t="s">
        <v>8</v>
      </c>
      <c r="B59">
        <v>73</v>
      </c>
      <c r="C59" s="4">
        <v>5614.98</v>
      </c>
      <c r="D59">
        <v>496</v>
      </c>
      <c r="E59">
        <v>21</v>
      </c>
      <c r="F59" t="s">
        <v>108</v>
      </c>
      <c r="G59" t="s">
        <v>110</v>
      </c>
      <c r="H59" t="s">
        <v>116</v>
      </c>
      <c r="I59" t="str">
        <f t="shared" si="16"/>
        <v>Eligible</v>
      </c>
      <c r="J59" t="str">
        <f t="shared" si="17"/>
        <v>No reward</v>
      </c>
      <c r="K59" t="str">
        <f t="shared" si="18"/>
        <v>Mid-Level Holders</v>
      </c>
      <c r="L59" t="str">
        <f t="shared" si="3"/>
        <v>Tier 1</v>
      </c>
      <c r="M59" t="str">
        <f t="shared" si="4"/>
        <v>Inactive</v>
      </c>
      <c r="N59" t="str">
        <f t="shared" si="5"/>
        <v>Inelligible</v>
      </c>
      <c r="O59" t="str">
        <f t="shared" si="6"/>
        <v>Dash</v>
      </c>
      <c r="P59" t="str">
        <f t="shared" si="7"/>
        <v>Other</v>
      </c>
      <c r="Q59" t="str">
        <f t="shared" si="8"/>
        <v>Not Qualified</v>
      </c>
      <c r="R59" t="str">
        <f t="shared" si="9"/>
        <v>Not</v>
      </c>
      <c r="S59" t="str">
        <f t="shared" si="10"/>
        <v>High-Impact</v>
      </c>
      <c r="T59" t="str">
        <f t="shared" si="11"/>
        <v>Remain</v>
      </c>
      <c r="U59" t="str">
        <f t="shared" si="12"/>
        <v>Not Whales</v>
      </c>
      <c r="V59" t="str">
        <f t="shared" si="13"/>
        <v>Low</v>
      </c>
      <c r="W59" t="str">
        <f t="shared" si="14"/>
        <v>Deprioritized</v>
      </c>
      <c r="X59" t="str">
        <f t="shared" si="15"/>
        <v>Include</v>
      </c>
    </row>
    <row r="60" spans="1:24" x14ac:dyDescent="0.25">
      <c r="A60" t="s">
        <v>64</v>
      </c>
      <c r="B60">
        <v>30</v>
      </c>
      <c r="C60" s="4">
        <v>5760.36</v>
      </c>
      <c r="D60">
        <v>114</v>
      </c>
      <c r="E60">
        <v>36</v>
      </c>
      <c r="F60" t="s">
        <v>108</v>
      </c>
      <c r="G60" t="s">
        <v>112</v>
      </c>
      <c r="H60" t="s">
        <v>119</v>
      </c>
      <c r="I60" t="str">
        <f t="shared" si="16"/>
        <v>Not Eligible</v>
      </c>
      <c r="J60" t="str">
        <f t="shared" si="17"/>
        <v>No reward</v>
      </c>
      <c r="K60" t="str">
        <f t="shared" si="18"/>
        <v>High-Level Holders</v>
      </c>
      <c r="L60" t="str">
        <f t="shared" si="3"/>
        <v>Tier 1</v>
      </c>
      <c r="M60" t="str">
        <f t="shared" si="4"/>
        <v>Active</v>
      </c>
      <c r="N60" t="str">
        <f t="shared" si="5"/>
        <v>Inelligible</v>
      </c>
      <c r="O60" t="str">
        <f t="shared" si="6"/>
        <v>Dash</v>
      </c>
      <c r="P60" t="str">
        <f t="shared" si="7"/>
        <v>Other</v>
      </c>
      <c r="Q60" t="str">
        <f t="shared" si="8"/>
        <v>Not Qualified</v>
      </c>
      <c r="R60" t="str">
        <f t="shared" si="9"/>
        <v>Not</v>
      </c>
      <c r="S60" t="str">
        <f t="shared" si="10"/>
        <v>High-Impact</v>
      </c>
      <c r="T60" t="str">
        <f t="shared" si="11"/>
        <v>Remain</v>
      </c>
      <c r="U60" t="str">
        <f t="shared" si="12"/>
        <v>Not Whales</v>
      </c>
      <c r="V60" t="str">
        <f t="shared" si="13"/>
        <v>Null</v>
      </c>
      <c r="W60" t="str">
        <f t="shared" si="14"/>
        <v>Deprioritized</v>
      </c>
      <c r="X60" t="str">
        <f t="shared" si="15"/>
        <v>Include</v>
      </c>
    </row>
    <row r="61" spans="1:24" x14ac:dyDescent="0.25">
      <c r="A61" t="s">
        <v>105</v>
      </c>
      <c r="B61">
        <v>2</v>
      </c>
      <c r="C61" s="4">
        <v>5767.53</v>
      </c>
      <c r="D61">
        <v>282</v>
      </c>
      <c r="E61">
        <v>7</v>
      </c>
      <c r="F61" t="s">
        <v>108</v>
      </c>
      <c r="G61" t="s">
        <v>114</v>
      </c>
      <c r="H61" t="s">
        <v>116</v>
      </c>
      <c r="I61" t="str">
        <f t="shared" si="16"/>
        <v>Not Eligible</v>
      </c>
      <c r="J61" t="str">
        <f t="shared" si="17"/>
        <v>No reward</v>
      </c>
      <c r="K61" t="str">
        <f t="shared" si="18"/>
        <v>Mid-Level Holders</v>
      </c>
      <c r="L61" t="str">
        <f t="shared" si="3"/>
        <v>Tier 1</v>
      </c>
      <c r="M61" t="str">
        <f t="shared" si="4"/>
        <v>Active</v>
      </c>
      <c r="N61" t="str">
        <f t="shared" si="5"/>
        <v>Inelligible</v>
      </c>
      <c r="O61" t="str">
        <f t="shared" si="6"/>
        <v>Dash</v>
      </c>
      <c r="P61" t="str">
        <f t="shared" si="7"/>
        <v>Other</v>
      </c>
      <c r="Q61" t="str">
        <f t="shared" si="8"/>
        <v>Not Qualified</v>
      </c>
      <c r="R61" t="str">
        <f t="shared" si="9"/>
        <v>Not</v>
      </c>
      <c r="S61" t="str">
        <f t="shared" si="10"/>
        <v>High-Impact</v>
      </c>
      <c r="T61" t="str">
        <f t="shared" si="11"/>
        <v>Remain</v>
      </c>
      <c r="U61" t="str">
        <f t="shared" si="12"/>
        <v>Not Whales</v>
      </c>
      <c r="V61" t="str">
        <f t="shared" si="13"/>
        <v>Null</v>
      </c>
      <c r="W61" t="str">
        <f t="shared" si="14"/>
        <v>Deprioritized</v>
      </c>
      <c r="X61" t="str">
        <f t="shared" si="15"/>
        <v>Include</v>
      </c>
    </row>
    <row r="62" spans="1:24" x14ac:dyDescent="0.25">
      <c r="A62" t="s">
        <v>23</v>
      </c>
      <c r="B62">
        <v>5</v>
      </c>
      <c r="C62" s="4">
        <v>5871.84</v>
      </c>
      <c r="D62">
        <v>168</v>
      </c>
      <c r="E62">
        <v>33</v>
      </c>
      <c r="F62" t="s">
        <v>108</v>
      </c>
      <c r="G62" t="s">
        <v>115</v>
      </c>
      <c r="H62" t="s">
        <v>119</v>
      </c>
      <c r="I62" t="str">
        <f t="shared" si="16"/>
        <v>Not Eligible</v>
      </c>
      <c r="J62" t="str">
        <f t="shared" si="17"/>
        <v>No reward</v>
      </c>
      <c r="K62" t="str">
        <f t="shared" si="18"/>
        <v>High-Level Holders</v>
      </c>
      <c r="L62" t="str">
        <f t="shared" si="3"/>
        <v>Tier 1</v>
      </c>
      <c r="M62" t="str">
        <f t="shared" si="4"/>
        <v>Active</v>
      </c>
      <c r="N62" t="str">
        <f t="shared" si="5"/>
        <v>Inelligible</v>
      </c>
      <c r="O62" t="str">
        <f t="shared" si="6"/>
        <v>Dash</v>
      </c>
      <c r="P62" t="str">
        <f t="shared" si="7"/>
        <v>Other</v>
      </c>
      <c r="Q62" t="str">
        <f t="shared" si="8"/>
        <v>Not Qualified</v>
      </c>
      <c r="R62" t="str">
        <f t="shared" si="9"/>
        <v>Not</v>
      </c>
      <c r="S62" t="str">
        <f t="shared" si="10"/>
        <v>High-Impact</v>
      </c>
      <c r="T62" t="str">
        <f t="shared" si="11"/>
        <v>Remain</v>
      </c>
      <c r="U62" t="str">
        <f t="shared" si="12"/>
        <v>Not Whales</v>
      </c>
      <c r="V62" t="str">
        <f t="shared" si="13"/>
        <v>Null</v>
      </c>
      <c r="W62" t="str">
        <f t="shared" si="14"/>
        <v>Deprioritized</v>
      </c>
      <c r="X62" t="str">
        <f t="shared" si="15"/>
        <v>Include</v>
      </c>
    </row>
    <row r="63" spans="1:24" x14ac:dyDescent="0.25">
      <c r="A63" t="s">
        <v>61</v>
      </c>
      <c r="B63">
        <v>115</v>
      </c>
      <c r="C63" s="4">
        <v>5989.58</v>
      </c>
      <c r="D63">
        <v>244</v>
      </c>
      <c r="E63">
        <v>6</v>
      </c>
      <c r="F63" t="s">
        <v>109</v>
      </c>
      <c r="G63" t="s">
        <v>111</v>
      </c>
      <c r="H63" t="s">
        <v>118</v>
      </c>
      <c r="I63" t="str">
        <f t="shared" si="16"/>
        <v>Eligible</v>
      </c>
      <c r="J63" t="str">
        <f t="shared" si="17"/>
        <v>No reward</v>
      </c>
      <c r="K63" t="str">
        <f t="shared" si="18"/>
        <v>Mid-Level Holders</v>
      </c>
      <c r="L63" t="str">
        <f t="shared" si="3"/>
        <v>Tier 1</v>
      </c>
      <c r="M63" t="str">
        <f t="shared" si="4"/>
        <v>Active</v>
      </c>
      <c r="N63" t="str">
        <f t="shared" si="5"/>
        <v>Very Eligible</v>
      </c>
      <c r="O63" t="str">
        <f t="shared" si="6"/>
        <v>Dash</v>
      </c>
      <c r="P63" t="str">
        <f t="shared" si="7"/>
        <v>Loyal</v>
      </c>
      <c r="Q63" t="str">
        <f t="shared" si="8"/>
        <v>Qualified</v>
      </c>
      <c r="R63" t="str">
        <f t="shared" si="9"/>
        <v>Not</v>
      </c>
      <c r="S63" t="str">
        <f t="shared" si="10"/>
        <v>High-Impact</v>
      </c>
      <c r="T63" t="str">
        <f t="shared" si="11"/>
        <v>Remain</v>
      </c>
      <c r="U63" t="str">
        <f t="shared" si="12"/>
        <v>Not Whales</v>
      </c>
      <c r="V63" t="str">
        <f t="shared" si="13"/>
        <v>Medium</v>
      </c>
      <c r="W63" t="str">
        <f t="shared" si="14"/>
        <v>Priority 1</v>
      </c>
      <c r="X63" t="str">
        <f t="shared" si="15"/>
        <v>Include</v>
      </c>
    </row>
    <row r="64" spans="1:24" x14ac:dyDescent="0.25">
      <c r="A64" t="s">
        <v>11</v>
      </c>
      <c r="B64">
        <v>75</v>
      </c>
      <c r="C64" s="4">
        <v>6114.05</v>
      </c>
      <c r="D64">
        <v>524</v>
      </c>
      <c r="E64">
        <v>17</v>
      </c>
      <c r="F64" t="s">
        <v>109</v>
      </c>
      <c r="G64" t="s">
        <v>110</v>
      </c>
      <c r="H64" t="s">
        <v>116</v>
      </c>
      <c r="I64" t="str">
        <f t="shared" si="16"/>
        <v>Eligible</v>
      </c>
      <c r="J64" t="str">
        <f t="shared" si="17"/>
        <v>No reward</v>
      </c>
      <c r="K64" t="str">
        <f t="shared" si="18"/>
        <v>Mid-Level Holders</v>
      </c>
      <c r="L64" t="str">
        <f t="shared" si="3"/>
        <v>Tier 1</v>
      </c>
      <c r="M64" t="str">
        <f t="shared" si="4"/>
        <v>Inactive</v>
      </c>
      <c r="N64" t="str">
        <f t="shared" si="5"/>
        <v>Inelligible</v>
      </c>
      <c r="O64" t="str">
        <f t="shared" si="6"/>
        <v>Dash</v>
      </c>
      <c r="P64" t="str">
        <f t="shared" si="7"/>
        <v>Other</v>
      </c>
      <c r="Q64" t="str">
        <f t="shared" si="8"/>
        <v>Not Qualified</v>
      </c>
      <c r="R64" t="str">
        <f t="shared" si="9"/>
        <v>Not</v>
      </c>
      <c r="S64" t="str">
        <f t="shared" si="10"/>
        <v>High-Impact</v>
      </c>
      <c r="T64" t="str">
        <f t="shared" si="11"/>
        <v>Remain</v>
      </c>
      <c r="U64" t="str">
        <f t="shared" si="12"/>
        <v>Not Whales</v>
      </c>
      <c r="V64" t="str">
        <f t="shared" si="13"/>
        <v>Low</v>
      </c>
      <c r="W64" t="str">
        <f t="shared" si="14"/>
        <v>Priority 3</v>
      </c>
      <c r="X64" t="str">
        <f t="shared" si="15"/>
        <v>Include</v>
      </c>
    </row>
    <row r="65" spans="1:24" x14ac:dyDescent="0.25">
      <c r="A65" t="s">
        <v>9</v>
      </c>
      <c r="B65">
        <v>63</v>
      </c>
      <c r="C65" s="4">
        <v>6255.08</v>
      </c>
      <c r="D65">
        <v>101</v>
      </c>
      <c r="E65">
        <v>43</v>
      </c>
      <c r="F65" t="s">
        <v>109</v>
      </c>
      <c r="G65" t="s">
        <v>111</v>
      </c>
      <c r="H65" t="s">
        <v>117</v>
      </c>
      <c r="I65" t="str">
        <f t="shared" si="16"/>
        <v>Eligible</v>
      </c>
      <c r="J65" t="str">
        <f t="shared" si="17"/>
        <v>Get Reward</v>
      </c>
      <c r="K65" t="str">
        <f t="shared" si="18"/>
        <v>High-Level Holders</v>
      </c>
      <c r="L65" t="str">
        <f t="shared" si="3"/>
        <v>Tier 1</v>
      </c>
      <c r="M65" t="str">
        <f t="shared" si="4"/>
        <v>Active</v>
      </c>
      <c r="N65" t="str">
        <f t="shared" si="5"/>
        <v>Very Eligible</v>
      </c>
      <c r="O65" t="str">
        <f t="shared" si="6"/>
        <v>Dash</v>
      </c>
      <c r="P65" t="str">
        <f t="shared" si="7"/>
        <v>Other</v>
      </c>
      <c r="Q65" t="str">
        <f t="shared" si="8"/>
        <v>Qualified</v>
      </c>
      <c r="R65" t="str">
        <f t="shared" si="9"/>
        <v>Not</v>
      </c>
      <c r="S65" t="str">
        <f t="shared" si="10"/>
        <v>High-Impact</v>
      </c>
      <c r="T65" t="str">
        <f t="shared" si="11"/>
        <v>Remain</v>
      </c>
      <c r="U65" t="str">
        <f t="shared" si="12"/>
        <v>Not Whales</v>
      </c>
      <c r="V65" t="str">
        <f t="shared" si="13"/>
        <v>Low</v>
      </c>
      <c r="W65" t="str">
        <f t="shared" si="14"/>
        <v>Priority 1</v>
      </c>
      <c r="X65" t="str">
        <f t="shared" si="15"/>
        <v>Include</v>
      </c>
    </row>
    <row r="66" spans="1:24" x14ac:dyDescent="0.25">
      <c r="A66" t="s">
        <v>100</v>
      </c>
      <c r="B66">
        <v>64</v>
      </c>
      <c r="C66" s="4">
        <v>6274.94</v>
      </c>
      <c r="D66">
        <v>174</v>
      </c>
      <c r="E66">
        <v>13</v>
      </c>
      <c r="F66" t="s">
        <v>108</v>
      </c>
      <c r="G66" t="s">
        <v>113</v>
      </c>
      <c r="H66" t="s">
        <v>118</v>
      </c>
      <c r="I66" t="str">
        <f t="shared" ref="I66:I101" si="19">IF(AND(B66&gt;30, C66&gt;=2000), "Eligible", "Not Eligible")</f>
        <v>Eligible</v>
      </c>
      <c r="J66" t="str">
        <f t="shared" ref="J66:J101" si="20">IF(AND(E66&gt;=5,H66="Active"), "Get Reward", "No reward")</f>
        <v>No reward</v>
      </c>
      <c r="K66" t="str">
        <f t="shared" ref="K66:K101" si="21">_xlfn.IFS(E66&lt;5, "Low-Level Holders", E66&lt;=25, "Mid-Level Holders", E66&gt;25, "High-Level Holders")</f>
        <v>Mid-Level Holders</v>
      </c>
      <c r="L66" t="str">
        <f t="shared" si="3"/>
        <v>Tier 1</v>
      </c>
      <c r="M66" t="str">
        <f t="shared" si="4"/>
        <v>Active</v>
      </c>
      <c r="N66" t="str">
        <f t="shared" si="5"/>
        <v>Inelligible</v>
      </c>
      <c r="O66" t="str">
        <f t="shared" si="6"/>
        <v>Dash</v>
      </c>
      <c r="P66" t="str">
        <f t="shared" si="7"/>
        <v>Other</v>
      </c>
      <c r="Q66" t="str">
        <f t="shared" si="8"/>
        <v>Not Qualified</v>
      </c>
      <c r="R66" t="str">
        <f t="shared" si="9"/>
        <v>Not</v>
      </c>
      <c r="S66" t="str">
        <f t="shared" si="10"/>
        <v>High-Impact</v>
      </c>
      <c r="T66" t="str">
        <f t="shared" si="11"/>
        <v>Remain</v>
      </c>
      <c r="U66" t="str">
        <f t="shared" si="12"/>
        <v>Not Whales</v>
      </c>
      <c r="V66" t="str">
        <f t="shared" si="13"/>
        <v>Low</v>
      </c>
      <c r="W66" t="str">
        <f t="shared" si="14"/>
        <v>Deprioritized</v>
      </c>
      <c r="X66" t="str">
        <f t="shared" si="15"/>
        <v>Include</v>
      </c>
    </row>
    <row r="67" spans="1:24" x14ac:dyDescent="0.25">
      <c r="A67" t="s">
        <v>28</v>
      </c>
      <c r="B67">
        <v>135</v>
      </c>
      <c r="C67" s="4">
        <v>6487.25</v>
      </c>
      <c r="D67">
        <v>155</v>
      </c>
      <c r="E67">
        <v>1</v>
      </c>
      <c r="F67" t="s">
        <v>109</v>
      </c>
      <c r="G67" t="s">
        <v>111</v>
      </c>
      <c r="H67" t="s">
        <v>117</v>
      </c>
      <c r="I67" t="str">
        <f t="shared" si="19"/>
        <v>Eligible</v>
      </c>
      <c r="J67" t="str">
        <f t="shared" si="20"/>
        <v>No reward</v>
      </c>
      <c r="K67" t="str">
        <f t="shared" si="21"/>
        <v>Low-Level Holders</v>
      </c>
      <c r="L67" t="str">
        <f t="shared" ref="L67:L101" si="22">_xlfn.IFS(C67&lt;500, "Not Eligible", C67&lt;=1000, "Tier 3", C67&lt;=5000, "Tier 2", C67&gt;5000, "Tier 1")</f>
        <v>Tier 1</v>
      </c>
      <c r="M67" t="str">
        <f t="shared" ref="M67:M101" si="23">IF(D67&lt;365, "Active", "Inactive")</f>
        <v>Active</v>
      </c>
      <c r="N67" t="str">
        <f t="shared" ref="N67:N101" si="24">IF(AND(F67 = "YES",C67 &gt; 5000, M67 = "Active"), "Very Eligible", "Inelligible")</f>
        <v>Very Eligible</v>
      </c>
      <c r="O67" t="str">
        <f t="shared" ref="O67:O101" si="25">IF(AND(H67= "Dormant", E67&lt;=10), "Flag", "Dash")</f>
        <v>Dash</v>
      </c>
      <c r="P67" t="str">
        <f t="shared" ref="P67:P101" si="26">IF(AND(B67&gt;100, D67&gt;=90), "Loyal", "Other")</f>
        <v>Loyal</v>
      </c>
      <c r="Q67" t="str">
        <f t="shared" ref="Q67:Q101" si="27">IF(AND(OR(G67="Africa", G67= "Asia"),  F67= "yes"), "Qualified", "Not Qualified")</f>
        <v>Qualified</v>
      </c>
      <c r="R67" t="str">
        <f t="shared" ref="R67:R101" si="28">IF(AND(G67= "North America", C67&gt;7000), "North America", "Not")</f>
        <v>Not</v>
      </c>
      <c r="S67" t="str">
        <f t="shared" ref="S67:S101" si="29">IF(AND(B67&gt;10, F67 ="no", C67&lt;500), "Low-Impact", "High-Impact")</f>
        <v>High-Impact</v>
      </c>
      <c r="T67" t="str">
        <f t="shared" ref="T67:T101" si="30">IF(AND(OR(C67&lt;1000, D67&lt;90), F67="YES"), "Remove", "Remain")</f>
        <v>Remain</v>
      </c>
      <c r="U67" t="str">
        <f t="shared" ref="U67:U101" si="31">IF(AND(E67&gt;20, C67&gt;7000), "Whales", "Not Whales")</f>
        <v>Not Whales</v>
      </c>
      <c r="V67" t="str">
        <f t="shared" ref="V67:V101" si="32">_xlfn.IFS(B67&lt; 50, "Null", B67&lt;100, "Low", B67&lt;150, "Medium", B67&gt;=150, "High")</f>
        <v>Medium</v>
      </c>
      <c r="W67" t="str">
        <f t="shared" ref="W67:W101" si="33">_xlfn.IFS(AND(G67= "Africa", F67= "Yes"), "Priority 1",AND(G67= "Asia",F67="Yes"), "Priority 2",F67= "Yes", "Priority 3", F67 = "No", "Deprioritized")</f>
        <v>Priority 1</v>
      </c>
      <c r="X67" t="str">
        <f t="shared" ref="X67:X101" si="34">IF(AND(F67= "No", H67="Dormant",C67&lt;1000), "Exclude", "Include")</f>
        <v>Include</v>
      </c>
    </row>
    <row r="68" spans="1:24" x14ac:dyDescent="0.25">
      <c r="A68" t="s">
        <v>32</v>
      </c>
      <c r="B68">
        <v>137</v>
      </c>
      <c r="C68" s="4">
        <v>6590.59</v>
      </c>
      <c r="D68">
        <v>432</v>
      </c>
      <c r="E68">
        <v>40</v>
      </c>
      <c r="F68" t="s">
        <v>108</v>
      </c>
      <c r="G68" t="s">
        <v>113</v>
      </c>
      <c r="H68" t="s">
        <v>119</v>
      </c>
      <c r="I68" t="str">
        <f t="shared" si="19"/>
        <v>Eligible</v>
      </c>
      <c r="J68" t="str">
        <f t="shared" si="20"/>
        <v>No reward</v>
      </c>
      <c r="K68" t="str">
        <f t="shared" si="21"/>
        <v>High-Level Holders</v>
      </c>
      <c r="L68" t="str">
        <f t="shared" si="22"/>
        <v>Tier 1</v>
      </c>
      <c r="M68" t="str">
        <f t="shared" si="23"/>
        <v>Inactive</v>
      </c>
      <c r="N68" t="str">
        <f t="shared" si="24"/>
        <v>Inelligible</v>
      </c>
      <c r="O68" t="str">
        <f t="shared" si="25"/>
        <v>Dash</v>
      </c>
      <c r="P68" t="str">
        <f t="shared" si="26"/>
        <v>Loyal</v>
      </c>
      <c r="Q68" t="str">
        <f t="shared" si="27"/>
        <v>Not Qualified</v>
      </c>
      <c r="R68" t="str">
        <f t="shared" si="28"/>
        <v>Not</v>
      </c>
      <c r="S68" t="str">
        <f t="shared" si="29"/>
        <v>High-Impact</v>
      </c>
      <c r="T68" t="str">
        <f t="shared" si="30"/>
        <v>Remain</v>
      </c>
      <c r="U68" t="str">
        <f t="shared" si="31"/>
        <v>Not Whales</v>
      </c>
      <c r="V68" t="str">
        <f t="shared" si="32"/>
        <v>Medium</v>
      </c>
      <c r="W68" t="str">
        <f t="shared" si="33"/>
        <v>Deprioritized</v>
      </c>
      <c r="X68" t="str">
        <f t="shared" si="34"/>
        <v>Include</v>
      </c>
    </row>
    <row r="69" spans="1:24" x14ac:dyDescent="0.25">
      <c r="A69" t="s">
        <v>103</v>
      </c>
      <c r="B69">
        <v>146</v>
      </c>
      <c r="C69" s="4">
        <v>6646.22</v>
      </c>
      <c r="D69">
        <v>32</v>
      </c>
      <c r="E69">
        <v>28</v>
      </c>
      <c r="F69" t="s">
        <v>108</v>
      </c>
      <c r="G69" t="s">
        <v>112</v>
      </c>
      <c r="H69" t="s">
        <v>118</v>
      </c>
      <c r="I69" t="str">
        <f t="shared" si="19"/>
        <v>Eligible</v>
      </c>
      <c r="J69" t="str">
        <f t="shared" si="20"/>
        <v>No reward</v>
      </c>
      <c r="K69" t="str">
        <f t="shared" si="21"/>
        <v>High-Level Holders</v>
      </c>
      <c r="L69" t="str">
        <f t="shared" si="22"/>
        <v>Tier 1</v>
      </c>
      <c r="M69" t="str">
        <f t="shared" si="23"/>
        <v>Active</v>
      </c>
      <c r="N69" t="str">
        <f t="shared" si="24"/>
        <v>Inelligible</v>
      </c>
      <c r="O69" t="str">
        <f t="shared" si="25"/>
        <v>Dash</v>
      </c>
      <c r="P69" t="str">
        <f t="shared" si="26"/>
        <v>Other</v>
      </c>
      <c r="Q69" t="str">
        <f t="shared" si="27"/>
        <v>Not Qualified</v>
      </c>
      <c r="R69" t="str">
        <f t="shared" si="28"/>
        <v>Not</v>
      </c>
      <c r="S69" t="str">
        <f t="shared" si="29"/>
        <v>High-Impact</v>
      </c>
      <c r="T69" t="str">
        <f t="shared" si="30"/>
        <v>Remain</v>
      </c>
      <c r="U69" t="str">
        <f t="shared" si="31"/>
        <v>Not Whales</v>
      </c>
      <c r="V69" t="str">
        <f t="shared" si="32"/>
        <v>Medium</v>
      </c>
      <c r="W69" t="str">
        <f t="shared" si="33"/>
        <v>Deprioritized</v>
      </c>
      <c r="X69" t="str">
        <f t="shared" si="34"/>
        <v>Include</v>
      </c>
    </row>
    <row r="70" spans="1:24" x14ac:dyDescent="0.25">
      <c r="A70" t="s">
        <v>18</v>
      </c>
      <c r="B70">
        <v>134</v>
      </c>
      <c r="C70" s="4">
        <v>6742.79</v>
      </c>
      <c r="D70">
        <v>609</v>
      </c>
      <c r="E70">
        <v>45</v>
      </c>
      <c r="F70" t="s">
        <v>109</v>
      </c>
      <c r="G70" t="s">
        <v>112</v>
      </c>
      <c r="H70" t="s">
        <v>118</v>
      </c>
      <c r="I70" t="str">
        <f t="shared" si="19"/>
        <v>Eligible</v>
      </c>
      <c r="J70" t="str">
        <f t="shared" si="20"/>
        <v>No reward</v>
      </c>
      <c r="K70" t="str">
        <f t="shared" si="21"/>
        <v>High-Level Holders</v>
      </c>
      <c r="L70" t="str">
        <f t="shared" si="22"/>
        <v>Tier 1</v>
      </c>
      <c r="M70" t="str">
        <f t="shared" si="23"/>
        <v>Inactive</v>
      </c>
      <c r="N70" t="str">
        <f t="shared" si="24"/>
        <v>Inelligible</v>
      </c>
      <c r="O70" t="str">
        <f t="shared" si="25"/>
        <v>Dash</v>
      </c>
      <c r="P70" t="str">
        <f t="shared" si="26"/>
        <v>Loyal</v>
      </c>
      <c r="Q70" t="str">
        <f t="shared" si="27"/>
        <v>Not Qualified</v>
      </c>
      <c r="R70" t="str">
        <f t="shared" si="28"/>
        <v>Not</v>
      </c>
      <c r="S70" t="str">
        <f t="shared" si="29"/>
        <v>High-Impact</v>
      </c>
      <c r="T70" t="str">
        <f t="shared" si="30"/>
        <v>Remain</v>
      </c>
      <c r="U70" t="str">
        <f t="shared" si="31"/>
        <v>Not Whales</v>
      </c>
      <c r="V70" t="str">
        <f t="shared" si="32"/>
        <v>Medium</v>
      </c>
      <c r="W70" t="str">
        <f t="shared" si="33"/>
        <v>Priority 3</v>
      </c>
      <c r="X70" t="str">
        <f t="shared" si="34"/>
        <v>Include</v>
      </c>
    </row>
    <row r="71" spans="1:24" x14ac:dyDescent="0.25">
      <c r="A71" t="s">
        <v>78</v>
      </c>
      <c r="B71">
        <v>63</v>
      </c>
      <c r="C71" s="4">
        <v>6746.06</v>
      </c>
      <c r="D71">
        <v>415</v>
      </c>
      <c r="E71">
        <v>44</v>
      </c>
      <c r="F71" t="s">
        <v>108</v>
      </c>
      <c r="G71" t="s">
        <v>114</v>
      </c>
      <c r="H71" t="s">
        <v>119</v>
      </c>
      <c r="I71" t="str">
        <f t="shared" si="19"/>
        <v>Eligible</v>
      </c>
      <c r="J71" t="str">
        <f t="shared" si="20"/>
        <v>No reward</v>
      </c>
      <c r="K71" t="str">
        <f t="shared" si="21"/>
        <v>High-Level Holders</v>
      </c>
      <c r="L71" t="str">
        <f t="shared" si="22"/>
        <v>Tier 1</v>
      </c>
      <c r="M71" t="str">
        <f t="shared" si="23"/>
        <v>Inactive</v>
      </c>
      <c r="N71" t="str">
        <f t="shared" si="24"/>
        <v>Inelligible</v>
      </c>
      <c r="O71" t="str">
        <f t="shared" si="25"/>
        <v>Dash</v>
      </c>
      <c r="P71" t="str">
        <f t="shared" si="26"/>
        <v>Other</v>
      </c>
      <c r="Q71" t="str">
        <f t="shared" si="27"/>
        <v>Not Qualified</v>
      </c>
      <c r="R71" t="str">
        <f t="shared" si="28"/>
        <v>Not</v>
      </c>
      <c r="S71" t="str">
        <f t="shared" si="29"/>
        <v>High-Impact</v>
      </c>
      <c r="T71" t="str">
        <f t="shared" si="30"/>
        <v>Remain</v>
      </c>
      <c r="U71" t="str">
        <f t="shared" si="31"/>
        <v>Not Whales</v>
      </c>
      <c r="V71" t="str">
        <f t="shared" si="32"/>
        <v>Low</v>
      </c>
      <c r="W71" t="str">
        <f t="shared" si="33"/>
        <v>Deprioritized</v>
      </c>
      <c r="X71" t="str">
        <f t="shared" si="34"/>
        <v>Include</v>
      </c>
    </row>
    <row r="72" spans="1:24" x14ac:dyDescent="0.25">
      <c r="A72" t="s">
        <v>68</v>
      </c>
      <c r="B72">
        <v>126</v>
      </c>
      <c r="C72" s="4">
        <v>6867.65</v>
      </c>
      <c r="D72">
        <v>576</v>
      </c>
      <c r="E72">
        <v>35</v>
      </c>
      <c r="F72" t="s">
        <v>109</v>
      </c>
      <c r="G72" t="s">
        <v>110</v>
      </c>
      <c r="H72" t="s">
        <v>119</v>
      </c>
      <c r="I72" t="str">
        <f t="shared" si="19"/>
        <v>Eligible</v>
      </c>
      <c r="J72" t="str">
        <f t="shared" si="20"/>
        <v>No reward</v>
      </c>
      <c r="K72" t="str">
        <f t="shared" si="21"/>
        <v>High-Level Holders</v>
      </c>
      <c r="L72" t="str">
        <f t="shared" si="22"/>
        <v>Tier 1</v>
      </c>
      <c r="M72" t="str">
        <f t="shared" si="23"/>
        <v>Inactive</v>
      </c>
      <c r="N72" t="str">
        <f t="shared" si="24"/>
        <v>Inelligible</v>
      </c>
      <c r="O72" t="str">
        <f t="shared" si="25"/>
        <v>Dash</v>
      </c>
      <c r="P72" t="str">
        <f t="shared" si="26"/>
        <v>Loyal</v>
      </c>
      <c r="Q72" t="str">
        <f t="shared" si="27"/>
        <v>Not Qualified</v>
      </c>
      <c r="R72" t="str">
        <f t="shared" si="28"/>
        <v>Not</v>
      </c>
      <c r="S72" t="str">
        <f t="shared" si="29"/>
        <v>High-Impact</v>
      </c>
      <c r="T72" t="str">
        <f t="shared" si="30"/>
        <v>Remain</v>
      </c>
      <c r="U72" t="str">
        <f t="shared" si="31"/>
        <v>Not Whales</v>
      </c>
      <c r="V72" t="str">
        <f t="shared" si="32"/>
        <v>Medium</v>
      </c>
      <c r="W72" t="str">
        <f t="shared" si="33"/>
        <v>Priority 3</v>
      </c>
      <c r="X72" t="str">
        <f t="shared" si="34"/>
        <v>Include</v>
      </c>
    </row>
    <row r="73" spans="1:24" x14ac:dyDescent="0.25">
      <c r="A73" t="s">
        <v>69</v>
      </c>
      <c r="B73">
        <v>86</v>
      </c>
      <c r="C73" s="4">
        <v>6889.34</v>
      </c>
      <c r="D73">
        <v>29</v>
      </c>
      <c r="E73">
        <v>25</v>
      </c>
      <c r="F73" t="s">
        <v>109</v>
      </c>
      <c r="G73" t="s">
        <v>110</v>
      </c>
      <c r="H73" t="s">
        <v>116</v>
      </c>
      <c r="I73" t="str">
        <f t="shared" si="19"/>
        <v>Eligible</v>
      </c>
      <c r="J73" t="str">
        <f t="shared" si="20"/>
        <v>No reward</v>
      </c>
      <c r="K73" t="str">
        <f t="shared" si="21"/>
        <v>Mid-Level Holders</v>
      </c>
      <c r="L73" t="str">
        <f t="shared" si="22"/>
        <v>Tier 1</v>
      </c>
      <c r="M73" t="str">
        <f t="shared" si="23"/>
        <v>Active</v>
      </c>
      <c r="N73" t="str">
        <f t="shared" si="24"/>
        <v>Very Eligible</v>
      </c>
      <c r="O73" t="str">
        <f t="shared" si="25"/>
        <v>Dash</v>
      </c>
      <c r="P73" t="str">
        <f t="shared" si="26"/>
        <v>Other</v>
      </c>
      <c r="Q73" t="str">
        <f t="shared" si="27"/>
        <v>Not Qualified</v>
      </c>
      <c r="R73" t="str">
        <f t="shared" si="28"/>
        <v>Not</v>
      </c>
      <c r="S73" t="str">
        <f t="shared" si="29"/>
        <v>High-Impact</v>
      </c>
      <c r="T73" t="str">
        <f t="shared" si="30"/>
        <v>Remove</v>
      </c>
      <c r="U73" t="str">
        <f t="shared" si="31"/>
        <v>Not Whales</v>
      </c>
      <c r="V73" t="str">
        <f t="shared" si="32"/>
        <v>Low</v>
      </c>
      <c r="W73" t="str">
        <f t="shared" si="33"/>
        <v>Priority 3</v>
      </c>
      <c r="X73" t="str">
        <f t="shared" si="34"/>
        <v>Include</v>
      </c>
    </row>
    <row r="74" spans="1:24" x14ac:dyDescent="0.25">
      <c r="A74" t="s">
        <v>83</v>
      </c>
      <c r="B74">
        <v>53</v>
      </c>
      <c r="C74" s="4">
        <v>7072.99</v>
      </c>
      <c r="D74">
        <v>695</v>
      </c>
      <c r="E74">
        <v>47</v>
      </c>
      <c r="F74" t="s">
        <v>109</v>
      </c>
      <c r="G74" t="s">
        <v>115</v>
      </c>
      <c r="H74" t="s">
        <v>118</v>
      </c>
      <c r="I74" t="str">
        <f t="shared" si="19"/>
        <v>Eligible</v>
      </c>
      <c r="J74" t="str">
        <f t="shared" si="20"/>
        <v>No reward</v>
      </c>
      <c r="K74" t="str">
        <f t="shared" si="21"/>
        <v>High-Level Holders</v>
      </c>
      <c r="L74" t="str">
        <f t="shared" si="22"/>
        <v>Tier 1</v>
      </c>
      <c r="M74" t="str">
        <f t="shared" si="23"/>
        <v>Inactive</v>
      </c>
      <c r="N74" t="str">
        <f t="shared" si="24"/>
        <v>Inelligible</v>
      </c>
      <c r="O74" t="str">
        <f t="shared" si="25"/>
        <v>Dash</v>
      </c>
      <c r="P74" t="str">
        <f t="shared" si="26"/>
        <v>Other</v>
      </c>
      <c r="Q74" t="str">
        <f t="shared" si="27"/>
        <v>Qualified</v>
      </c>
      <c r="R74" t="str">
        <f t="shared" si="28"/>
        <v>Not</v>
      </c>
      <c r="S74" t="str">
        <f t="shared" si="29"/>
        <v>High-Impact</v>
      </c>
      <c r="T74" t="str">
        <f t="shared" si="30"/>
        <v>Remain</v>
      </c>
      <c r="U74" t="str">
        <f t="shared" si="31"/>
        <v>Whales</v>
      </c>
      <c r="V74" t="str">
        <f t="shared" si="32"/>
        <v>Low</v>
      </c>
      <c r="W74" t="str">
        <f t="shared" si="33"/>
        <v>Priority 2</v>
      </c>
      <c r="X74" t="str">
        <f t="shared" si="34"/>
        <v>Include</v>
      </c>
    </row>
    <row r="75" spans="1:24" x14ac:dyDescent="0.25">
      <c r="A75" t="s">
        <v>53</v>
      </c>
      <c r="B75">
        <v>125</v>
      </c>
      <c r="C75" s="4">
        <v>7103.46</v>
      </c>
      <c r="D75">
        <v>386</v>
      </c>
      <c r="E75">
        <v>47</v>
      </c>
      <c r="F75" t="s">
        <v>108</v>
      </c>
      <c r="G75" t="s">
        <v>110</v>
      </c>
      <c r="H75" t="s">
        <v>118</v>
      </c>
      <c r="I75" t="str">
        <f t="shared" si="19"/>
        <v>Eligible</v>
      </c>
      <c r="J75" t="str">
        <f t="shared" si="20"/>
        <v>No reward</v>
      </c>
      <c r="K75" t="str">
        <f t="shared" si="21"/>
        <v>High-Level Holders</v>
      </c>
      <c r="L75" t="str">
        <f t="shared" si="22"/>
        <v>Tier 1</v>
      </c>
      <c r="M75" t="str">
        <f t="shared" si="23"/>
        <v>Inactive</v>
      </c>
      <c r="N75" t="str">
        <f t="shared" si="24"/>
        <v>Inelligible</v>
      </c>
      <c r="O75" t="str">
        <f t="shared" si="25"/>
        <v>Dash</v>
      </c>
      <c r="P75" t="str">
        <f t="shared" si="26"/>
        <v>Loyal</v>
      </c>
      <c r="Q75" t="str">
        <f t="shared" si="27"/>
        <v>Not Qualified</v>
      </c>
      <c r="R75" t="str">
        <f t="shared" si="28"/>
        <v>North America</v>
      </c>
      <c r="S75" t="str">
        <f t="shared" si="29"/>
        <v>High-Impact</v>
      </c>
      <c r="T75" t="str">
        <f t="shared" si="30"/>
        <v>Remain</v>
      </c>
      <c r="U75" t="str">
        <f t="shared" si="31"/>
        <v>Whales</v>
      </c>
      <c r="V75" t="str">
        <f t="shared" si="32"/>
        <v>Medium</v>
      </c>
      <c r="W75" t="str">
        <f t="shared" si="33"/>
        <v>Deprioritized</v>
      </c>
      <c r="X75" t="str">
        <f t="shared" si="34"/>
        <v>Include</v>
      </c>
    </row>
    <row r="76" spans="1:24" x14ac:dyDescent="0.25">
      <c r="A76" t="s">
        <v>80</v>
      </c>
      <c r="B76">
        <v>137</v>
      </c>
      <c r="C76" s="4">
        <v>7160.44</v>
      </c>
      <c r="D76">
        <v>659</v>
      </c>
      <c r="E76">
        <v>32</v>
      </c>
      <c r="F76" t="s">
        <v>108</v>
      </c>
      <c r="G76" t="s">
        <v>111</v>
      </c>
      <c r="H76" t="s">
        <v>117</v>
      </c>
      <c r="I76" t="str">
        <f t="shared" si="19"/>
        <v>Eligible</v>
      </c>
      <c r="J76" t="str">
        <f t="shared" si="20"/>
        <v>Get Reward</v>
      </c>
      <c r="K76" t="str">
        <f t="shared" si="21"/>
        <v>High-Level Holders</v>
      </c>
      <c r="L76" t="str">
        <f t="shared" si="22"/>
        <v>Tier 1</v>
      </c>
      <c r="M76" t="str">
        <f t="shared" si="23"/>
        <v>Inactive</v>
      </c>
      <c r="N76" t="str">
        <f t="shared" si="24"/>
        <v>Inelligible</v>
      </c>
      <c r="O76" t="str">
        <f t="shared" si="25"/>
        <v>Dash</v>
      </c>
      <c r="P76" t="str">
        <f t="shared" si="26"/>
        <v>Loyal</v>
      </c>
      <c r="Q76" t="str">
        <f t="shared" si="27"/>
        <v>Not Qualified</v>
      </c>
      <c r="R76" t="str">
        <f t="shared" si="28"/>
        <v>Not</v>
      </c>
      <c r="S76" t="str">
        <f t="shared" si="29"/>
        <v>High-Impact</v>
      </c>
      <c r="T76" t="str">
        <f t="shared" si="30"/>
        <v>Remain</v>
      </c>
      <c r="U76" t="str">
        <f t="shared" si="31"/>
        <v>Whales</v>
      </c>
      <c r="V76" t="str">
        <f t="shared" si="32"/>
        <v>Medium</v>
      </c>
      <c r="W76" t="str">
        <f t="shared" si="33"/>
        <v>Deprioritized</v>
      </c>
      <c r="X76" t="str">
        <f t="shared" si="34"/>
        <v>Include</v>
      </c>
    </row>
    <row r="77" spans="1:24" x14ac:dyDescent="0.25">
      <c r="A77" t="s">
        <v>44</v>
      </c>
      <c r="B77">
        <v>143</v>
      </c>
      <c r="C77" s="4">
        <v>7160.71</v>
      </c>
      <c r="D77">
        <v>87</v>
      </c>
      <c r="E77">
        <v>20</v>
      </c>
      <c r="F77" t="s">
        <v>109</v>
      </c>
      <c r="G77" t="s">
        <v>113</v>
      </c>
      <c r="H77" t="s">
        <v>117</v>
      </c>
      <c r="I77" t="str">
        <f t="shared" si="19"/>
        <v>Eligible</v>
      </c>
      <c r="J77" t="str">
        <f t="shared" si="20"/>
        <v>Get Reward</v>
      </c>
      <c r="K77" t="str">
        <f t="shared" si="21"/>
        <v>Mid-Level Holders</v>
      </c>
      <c r="L77" t="str">
        <f t="shared" si="22"/>
        <v>Tier 1</v>
      </c>
      <c r="M77" t="str">
        <f t="shared" si="23"/>
        <v>Active</v>
      </c>
      <c r="N77" t="str">
        <f t="shared" si="24"/>
        <v>Very Eligible</v>
      </c>
      <c r="O77" t="str">
        <f t="shared" si="25"/>
        <v>Dash</v>
      </c>
      <c r="P77" t="str">
        <f t="shared" si="26"/>
        <v>Other</v>
      </c>
      <c r="Q77" t="str">
        <f t="shared" si="27"/>
        <v>Not Qualified</v>
      </c>
      <c r="R77" t="str">
        <f t="shared" si="28"/>
        <v>Not</v>
      </c>
      <c r="S77" t="str">
        <f t="shared" si="29"/>
        <v>High-Impact</v>
      </c>
      <c r="T77" t="str">
        <f t="shared" si="30"/>
        <v>Remove</v>
      </c>
      <c r="U77" t="str">
        <f t="shared" si="31"/>
        <v>Not Whales</v>
      </c>
      <c r="V77" t="str">
        <f t="shared" si="32"/>
        <v>Medium</v>
      </c>
      <c r="W77" t="str">
        <f t="shared" si="33"/>
        <v>Priority 3</v>
      </c>
      <c r="X77" t="str">
        <f t="shared" si="34"/>
        <v>Include</v>
      </c>
    </row>
    <row r="78" spans="1:24" x14ac:dyDescent="0.25">
      <c r="A78" t="s">
        <v>66</v>
      </c>
      <c r="B78">
        <v>64</v>
      </c>
      <c r="C78" s="4">
        <v>7229.59</v>
      </c>
      <c r="D78">
        <v>514</v>
      </c>
      <c r="E78">
        <v>41</v>
      </c>
      <c r="F78" t="s">
        <v>109</v>
      </c>
      <c r="G78" t="s">
        <v>113</v>
      </c>
      <c r="H78" t="s">
        <v>118</v>
      </c>
      <c r="I78" t="str">
        <f t="shared" si="19"/>
        <v>Eligible</v>
      </c>
      <c r="J78" t="str">
        <f t="shared" si="20"/>
        <v>No reward</v>
      </c>
      <c r="K78" t="str">
        <f t="shared" si="21"/>
        <v>High-Level Holders</v>
      </c>
      <c r="L78" t="str">
        <f t="shared" si="22"/>
        <v>Tier 1</v>
      </c>
      <c r="M78" t="str">
        <f t="shared" si="23"/>
        <v>Inactive</v>
      </c>
      <c r="N78" t="str">
        <f t="shared" si="24"/>
        <v>Inelligible</v>
      </c>
      <c r="O78" t="str">
        <f t="shared" si="25"/>
        <v>Dash</v>
      </c>
      <c r="P78" t="str">
        <f t="shared" si="26"/>
        <v>Other</v>
      </c>
      <c r="Q78" t="str">
        <f t="shared" si="27"/>
        <v>Not Qualified</v>
      </c>
      <c r="R78" t="str">
        <f t="shared" si="28"/>
        <v>Not</v>
      </c>
      <c r="S78" t="str">
        <f t="shared" si="29"/>
        <v>High-Impact</v>
      </c>
      <c r="T78" t="str">
        <f t="shared" si="30"/>
        <v>Remain</v>
      </c>
      <c r="U78" t="str">
        <f t="shared" si="31"/>
        <v>Whales</v>
      </c>
      <c r="V78" t="str">
        <f t="shared" si="32"/>
        <v>Low</v>
      </c>
      <c r="W78" t="str">
        <f t="shared" si="33"/>
        <v>Priority 3</v>
      </c>
      <c r="X78" t="str">
        <f t="shared" si="34"/>
        <v>Include</v>
      </c>
    </row>
    <row r="79" spans="1:24" x14ac:dyDescent="0.25">
      <c r="A79" t="s">
        <v>46</v>
      </c>
      <c r="B79">
        <v>82</v>
      </c>
      <c r="C79" s="4">
        <v>7705.45</v>
      </c>
      <c r="D79">
        <v>293</v>
      </c>
      <c r="E79">
        <v>0</v>
      </c>
      <c r="F79" t="s">
        <v>109</v>
      </c>
      <c r="G79" t="s">
        <v>110</v>
      </c>
      <c r="H79" t="s">
        <v>118</v>
      </c>
      <c r="I79" t="str">
        <f t="shared" si="19"/>
        <v>Eligible</v>
      </c>
      <c r="J79" t="str">
        <f t="shared" si="20"/>
        <v>No reward</v>
      </c>
      <c r="K79" t="str">
        <f t="shared" si="21"/>
        <v>Low-Level Holders</v>
      </c>
      <c r="L79" t="str">
        <f t="shared" si="22"/>
        <v>Tier 1</v>
      </c>
      <c r="M79" t="str">
        <f t="shared" si="23"/>
        <v>Active</v>
      </c>
      <c r="N79" t="str">
        <f t="shared" si="24"/>
        <v>Very Eligible</v>
      </c>
      <c r="O79" t="str">
        <f t="shared" si="25"/>
        <v>Dash</v>
      </c>
      <c r="P79" t="str">
        <f t="shared" si="26"/>
        <v>Other</v>
      </c>
      <c r="Q79" t="str">
        <f t="shared" si="27"/>
        <v>Not Qualified</v>
      </c>
      <c r="R79" t="str">
        <f t="shared" si="28"/>
        <v>North America</v>
      </c>
      <c r="S79" t="str">
        <f t="shared" si="29"/>
        <v>High-Impact</v>
      </c>
      <c r="T79" t="str">
        <f t="shared" si="30"/>
        <v>Remain</v>
      </c>
      <c r="U79" t="str">
        <f t="shared" si="31"/>
        <v>Not Whales</v>
      </c>
      <c r="V79" t="str">
        <f t="shared" si="32"/>
        <v>Low</v>
      </c>
      <c r="W79" t="str">
        <f t="shared" si="33"/>
        <v>Priority 3</v>
      </c>
      <c r="X79" t="str">
        <f t="shared" si="34"/>
        <v>Include</v>
      </c>
    </row>
    <row r="80" spans="1:24" x14ac:dyDescent="0.25">
      <c r="A80" t="s">
        <v>41</v>
      </c>
      <c r="B80">
        <v>23</v>
      </c>
      <c r="C80" s="4">
        <v>7770.69</v>
      </c>
      <c r="D80">
        <v>342</v>
      </c>
      <c r="E80">
        <v>1</v>
      </c>
      <c r="F80" t="s">
        <v>108</v>
      </c>
      <c r="G80" t="s">
        <v>113</v>
      </c>
      <c r="H80" t="s">
        <v>119</v>
      </c>
      <c r="I80" t="str">
        <f t="shared" si="19"/>
        <v>Not Eligible</v>
      </c>
      <c r="J80" t="str">
        <f t="shared" si="20"/>
        <v>No reward</v>
      </c>
      <c r="K80" t="str">
        <f t="shared" si="21"/>
        <v>Low-Level Holders</v>
      </c>
      <c r="L80" t="str">
        <f t="shared" si="22"/>
        <v>Tier 1</v>
      </c>
      <c r="M80" t="str">
        <f t="shared" si="23"/>
        <v>Active</v>
      </c>
      <c r="N80" t="str">
        <f t="shared" si="24"/>
        <v>Inelligible</v>
      </c>
      <c r="O80" t="str">
        <f t="shared" si="25"/>
        <v>Flag</v>
      </c>
      <c r="P80" t="str">
        <f t="shared" si="26"/>
        <v>Other</v>
      </c>
      <c r="Q80" t="str">
        <f t="shared" si="27"/>
        <v>Not Qualified</v>
      </c>
      <c r="R80" t="str">
        <f t="shared" si="28"/>
        <v>Not</v>
      </c>
      <c r="S80" t="str">
        <f t="shared" si="29"/>
        <v>High-Impact</v>
      </c>
      <c r="T80" t="str">
        <f t="shared" si="30"/>
        <v>Remain</v>
      </c>
      <c r="U80" t="str">
        <f t="shared" si="31"/>
        <v>Not Whales</v>
      </c>
      <c r="V80" t="str">
        <f t="shared" si="32"/>
        <v>Null</v>
      </c>
      <c r="W80" t="str">
        <f t="shared" si="33"/>
        <v>Deprioritized</v>
      </c>
      <c r="X80" t="str">
        <f t="shared" si="34"/>
        <v>Include</v>
      </c>
    </row>
    <row r="81" spans="1:24" x14ac:dyDescent="0.25">
      <c r="A81" t="s">
        <v>57</v>
      </c>
      <c r="B81">
        <v>114</v>
      </c>
      <c r="C81" s="4">
        <v>7800.08</v>
      </c>
      <c r="D81">
        <v>380</v>
      </c>
      <c r="E81">
        <v>17</v>
      </c>
      <c r="F81" t="s">
        <v>109</v>
      </c>
      <c r="G81" t="s">
        <v>110</v>
      </c>
      <c r="H81" t="s">
        <v>116</v>
      </c>
      <c r="I81" t="str">
        <f t="shared" si="19"/>
        <v>Eligible</v>
      </c>
      <c r="J81" t="str">
        <f t="shared" si="20"/>
        <v>No reward</v>
      </c>
      <c r="K81" t="str">
        <f t="shared" si="21"/>
        <v>Mid-Level Holders</v>
      </c>
      <c r="L81" t="str">
        <f t="shared" si="22"/>
        <v>Tier 1</v>
      </c>
      <c r="M81" t="str">
        <f t="shared" si="23"/>
        <v>Inactive</v>
      </c>
      <c r="N81" t="str">
        <f t="shared" si="24"/>
        <v>Inelligible</v>
      </c>
      <c r="O81" t="str">
        <f t="shared" si="25"/>
        <v>Dash</v>
      </c>
      <c r="P81" t="str">
        <f t="shared" si="26"/>
        <v>Loyal</v>
      </c>
      <c r="Q81" t="str">
        <f t="shared" si="27"/>
        <v>Not Qualified</v>
      </c>
      <c r="R81" t="str">
        <f t="shared" si="28"/>
        <v>North America</v>
      </c>
      <c r="S81" t="str">
        <f t="shared" si="29"/>
        <v>High-Impact</v>
      </c>
      <c r="T81" t="str">
        <f t="shared" si="30"/>
        <v>Remain</v>
      </c>
      <c r="U81" t="str">
        <f t="shared" si="31"/>
        <v>Not Whales</v>
      </c>
      <c r="V81" t="str">
        <f t="shared" si="32"/>
        <v>Medium</v>
      </c>
      <c r="W81" t="str">
        <f t="shared" si="33"/>
        <v>Priority 3</v>
      </c>
      <c r="X81" t="str">
        <f t="shared" si="34"/>
        <v>Include</v>
      </c>
    </row>
    <row r="82" spans="1:24" x14ac:dyDescent="0.25">
      <c r="A82" t="s">
        <v>91</v>
      </c>
      <c r="B82">
        <v>144</v>
      </c>
      <c r="C82" s="4">
        <v>7867.42</v>
      </c>
      <c r="D82">
        <v>625</v>
      </c>
      <c r="E82">
        <v>32</v>
      </c>
      <c r="F82" t="s">
        <v>108</v>
      </c>
      <c r="G82" t="s">
        <v>112</v>
      </c>
      <c r="H82" t="s">
        <v>116</v>
      </c>
      <c r="I82" t="str">
        <f t="shared" si="19"/>
        <v>Eligible</v>
      </c>
      <c r="J82" t="str">
        <f t="shared" si="20"/>
        <v>No reward</v>
      </c>
      <c r="K82" t="str">
        <f t="shared" si="21"/>
        <v>High-Level Holders</v>
      </c>
      <c r="L82" t="str">
        <f t="shared" si="22"/>
        <v>Tier 1</v>
      </c>
      <c r="M82" t="str">
        <f t="shared" si="23"/>
        <v>Inactive</v>
      </c>
      <c r="N82" t="str">
        <f t="shared" si="24"/>
        <v>Inelligible</v>
      </c>
      <c r="O82" t="str">
        <f t="shared" si="25"/>
        <v>Dash</v>
      </c>
      <c r="P82" t="str">
        <f t="shared" si="26"/>
        <v>Loyal</v>
      </c>
      <c r="Q82" t="str">
        <f t="shared" si="27"/>
        <v>Not Qualified</v>
      </c>
      <c r="R82" t="str">
        <f t="shared" si="28"/>
        <v>Not</v>
      </c>
      <c r="S82" t="str">
        <f t="shared" si="29"/>
        <v>High-Impact</v>
      </c>
      <c r="T82" t="str">
        <f t="shared" si="30"/>
        <v>Remain</v>
      </c>
      <c r="U82" t="str">
        <f t="shared" si="31"/>
        <v>Whales</v>
      </c>
      <c r="V82" t="str">
        <f t="shared" si="32"/>
        <v>Medium</v>
      </c>
      <c r="W82" t="str">
        <f t="shared" si="33"/>
        <v>Deprioritized</v>
      </c>
      <c r="X82" t="str">
        <f t="shared" si="34"/>
        <v>Include</v>
      </c>
    </row>
    <row r="83" spans="1:24" x14ac:dyDescent="0.25">
      <c r="A83" t="s">
        <v>74</v>
      </c>
      <c r="B83">
        <v>29</v>
      </c>
      <c r="C83" s="4">
        <v>7925.65</v>
      </c>
      <c r="D83">
        <v>519</v>
      </c>
      <c r="E83">
        <v>34</v>
      </c>
      <c r="F83" t="s">
        <v>108</v>
      </c>
      <c r="G83" t="s">
        <v>113</v>
      </c>
      <c r="H83" t="s">
        <v>116</v>
      </c>
      <c r="I83" t="str">
        <f t="shared" si="19"/>
        <v>Not Eligible</v>
      </c>
      <c r="J83" t="str">
        <f t="shared" si="20"/>
        <v>No reward</v>
      </c>
      <c r="K83" t="str">
        <f t="shared" si="21"/>
        <v>High-Level Holders</v>
      </c>
      <c r="L83" t="str">
        <f t="shared" si="22"/>
        <v>Tier 1</v>
      </c>
      <c r="M83" t="str">
        <f t="shared" si="23"/>
        <v>Inactive</v>
      </c>
      <c r="N83" t="str">
        <f t="shared" si="24"/>
        <v>Inelligible</v>
      </c>
      <c r="O83" t="str">
        <f t="shared" si="25"/>
        <v>Dash</v>
      </c>
      <c r="P83" t="str">
        <f t="shared" si="26"/>
        <v>Other</v>
      </c>
      <c r="Q83" t="str">
        <f t="shared" si="27"/>
        <v>Not Qualified</v>
      </c>
      <c r="R83" t="str">
        <f t="shared" si="28"/>
        <v>Not</v>
      </c>
      <c r="S83" t="str">
        <f t="shared" si="29"/>
        <v>High-Impact</v>
      </c>
      <c r="T83" t="str">
        <f t="shared" si="30"/>
        <v>Remain</v>
      </c>
      <c r="U83" t="str">
        <f t="shared" si="31"/>
        <v>Whales</v>
      </c>
      <c r="V83" t="str">
        <f t="shared" si="32"/>
        <v>Null</v>
      </c>
      <c r="W83" t="str">
        <f t="shared" si="33"/>
        <v>Deprioritized</v>
      </c>
      <c r="X83" t="str">
        <f t="shared" si="34"/>
        <v>Include</v>
      </c>
    </row>
    <row r="84" spans="1:24" x14ac:dyDescent="0.25">
      <c r="A84" t="s">
        <v>20</v>
      </c>
      <c r="B84">
        <v>46</v>
      </c>
      <c r="C84" s="4">
        <v>8009.3</v>
      </c>
      <c r="D84">
        <v>659</v>
      </c>
      <c r="E84">
        <v>6</v>
      </c>
      <c r="F84" t="s">
        <v>109</v>
      </c>
      <c r="G84" t="s">
        <v>115</v>
      </c>
      <c r="H84" t="s">
        <v>116</v>
      </c>
      <c r="I84" t="str">
        <f t="shared" si="19"/>
        <v>Eligible</v>
      </c>
      <c r="J84" t="str">
        <f t="shared" si="20"/>
        <v>No reward</v>
      </c>
      <c r="K84" t="str">
        <f t="shared" si="21"/>
        <v>Mid-Level Holders</v>
      </c>
      <c r="L84" t="str">
        <f t="shared" si="22"/>
        <v>Tier 1</v>
      </c>
      <c r="M84" t="str">
        <f t="shared" si="23"/>
        <v>Inactive</v>
      </c>
      <c r="N84" t="str">
        <f t="shared" si="24"/>
        <v>Inelligible</v>
      </c>
      <c r="O84" t="str">
        <f t="shared" si="25"/>
        <v>Dash</v>
      </c>
      <c r="P84" t="str">
        <f t="shared" si="26"/>
        <v>Other</v>
      </c>
      <c r="Q84" t="str">
        <f t="shared" si="27"/>
        <v>Qualified</v>
      </c>
      <c r="R84" t="str">
        <f t="shared" si="28"/>
        <v>Not</v>
      </c>
      <c r="S84" t="str">
        <f t="shared" si="29"/>
        <v>High-Impact</v>
      </c>
      <c r="T84" t="str">
        <f t="shared" si="30"/>
        <v>Remain</v>
      </c>
      <c r="U84" t="str">
        <f t="shared" si="31"/>
        <v>Not Whales</v>
      </c>
      <c r="V84" t="str">
        <f t="shared" si="32"/>
        <v>Null</v>
      </c>
      <c r="W84" t="str">
        <f t="shared" si="33"/>
        <v>Priority 2</v>
      </c>
      <c r="X84" t="str">
        <f t="shared" si="34"/>
        <v>Include</v>
      </c>
    </row>
    <row r="85" spans="1:24" x14ac:dyDescent="0.25">
      <c r="A85" t="s">
        <v>29</v>
      </c>
      <c r="B85">
        <v>47</v>
      </c>
      <c r="C85" s="4">
        <v>8070.83</v>
      </c>
      <c r="D85">
        <v>294</v>
      </c>
      <c r="E85">
        <v>48</v>
      </c>
      <c r="F85" t="s">
        <v>109</v>
      </c>
      <c r="G85" t="s">
        <v>114</v>
      </c>
      <c r="H85" t="s">
        <v>119</v>
      </c>
      <c r="I85" t="str">
        <f t="shared" si="19"/>
        <v>Eligible</v>
      </c>
      <c r="J85" t="str">
        <f t="shared" si="20"/>
        <v>No reward</v>
      </c>
      <c r="K85" t="str">
        <f t="shared" si="21"/>
        <v>High-Level Holders</v>
      </c>
      <c r="L85" t="str">
        <f t="shared" si="22"/>
        <v>Tier 1</v>
      </c>
      <c r="M85" t="str">
        <f t="shared" si="23"/>
        <v>Active</v>
      </c>
      <c r="N85" t="str">
        <f t="shared" si="24"/>
        <v>Very Eligible</v>
      </c>
      <c r="O85" t="str">
        <f t="shared" si="25"/>
        <v>Dash</v>
      </c>
      <c r="P85" t="str">
        <f t="shared" si="26"/>
        <v>Other</v>
      </c>
      <c r="Q85" t="str">
        <f t="shared" si="27"/>
        <v>Not Qualified</v>
      </c>
      <c r="R85" t="str">
        <f t="shared" si="28"/>
        <v>Not</v>
      </c>
      <c r="S85" t="str">
        <f t="shared" si="29"/>
        <v>High-Impact</v>
      </c>
      <c r="T85" t="str">
        <f t="shared" si="30"/>
        <v>Remain</v>
      </c>
      <c r="U85" t="str">
        <f t="shared" si="31"/>
        <v>Whales</v>
      </c>
      <c r="V85" t="str">
        <f t="shared" si="32"/>
        <v>Null</v>
      </c>
      <c r="W85" t="str">
        <f t="shared" si="33"/>
        <v>Priority 3</v>
      </c>
      <c r="X85" t="str">
        <f t="shared" si="34"/>
        <v>Include</v>
      </c>
    </row>
    <row r="86" spans="1:24" x14ac:dyDescent="0.25">
      <c r="A86" t="s">
        <v>77</v>
      </c>
      <c r="B86">
        <v>88</v>
      </c>
      <c r="C86" s="4">
        <v>8124.9</v>
      </c>
      <c r="D86">
        <v>474</v>
      </c>
      <c r="E86">
        <v>27</v>
      </c>
      <c r="F86" t="s">
        <v>108</v>
      </c>
      <c r="G86" t="s">
        <v>114</v>
      </c>
      <c r="H86" t="s">
        <v>117</v>
      </c>
      <c r="I86" t="str">
        <f t="shared" si="19"/>
        <v>Eligible</v>
      </c>
      <c r="J86" t="str">
        <f t="shared" si="20"/>
        <v>Get Reward</v>
      </c>
      <c r="K86" t="str">
        <f t="shared" si="21"/>
        <v>High-Level Holders</v>
      </c>
      <c r="L86" t="str">
        <f t="shared" si="22"/>
        <v>Tier 1</v>
      </c>
      <c r="M86" t="str">
        <f t="shared" si="23"/>
        <v>Inactive</v>
      </c>
      <c r="N86" t="str">
        <f t="shared" si="24"/>
        <v>Inelligible</v>
      </c>
      <c r="O86" t="str">
        <f t="shared" si="25"/>
        <v>Dash</v>
      </c>
      <c r="P86" t="str">
        <f t="shared" si="26"/>
        <v>Other</v>
      </c>
      <c r="Q86" t="str">
        <f t="shared" si="27"/>
        <v>Not Qualified</v>
      </c>
      <c r="R86" t="str">
        <f t="shared" si="28"/>
        <v>Not</v>
      </c>
      <c r="S86" t="str">
        <f t="shared" si="29"/>
        <v>High-Impact</v>
      </c>
      <c r="T86" t="str">
        <f t="shared" si="30"/>
        <v>Remain</v>
      </c>
      <c r="U86" t="str">
        <f t="shared" si="31"/>
        <v>Whales</v>
      </c>
      <c r="V86" t="str">
        <f t="shared" si="32"/>
        <v>Low</v>
      </c>
      <c r="W86" t="str">
        <f t="shared" si="33"/>
        <v>Deprioritized</v>
      </c>
      <c r="X86" t="str">
        <f t="shared" si="34"/>
        <v>Include</v>
      </c>
    </row>
    <row r="87" spans="1:24" x14ac:dyDescent="0.25">
      <c r="A87" t="s">
        <v>63</v>
      </c>
      <c r="B87">
        <v>58</v>
      </c>
      <c r="C87" s="4">
        <v>8312.4699999999993</v>
      </c>
      <c r="D87">
        <v>712</v>
      </c>
      <c r="E87">
        <v>36</v>
      </c>
      <c r="F87" t="s">
        <v>108</v>
      </c>
      <c r="G87" t="s">
        <v>112</v>
      </c>
      <c r="H87" t="s">
        <v>117</v>
      </c>
      <c r="I87" t="str">
        <f t="shared" si="19"/>
        <v>Eligible</v>
      </c>
      <c r="J87" t="str">
        <f t="shared" si="20"/>
        <v>Get Reward</v>
      </c>
      <c r="K87" t="str">
        <f t="shared" si="21"/>
        <v>High-Level Holders</v>
      </c>
      <c r="L87" t="str">
        <f t="shared" si="22"/>
        <v>Tier 1</v>
      </c>
      <c r="M87" t="str">
        <f t="shared" si="23"/>
        <v>Inactive</v>
      </c>
      <c r="N87" t="str">
        <f t="shared" si="24"/>
        <v>Inelligible</v>
      </c>
      <c r="O87" t="str">
        <f t="shared" si="25"/>
        <v>Dash</v>
      </c>
      <c r="P87" t="str">
        <f t="shared" si="26"/>
        <v>Other</v>
      </c>
      <c r="Q87" t="str">
        <f t="shared" si="27"/>
        <v>Not Qualified</v>
      </c>
      <c r="R87" t="str">
        <f t="shared" si="28"/>
        <v>Not</v>
      </c>
      <c r="S87" t="str">
        <f t="shared" si="29"/>
        <v>High-Impact</v>
      </c>
      <c r="T87" t="str">
        <f t="shared" si="30"/>
        <v>Remain</v>
      </c>
      <c r="U87" t="str">
        <f t="shared" si="31"/>
        <v>Whales</v>
      </c>
      <c r="V87" t="str">
        <f t="shared" si="32"/>
        <v>Low</v>
      </c>
      <c r="W87" t="str">
        <f t="shared" si="33"/>
        <v>Deprioritized</v>
      </c>
      <c r="X87" t="str">
        <f t="shared" si="34"/>
        <v>Include</v>
      </c>
    </row>
    <row r="88" spans="1:24" x14ac:dyDescent="0.25">
      <c r="A88" t="s">
        <v>56</v>
      </c>
      <c r="B88">
        <v>51</v>
      </c>
      <c r="C88" s="4">
        <v>8312.85</v>
      </c>
      <c r="D88">
        <v>271</v>
      </c>
      <c r="E88">
        <v>42</v>
      </c>
      <c r="F88" t="s">
        <v>109</v>
      </c>
      <c r="G88" t="s">
        <v>115</v>
      </c>
      <c r="H88" t="s">
        <v>117</v>
      </c>
      <c r="I88" t="str">
        <f t="shared" si="19"/>
        <v>Eligible</v>
      </c>
      <c r="J88" t="str">
        <f t="shared" si="20"/>
        <v>Get Reward</v>
      </c>
      <c r="K88" t="str">
        <f t="shared" si="21"/>
        <v>High-Level Holders</v>
      </c>
      <c r="L88" t="str">
        <f t="shared" si="22"/>
        <v>Tier 1</v>
      </c>
      <c r="M88" t="str">
        <f t="shared" si="23"/>
        <v>Active</v>
      </c>
      <c r="N88" t="str">
        <f t="shared" si="24"/>
        <v>Very Eligible</v>
      </c>
      <c r="O88" t="str">
        <f t="shared" si="25"/>
        <v>Dash</v>
      </c>
      <c r="P88" t="str">
        <f t="shared" si="26"/>
        <v>Other</v>
      </c>
      <c r="Q88" t="str">
        <f t="shared" si="27"/>
        <v>Qualified</v>
      </c>
      <c r="R88" t="str">
        <f t="shared" si="28"/>
        <v>Not</v>
      </c>
      <c r="S88" t="str">
        <f t="shared" si="29"/>
        <v>High-Impact</v>
      </c>
      <c r="T88" t="str">
        <f t="shared" si="30"/>
        <v>Remain</v>
      </c>
      <c r="U88" t="str">
        <f t="shared" si="31"/>
        <v>Whales</v>
      </c>
      <c r="V88" t="str">
        <f t="shared" si="32"/>
        <v>Low</v>
      </c>
      <c r="W88" t="str">
        <f t="shared" si="33"/>
        <v>Priority 2</v>
      </c>
      <c r="X88" t="str">
        <f t="shared" si="34"/>
        <v>Include</v>
      </c>
    </row>
    <row r="89" spans="1:24" x14ac:dyDescent="0.25">
      <c r="A89" t="s">
        <v>33</v>
      </c>
      <c r="B89">
        <v>82</v>
      </c>
      <c r="C89" s="4">
        <v>8559.33</v>
      </c>
      <c r="D89">
        <v>245</v>
      </c>
      <c r="E89">
        <v>27</v>
      </c>
      <c r="F89" t="s">
        <v>109</v>
      </c>
      <c r="G89" t="s">
        <v>112</v>
      </c>
      <c r="H89" t="s">
        <v>118</v>
      </c>
      <c r="I89" t="str">
        <f t="shared" si="19"/>
        <v>Eligible</v>
      </c>
      <c r="J89" t="str">
        <f t="shared" si="20"/>
        <v>No reward</v>
      </c>
      <c r="K89" t="str">
        <f t="shared" si="21"/>
        <v>High-Level Holders</v>
      </c>
      <c r="L89" t="str">
        <f t="shared" si="22"/>
        <v>Tier 1</v>
      </c>
      <c r="M89" t="str">
        <f t="shared" si="23"/>
        <v>Active</v>
      </c>
      <c r="N89" t="str">
        <f t="shared" si="24"/>
        <v>Very Eligible</v>
      </c>
      <c r="O89" t="str">
        <f t="shared" si="25"/>
        <v>Dash</v>
      </c>
      <c r="P89" t="str">
        <f t="shared" si="26"/>
        <v>Other</v>
      </c>
      <c r="Q89" t="str">
        <f t="shared" si="27"/>
        <v>Not Qualified</v>
      </c>
      <c r="R89" t="str">
        <f t="shared" si="28"/>
        <v>Not</v>
      </c>
      <c r="S89" t="str">
        <f t="shared" si="29"/>
        <v>High-Impact</v>
      </c>
      <c r="T89" t="str">
        <f t="shared" si="30"/>
        <v>Remain</v>
      </c>
      <c r="U89" t="str">
        <f t="shared" si="31"/>
        <v>Whales</v>
      </c>
      <c r="V89" t="str">
        <f t="shared" si="32"/>
        <v>Low</v>
      </c>
      <c r="W89" t="str">
        <f t="shared" si="33"/>
        <v>Priority 3</v>
      </c>
      <c r="X89" t="str">
        <f t="shared" si="34"/>
        <v>Include</v>
      </c>
    </row>
    <row r="90" spans="1:24" x14ac:dyDescent="0.25">
      <c r="A90" t="s">
        <v>50</v>
      </c>
      <c r="B90">
        <v>143</v>
      </c>
      <c r="C90" s="4">
        <v>8562.59</v>
      </c>
      <c r="D90">
        <v>365</v>
      </c>
      <c r="E90">
        <v>32</v>
      </c>
      <c r="F90" t="s">
        <v>109</v>
      </c>
      <c r="G90" t="s">
        <v>114</v>
      </c>
      <c r="H90" t="s">
        <v>118</v>
      </c>
      <c r="I90" t="str">
        <f t="shared" si="19"/>
        <v>Eligible</v>
      </c>
      <c r="J90" t="str">
        <f t="shared" si="20"/>
        <v>No reward</v>
      </c>
      <c r="K90" t="str">
        <f t="shared" si="21"/>
        <v>High-Level Holders</v>
      </c>
      <c r="L90" t="str">
        <f t="shared" si="22"/>
        <v>Tier 1</v>
      </c>
      <c r="M90" t="str">
        <f t="shared" si="23"/>
        <v>Inactive</v>
      </c>
      <c r="N90" t="str">
        <f t="shared" si="24"/>
        <v>Inelligible</v>
      </c>
      <c r="O90" t="str">
        <f t="shared" si="25"/>
        <v>Dash</v>
      </c>
      <c r="P90" t="str">
        <f t="shared" si="26"/>
        <v>Loyal</v>
      </c>
      <c r="Q90" t="str">
        <f t="shared" si="27"/>
        <v>Not Qualified</v>
      </c>
      <c r="R90" t="str">
        <f t="shared" si="28"/>
        <v>Not</v>
      </c>
      <c r="S90" t="str">
        <f t="shared" si="29"/>
        <v>High-Impact</v>
      </c>
      <c r="T90" t="str">
        <f t="shared" si="30"/>
        <v>Remain</v>
      </c>
      <c r="U90" t="str">
        <f t="shared" si="31"/>
        <v>Whales</v>
      </c>
      <c r="V90" t="str">
        <f t="shared" si="32"/>
        <v>Medium</v>
      </c>
      <c r="W90" t="str">
        <f t="shared" si="33"/>
        <v>Priority 3</v>
      </c>
      <c r="X90" t="str">
        <f t="shared" si="34"/>
        <v>Include</v>
      </c>
    </row>
    <row r="91" spans="1:24" x14ac:dyDescent="0.25">
      <c r="A91" t="s">
        <v>60</v>
      </c>
      <c r="B91">
        <v>70</v>
      </c>
      <c r="C91" s="4">
        <v>8607.66</v>
      </c>
      <c r="D91">
        <v>9</v>
      </c>
      <c r="E91">
        <v>28</v>
      </c>
      <c r="F91" t="s">
        <v>109</v>
      </c>
      <c r="G91" t="s">
        <v>114</v>
      </c>
      <c r="H91" t="s">
        <v>117</v>
      </c>
      <c r="I91" t="str">
        <f t="shared" si="19"/>
        <v>Eligible</v>
      </c>
      <c r="J91" t="str">
        <f t="shared" si="20"/>
        <v>Get Reward</v>
      </c>
      <c r="K91" t="str">
        <f t="shared" si="21"/>
        <v>High-Level Holders</v>
      </c>
      <c r="L91" t="str">
        <f t="shared" si="22"/>
        <v>Tier 1</v>
      </c>
      <c r="M91" t="str">
        <f t="shared" si="23"/>
        <v>Active</v>
      </c>
      <c r="N91" t="str">
        <f t="shared" si="24"/>
        <v>Very Eligible</v>
      </c>
      <c r="O91" t="str">
        <f t="shared" si="25"/>
        <v>Dash</v>
      </c>
      <c r="P91" t="str">
        <f t="shared" si="26"/>
        <v>Other</v>
      </c>
      <c r="Q91" t="str">
        <f t="shared" si="27"/>
        <v>Not Qualified</v>
      </c>
      <c r="R91" t="str">
        <f t="shared" si="28"/>
        <v>Not</v>
      </c>
      <c r="S91" t="str">
        <f t="shared" si="29"/>
        <v>High-Impact</v>
      </c>
      <c r="T91" t="str">
        <f t="shared" si="30"/>
        <v>Remove</v>
      </c>
      <c r="U91" t="str">
        <f t="shared" si="31"/>
        <v>Whales</v>
      </c>
      <c r="V91" t="str">
        <f t="shared" si="32"/>
        <v>Low</v>
      </c>
      <c r="W91" t="str">
        <f t="shared" si="33"/>
        <v>Priority 3</v>
      </c>
      <c r="X91" t="str">
        <f t="shared" si="34"/>
        <v>Include</v>
      </c>
    </row>
    <row r="92" spans="1:24" x14ac:dyDescent="0.25">
      <c r="A92" t="s">
        <v>42</v>
      </c>
      <c r="B92">
        <v>28</v>
      </c>
      <c r="C92" s="4">
        <v>8696.2099999999991</v>
      </c>
      <c r="D92">
        <v>720</v>
      </c>
      <c r="E92">
        <v>18</v>
      </c>
      <c r="F92" t="s">
        <v>108</v>
      </c>
      <c r="G92" t="s">
        <v>113</v>
      </c>
      <c r="H92" t="s">
        <v>119</v>
      </c>
      <c r="I92" t="str">
        <f t="shared" si="19"/>
        <v>Not Eligible</v>
      </c>
      <c r="J92" t="str">
        <f t="shared" si="20"/>
        <v>No reward</v>
      </c>
      <c r="K92" t="str">
        <f t="shared" si="21"/>
        <v>Mid-Level Holders</v>
      </c>
      <c r="L92" t="str">
        <f t="shared" si="22"/>
        <v>Tier 1</v>
      </c>
      <c r="M92" t="str">
        <f t="shared" si="23"/>
        <v>Inactive</v>
      </c>
      <c r="N92" t="str">
        <f t="shared" si="24"/>
        <v>Inelligible</v>
      </c>
      <c r="O92" t="str">
        <f t="shared" si="25"/>
        <v>Dash</v>
      </c>
      <c r="P92" t="str">
        <f t="shared" si="26"/>
        <v>Other</v>
      </c>
      <c r="Q92" t="str">
        <f t="shared" si="27"/>
        <v>Not Qualified</v>
      </c>
      <c r="R92" t="str">
        <f t="shared" si="28"/>
        <v>Not</v>
      </c>
      <c r="S92" t="str">
        <f t="shared" si="29"/>
        <v>High-Impact</v>
      </c>
      <c r="T92" t="str">
        <f t="shared" si="30"/>
        <v>Remain</v>
      </c>
      <c r="U92" t="str">
        <f t="shared" si="31"/>
        <v>Not Whales</v>
      </c>
      <c r="V92" t="str">
        <f t="shared" si="32"/>
        <v>Null</v>
      </c>
      <c r="W92" t="str">
        <f t="shared" si="33"/>
        <v>Deprioritized</v>
      </c>
      <c r="X92" t="str">
        <f t="shared" si="34"/>
        <v>Include</v>
      </c>
    </row>
    <row r="93" spans="1:24" x14ac:dyDescent="0.25">
      <c r="A93" t="s">
        <v>107</v>
      </c>
      <c r="B93">
        <v>13</v>
      </c>
      <c r="C93" s="4">
        <v>8783.68</v>
      </c>
      <c r="D93">
        <v>259</v>
      </c>
      <c r="E93">
        <v>3</v>
      </c>
      <c r="F93" t="s">
        <v>109</v>
      </c>
      <c r="G93" t="s">
        <v>110</v>
      </c>
      <c r="H93" t="s">
        <v>116</v>
      </c>
      <c r="I93" t="str">
        <f t="shared" si="19"/>
        <v>Not Eligible</v>
      </c>
      <c r="J93" t="str">
        <f t="shared" si="20"/>
        <v>No reward</v>
      </c>
      <c r="K93" t="str">
        <f t="shared" si="21"/>
        <v>Low-Level Holders</v>
      </c>
      <c r="L93" t="str">
        <f t="shared" si="22"/>
        <v>Tier 1</v>
      </c>
      <c r="M93" t="str">
        <f t="shared" si="23"/>
        <v>Active</v>
      </c>
      <c r="N93" t="str">
        <f t="shared" si="24"/>
        <v>Very Eligible</v>
      </c>
      <c r="O93" t="str">
        <f t="shared" si="25"/>
        <v>Dash</v>
      </c>
      <c r="P93" t="str">
        <f t="shared" si="26"/>
        <v>Other</v>
      </c>
      <c r="Q93" t="str">
        <f t="shared" si="27"/>
        <v>Not Qualified</v>
      </c>
      <c r="R93" t="str">
        <f t="shared" si="28"/>
        <v>North America</v>
      </c>
      <c r="S93" t="str">
        <f t="shared" si="29"/>
        <v>High-Impact</v>
      </c>
      <c r="T93" t="str">
        <f t="shared" si="30"/>
        <v>Remain</v>
      </c>
      <c r="U93" t="str">
        <f t="shared" si="31"/>
        <v>Not Whales</v>
      </c>
      <c r="V93" t="str">
        <f t="shared" si="32"/>
        <v>Null</v>
      </c>
      <c r="W93" t="str">
        <f t="shared" si="33"/>
        <v>Priority 3</v>
      </c>
      <c r="X93" t="str">
        <f t="shared" si="34"/>
        <v>Include</v>
      </c>
    </row>
    <row r="94" spans="1:24" x14ac:dyDescent="0.25">
      <c r="A94" t="s">
        <v>17</v>
      </c>
      <c r="B94">
        <v>93</v>
      </c>
      <c r="C94" s="4">
        <v>8807.01</v>
      </c>
      <c r="D94">
        <v>91</v>
      </c>
      <c r="E94">
        <v>44</v>
      </c>
      <c r="F94" t="s">
        <v>109</v>
      </c>
      <c r="G94" t="s">
        <v>112</v>
      </c>
      <c r="H94" t="s">
        <v>116</v>
      </c>
      <c r="I94" t="str">
        <f t="shared" si="19"/>
        <v>Eligible</v>
      </c>
      <c r="J94" t="str">
        <f t="shared" si="20"/>
        <v>No reward</v>
      </c>
      <c r="K94" t="str">
        <f t="shared" si="21"/>
        <v>High-Level Holders</v>
      </c>
      <c r="L94" t="str">
        <f t="shared" si="22"/>
        <v>Tier 1</v>
      </c>
      <c r="M94" t="str">
        <f t="shared" si="23"/>
        <v>Active</v>
      </c>
      <c r="N94" t="str">
        <f t="shared" si="24"/>
        <v>Very Eligible</v>
      </c>
      <c r="O94" t="str">
        <f t="shared" si="25"/>
        <v>Dash</v>
      </c>
      <c r="P94" t="str">
        <f t="shared" si="26"/>
        <v>Other</v>
      </c>
      <c r="Q94" t="str">
        <f t="shared" si="27"/>
        <v>Not Qualified</v>
      </c>
      <c r="R94" t="str">
        <f t="shared" si="28"/>
        <v>Not</v>
      </c>
      <c r="S94" t="str">
        <f t="shared" si="29"/>
        <v>High-Impact</v>
      </c>
      <c r="T94" t="str">
        <f t="shared" si="30"/>
        <v>Remain</v>
      </c>
      <c r="U94" t="str">
        <f t="shared" si="31"/>
        <v>Whales</v>
      </c>
      <c r="V94" t="str">
        <f t="shared" si="32"/>
        <v>Low</v>
      </c>
      <c r="W94" t="str">
        <f t="shared" si="33"/>
        <v>Priority 3</v>
      </c>
      <c r="X94" t="str">
        <f t="shared" si="34"/>
        <v>Include</v>
      </c>
    </row>
    <row r="95" spans="1:24" x14ac:dyDescent="0.25">
      <c r="A95" t="s">
        <v>49</v>
      </c>
      <c r="B95">
        <v>60</v>
      </c>
      <c r="C95" s="4">
        <v>8820.5499999999993</v>
      </c>
      <c r="D95">
        <v>269</v>
      </c>
      <c r="E95">
        <v>31</v>
      </c>
      <c r="F95" t="s">
        <v>108</v>
      </c>
      <c r="G95" t="s">
        <v>111</v>
      </c>
      <c r="H95" t="s">
        <v>116</v>
      </c>
      <c r="I95" t="str">
        <f t="shared" si="19"/>
        <v>Eligible</v>
      </c>
      <c r="J95" t="str">
        <f t="shared" si="20"/>
        <v>No reward</v>
      </c>
      <c r="K95" t="str">
        <f t="shared" si="21"/>
        <v>High-Level Holders</v>
      </c>
      <c r="L95" t="str">
        <f t="shared" si="22"/>
        <v>Tier 1</v>
      </c>
      <c r="M95" t="str">
        <f t="shared" si="23"/>
        <v>Active</v>
      </c>
      <c r="N95" t="str">
        <f t="shared" si="24"/>
        <v>Inelligible</v>
      </c>
      <c r="O95" t="str">
        <f t="shared" si="25"/>
        <v>Dash</v>
      </c>
      <c r="P95" t="str">
        <f t="shared" si="26"/>
        <v>Other</v>
      </c>
      <c r="Q95" t="str">
        <f t="shared" si="27"/>
        <v>Not Qualified</v>
      </c>
      <c r="R95" t="str">
        <f t="shared" si="28"/>
        <v>Not</v>
      </c>
      <c r="S95" t="str">
        <f t="shared" si="29"/>
        <v>High-Impact</v>
      </c>
      <c r="T95" t="str">
        <f t="shared" si="30"/>
        <v>Remain</v>
      </c>
      <c r="U95" t="str">
        <f t="shared" si="31"/>
        <v>Whales</v>
      </c>
      <c r="V95" t="str">
        <f t="shared" si="32"/>
        <v>Low</v>
      </c>
      <c r="W95" t="str">
        <f t="shared" si="33"/>
        <v>Deprioritized</v>
      </c>
      <c r="X95" t="str">
        <f t="shared" si="34"/>
        <v>Include</v>
      </c>
    </row>
    <row r="96" spans="1:24" x14ac:dyDescent="0.25">
      <c r="A96" t="s">
        <v>16</v>
      </c>
      <c r="B96">
        <v>48</v>
      </c>
      <c r="C96" s="4">
        <v>9101.34</v>
      </c>
      <c r="D96">
        <v>58</v>
      </c>
      <c r="E96">
        <v>44</v>
      </c>
      <c r="F96" t="s">
        <v>109</v>
      </c>
      <c r="G96" t="s">
        <v>114</v>
      </c>
      <c r="H96" t="s">
        <v>116</v>
      </c>
      <c r="I96" t="str">
        <f t="shared" si="19"/>
        <v>Eligible</v>
      </c>
      <c r="J96" t="str">
        <f t="shared" si="20"/>
        <v>No reward</v>
      </c>
      <c r="K96" t="str">
        <f t="shared" si="21"/>
        <v>High-Level Holders</v>
      </c>
      <c r="L96" t="str">
        <f t="shared" si="22"/>
        <v>Tier 1</v>
      </c>
      <c r="M96" t="str">
        <f t="shared" si="23"/>
        <v>Active</v>
      </c>
      <c r="N96" t="str">
        <f t="shared" si="24"/>
        <v>Very Eligible</v>
      </c>
      <c r="O96" t="str">
        <f t="shared" si="25"/>
        <v>Dash</v>
      </c>
      <c r="P96" t="str">
        <f t="shared" si="26"/>
        <v>Other</v>
      </c>
      <c r="Q96" t="str">
        <f t="shared" si="27"/>
        <v>Not Qualified</v>
      </c>
      <c r="R96" t="str">
        <f t="shared" si="28"/>
        <v>Not</v>
      </c>
      <c r="S96" t="str">
        <f t="shared" si="29"/>
        <v>High-Impact</v>
      </c>
      <c r="T96" t="str">
        <f t="shared" si="30"/>
        <v>Remove</v>
      </c>
      <c r="U96" t="str">
        <f t="shared" si="31"/>
        <v>Whales</v>
      </c>
      <c r="V96" t="str">
        <f t="shared" si="32"/>
        <v>Null</v>
      </c>
      <c r="W96" t="str">
        <f t="shared" si="33"/>
        <v>Priority 3</v>
      </c>
      <c r="X96" t="str">
        <f t="shared" si="34"/>
        <v>Include</v>
      </c>
    </row>
    <row r="97" spans="1:24" x14ac:dyDescent="0.25">
      <c r="A97" t="s">
        <v>14</v>
      </c>
      <c r="B97">
        <v>150</v>
      </c>
      <c r="C97" s="4">
        <v>9266.27</v>
      </c>
      <c r="D97">
        <v>501</v>
      </c>
      <c r="E97">
        <v>34</v>
      </c>
      <c r="F97" t="s">
        <v>108</v>
      </c>
      <c r="G97" t="s">
        <v>111</v>
      </c>
      <c r="H97" t="s">
        <v>116</v>
      </c>
      <c r="I97" t="str">
        <f t="shared" si="19"/>
        <v>Eligible</v>
      </c>
      <c r="J97" t="str">
        <f t="shared" si="20"/>
        <v>No reward</v>
      </c>
      <c r="K97" t="str">
        <f t="shared" si="21"/>
        <v>High-Level Holders</v>
      </c>
      <c r="L97" t="str">
        <f t="shared" si="22"/>
        <v>Tier 1</v>
      </c>
      <c r="M97" t="str">
        <f t="shared" si="23"/>
        <v>Inactive</v>
      </c>
      <c r="N97" t="str">
        <f t="shared" si="24"/>
        <v>Inelligible</v>
      </c>
      <c r="O97" t="str">
        <f t="shared" si="25"/>
        <v>Dash</v>
      </c>
      <c r="P97" t="str">
        <f t="shared" si="26"/>
        <v>Loyal</v>
      </c>
      <c r="Q97" t="str">
        <f t="shared" si="27"/>
        <v>Not Qualified</v>
      </c>
      <c r="R97" t="str">
        <f t="shared" si="28"/>
        <v>Not</v>
      </c>
      <c r="S97" t="str">
        <f t="shared" si="29"/>
        <v>High-Impact</v>
      </c>
      <c r="T97" t="str">
        <f t="shared" si="30"/>
        <v>Remain</v>
      </c>
      <c r="U97" t="str">
        <f t="shared" si="31"/>
        <v>Whales</v>
      </c>
      <c r="V97" t="str">
        <f t="shared" si="32"/>
        <v>High</v>
      </c>
      <c r="W97" t="str">
        <f t="shared" si="33"/>
        <v>Deprioritized</v>
      </c>
      <c r="X97" t="str">
        <f t="shared" si="34"/>
        <v>Include</v>
      </c>
    </row>
    <row r="98" spans="1:24" x14ac:dyDescent="0.25">
      <c r="A98" t="s">
        <v>82</v>
      </c>
      <c r="B98">
        <v>77</v>
      </c>
      <c r="C98" s="4">
        <v>9314.09</v>
      </c>
      <c r="D98">
        <v>581</v>
      </c>
      <c r="E98">
        <v>33</v>
      </c>
      <c r="F98" t="s">
        <v>108</v>
      </c>
      <c r="G98" t="s">
        <v>111</v>
      </c>
      <c r="H98" t="s">
        <v>117</v>
      </c>
      <c r="I98" t="str">
        <f t="shared" si="19"/>
        <v>Eligible</v>
      </c>
      <c r="J98" t="str">
        <f t="shared" si="20"/>
        <v>Get Reward</v>
      </c>
      <c r="K98" t="str">
        <f t="shared" si="21"/>
        <v>High-Level Holders</v>
      </c>
      <c r="L98" t="str">
        <f t="shared" si="22"/>
        <v>Tier 1</v>
      </c>
      <c r="M98" t="str">
        <f t="shared" si="23"/>
        <v>Inactive</v>
      </c>
      <c r="N98" t="str">
        <f t="shared" si="24"/>
        <v>Inelligible</v>
      </c>
      <c r="O98" t="str">
        <f t="shared" si="25"/>
        <v>Dash</v>
      </c>
      <c r="P98" t="str">
        <f t="shared" si="26"/>
        <v>Other</v>
      </c>
      <c r="Q98" t="str">
        <f t="shared" si="27"/>
        <v>Not Qualified</v>
      </c>
      <c r="R98" t="str">
        <f t="shared" si="28"/>
        <v>Not</v>
      </c>
      <c r="S98" t="str">
        <f t="shared" si="29"/>
        <v>High-Impact</v>
      </c>
      <c r="T98" t="str">
        <f t="shared" si="30"/>
        <v>Remain</v>
      </c>
      <c r="U98" t="str">
        <f t="shared" si="31"/>
        <v>Whales</v>
      </c>
      <c r="V98" t="str">
        <f t="shared" si="32"/>
        <v>Low</v>
      </c>
      <c r="W98" t="str">
        <f t="shared" si="33"/>
        <v>Deprioritized</v>
      </c>
      <c r="X98" t="str">
        <f t="shared" si="34"/>
        <v>Include</v>
      </c>
    </row>
    <row r="99" spans="1:24" x14ac:dyDescent="0.25">
      <c r="A99" t="s">
        <v>37</v>
      </c>
      <c r="B99">
        <v>53</v>
      </c>
      <c r="C99" s="4">
        <v>9923</v>
      </c>
      <c r="D99">
        <v>253</v>
      </c>
      <c r="E99">
        <v>46</v>
      </c>
      <c r="F99" t="s">
        <v>109</v>
      </c>
      <c r="G99" t="s">
        <v>114</v>
      </c>
      <c r="H99" t="s">
        <v>117</v>
      </c>
      <c r="I99" t="str">
        <f t="shared" si="19"/>
        <v>Eligible</v>
      </c>
      <c r="J99" t="str">
        <f t="shared" si="20"/>
        <v>Get Reward</v>
      </c>
      <c r="K99" t="str">
        <f t="shared" si="21"/>
        <v>High-Level Holders</v>
      </c>
      <c r="L99" t="str">
        <f t="shared" si="22"/>
        <v>Tier 1</v>
      </c>
      <c r="M99" t="str">
        <f t="shared" si="23"/>
        <v>Active</v>
      </c>
      <c r="N99" t="str">
        <f t="shared" si="24"/>
        <v>Very Eligible</v>
      </c>
      <c r="O99" t="str">
        <f t="shared" si="25"/>
        <v>Dash</v>
      </c>
      <c r="P99" t="str">
        <f t="shared" si="26"/>
        <v>Other</v>
      </c>
      <c r="Q99" t="str">
        <f t="shared" si="27"/>
        <v>Not Qualified</v>
      </c>
      <c r="R99" t="str">
        <f t="shared" si="28"/>
        <v>Not</v>
      </c>
      <c r="S99" t="str">
        <f t="shared" si="29"/>
        <v>High-Impact</v>
      </c>
      <c r="T99" t="str">
        <f t="shared" si="30"/>
        <v>Remain</v>
      </c>
      <c r="U99" t="str">
        <f t="shared" si="31"/>
        <v>Whales</v>
      </c>
      <c r="V99" t="str">
        <f t="shared" si="32"/>
        <v>Low</v>
      </c>
      <c r="W99" t="str">
        <f t="shared" si="33"/>
        <v>Priority 3</v>
      </c>
      <c r="X99" t="str">
        <f t="shared" si="34"/>
        <v>Include</v>
      </c>
    </row>
    <row r="100" spans="1:24" x14ac:dyDescent="0.25">
      <c r="A100" t="s">
        <v>93</v>
      </c>
      <c r="B100">
        <v>43</v>
      </c>
      <c r="C100" s="4">
        <v>9958.49</v>
      </c>
      <c r="D100">
        <v>43</v>
      </c>
      <c r="E100">
        <v>17</v>
      </c>
      <c r="F100" t="s">
        <v>108</v>
      </c>
      <c r="G100" t="s">
        <v>114</v>
      </c>
      <c r="H100" t="s">
        <v>116</v>
      </c>
      <c r="I100" t="str">
        <f t="shared" si="19"/>
        <v>Eligible</v>
      </c>
      <c r="J100" t="str">
        <f t="shared" si="20"/>
        <v>No reward</v>
      </c>
      <c r="K100" t="str">
        <f t="shared" si="21"/>
        <v>Mid-Level Holders</v>
      </c>
      <c r="L100" t="str">
        <f t="shared" si="22"/>
        <v>Tier 1</v>
      </c>
      <c r="M100" t="str">
        <f t="shared" si="23"/>
        <v>Active</v>
      </c>
      <c r="N100" t="str">
        <f t="shared" si="24"/>
        <v>Inelligible</v>
      </c>
      <c r="O100" t="str">
        <f t="shared" si="25"/>
        <v>Dash</v>
      </c>
      <c r="P100" t="str">
        <f t="shared" si="26"/>
        <v>Other</v>
      </c>
      <c r="Q100" t="str">
        <f t="shared" si="27"/>
        <v>Not Qualified</v>
      </c>
      <c r="R100" t="str">
        <f t="shared" si="28"/>
        <v>Not</v>
      </c>
      <c r="S100" t="str">
        <f t="shared" si="29"/>
        <v>High-Impact</v>
      </c>
      <c r="T100" t="str">
        <f t="shared" si="30"/>
        <v>Remain</v>
      </c>
      <c r="U100" t="str">
        <f t="shared" si="31"/>
        <v>Not Whales</v>
      </c>
      <c r="V100" t="str">
        <f t="shared" si="32"/>
        <v>Null</v>
      </c>
      <c r="W100" t="str">
        <f t="shared" si="33"/>
        <v>Deprioritized</v>
      </c>
      <c r="X100" t="str">
        <f t="shared" si="34"/>
        <v>Include</v>
      </c>
    </row>
    <row r="101" spans="1:24" x14ac:dyDescent="0.25">
      <c r="A101" t="s">
        <v>84</v>
      </c>
      <c r="B101">
        <v>60</v>
      </c>
      <c r="C101" s="4">
        <v>9979.0499999999993</v>
      </c>
      <c r="D101">
        <v>410</v>
      </c>
      <c r="E101">
        <v>47</v>
      </c>
      <c r="F101" t="s">
        <v>108</v>
      </c>
      <c r="G101" t="s">
        <v>115</v>
      </c>
      <c r="H101" t="s">
        <v>116</v>
      </c>
      <c r="I101" t="str">
        <f t="shared" si="19"/>
        <v>Eligible</v>
      </c>
      <c r="J101" t="str">
        <f t="shared" si="20"/>
        <v>No reward</v>
      </c>
      <c r="K101" t="str">
        <f t="shared" si="21"/>
        <v>High-Level Holders</v>
      </c>
      <c r="L101" t="str">
        <f t="shared" si="22"/>
        <v>Tier 1</v>
      </c>
      <c r="M101" t="str">
        <f t="shared" si="23"/>
        <v>Inactive</v>
      </c>
      <c r="N101" t="str">
        <f t="shared" si="24"/>
        <v>Inelligible</v>
      </c>
      <c r="O101" t="str">
        <f t="shared" si="25"/>
        <v>Dash</v>
      </c>
      <c r="P101" t="str">
        <f t="shared" si="26"/>
        <v>Other</v>
      </c>
      <c r="Q101" t="str">
        <f t="shared" si="27"/>
        <v>Not Qualified</v>
      </c>
      <c r="R101" t="str">
        <f t="shared" si="28"/>
        <v>Not</v>
      </c>
      <c r="S101" t="str">
        <f t="shared" si="29"/>
        <v>High-Impact</v>
      </c>
      <c r="T101" t="str">
        <f t="shared" si="30"/>
        <v>Remain</v>
      </c>
      <c r="U101" t="str">
        <f t="shared" si="31"/>
        <v>Whales</v>
      </c>
      <c r="V101" t="str">
        <f t="shared" si="32"/>
        <v>Low</v>
      </c>
      <c r="W101" t="str">
        <f t="shared" si="33"/>
        <v>Deprioritized</v>
      </c>
      <c r="X101" t="str">
        <f t="shared" si="34"/>
        <v>Include</v>
      </c>
    </row>
  </sheetData>
  <sortState ref="A2:L101">
    <sortCondition ref="C1:C101"/>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24476-BF7F-4D18-9C41-60FB76658102}">
  <dimension ref="A3:H27"/>
  <sheetViews>
    <sheetView workbookViewId="0">
      <selection activeCell="F4" sqref="F4"/>
    </sheetView>
  </sheetViews>
  <sheetFormatPr defaultRowHeight="13.8" x14ac:dyDescent="0.25"/>
  <cols>
    <col min="1" max="1" width="11.5" customWidth="1"/>
    <col min="2" max="3" width="21.5" customWidth="1"/>
    <col min="4" max="4" width="14.796875" customWidth="1"/>
    <col min="5" max="5" width="23" customWidth="1"/>
    <col min="6" max="6" width="20.796875" customWidth="1"/>
    <col min="7" max="7" width="17.59765625" customWidth="1"/>
    <col min="8" max="8" width="23" customWidth="1"/>
    <col min="9" max="9" width="6.8984375" customWidth="1"/>
    <col min="10" max="10" width="13.296875" customWidth="1"/>
    <col min="11" max="11" width="7.69921875" customWidth="1"/>
    <col min="12" max="13" width="13.3984375" customWidth="1"/>
    <col min="14" max="14" width="10.69921875" customWidth="1"/>
  </cols>
  <sheetData>
    <row r="3" spans="1:8" x14ac:dyDescent="0.25">
      <c r="A3" s="5" t="s">
        <v>6</v>
      </c>
      <c r="B3" t="s">
        <v>135</v>
      </c>
      <c r="D3" s="5" t="s">
        <v>141</v>
      </c>
      <c r="E3" t="s">
        <v>136</v>
      </c>
      <c r="G3" s="10" t="s">
        <v>140</v>
      </c>
      <c r="H3" s="10" t="s">
        <v>6</v>
      </c>
    </row>
    <row r="4" spans="1:8" x14ac:dyDescent="0.25">
      <c r="A4" s="6" t="s">
        <v>111</v>
      </c>
      <c r="B4" s="7">
        <v>12</v>
      </c>
      <c r="D4" s="6" t="s">
        <v>137</v>
      </c>
      <c r="E4" s="8">
        <v>0.91312384473197783</v>
      </c>
      <c r="G4" s="10" t="s">
        <v>145</v>
      </c>
      <c r="H4" s="11" t="s">
        <v>111</v>
      </c>
    </row>
    <row r="5" spans="1:8" x14ac:dyDescent="0.25">
      <c r="A5" s="6" t="s">
        <v>115</v>
      </c>
      <c r="B5" s="7">
        <v>13</v>
      </c>
      <c r="D5" s="6" t="s">
        <v>138</v>
      </c>
      <c r="E5" s="8">
        <v>8.6876155268022184E-2</v>
      </c>
      <c r="G5" s="9" t="s">
        <v>142</v>
      </c>
      <c r="H5" s="11">
        <v>48006.490000000005</v>
      </c>
    </row>
    <row r="6" spans="1:8" x14ac:dyDescent="0.25">
      <c r="A6" s="6" t="s">
        <v>113</v>
      </c>
      <c r="B6" s="7">
        <v>20</v>
      </c>
      <c r="G6" s="9" t="s">
        <v>143</v>
      </c>
      <c r="H6" s="11">
        <v>6487.25</v>
      </c>
    </row>
    <row r="7" spans="1:8" x14ac:dyDescent="0.25">
      <c r="A7" s="6" t="s">
        <v>110</v>
      </c>
      <c r="B7" s="7">
        <v>20</v>
      </c>
      <c r="G7" s="9" t="s">
        <v>144</v>
      </c>
      <c r="H7" s="11">
        <v>12956.03</v>
      </c>
    </row>
    <row r="8" spans="1:8" x14ac:dyDescent="0.25">
      <c r="A8" s="6" t="s">
        <v>114</v>
      </c>
      <c r="B8" s="7">
        <v>17</v>
      </c>
      <c r="D8" s="5" t="s">
        <v>145</v>
      </c>
      <c r="E8" t="s">
        <v>136</v>
      </c>
    </row>
    <row r="9" spans="1:8" x14ac:dyDescent="0.25">
      <c r="A9" s="6" t="s">
        <v>112</v>
      </c>
      <c r="B9" s="7">
        <v>18</v>
      </c>
      <c r="D9" s="6" t="s">
        <v>142</v>
      </c>
      <c r="E9" s="7">
        <v>736</v>
      </c>
    </row>
    <row r="10" spans="1:8" x14ac:dyDescent="0.25">
      <c r="D10" s="6" t="s">
        <v>143</v>
      </c>
      <c r="E10" s="7">
        <v>135</v>
      </c>
      <c r="G10" s="5" t="s">
        <v>145</v>
      </c>
      <c r="H10" t="s">
        <v>136</v>
      </c>
    </row>
    <row r="11" spans="1:8" x14ac:dyDescent="0.25">
      <c r="D11" s="6" t="s">
        <v>144</v>
      </c>
      <c r="E11" s="7">
        <v>211</v>
      </c>
      <c r="G11" s="6" t="s">
        <v>142</v>
      </c>
      <c r="H11" s="7">
        <v>736</v>
      </c>
    </row>
    <row r="12" spans="1:8" x14ac:dyDescent="0.25">
      <c r="G12" s="6" t="s">
        <v>143</v>
      </c>
      <c r="H12" s="7">
        <v>135</v>
      </c>
    </row>
    <row r="13" spans="1:8" x14ac:dyDescent="0.25">
      <c r="A13" s="5" t="s">
        <v>7</v>
      </c>
      <c r="B13" t="s">
        <v>139</v>
      </c>
      <c r="G13" s="6" t="s">
        <v>144</v>
      </c>
      <c r="H13" s="7">
        <v>211</v>
      </c>
    </row>
    <row r="14" spans="1:8" x14ac:dyDescent="0.25">
      <c r="A14" s="6" t="s">
        <v>117</v>
      </c>
      <c r="B14" s="8">
        <v>0.5</v>
      </c>
    </row>
    <row r="15" spans="1:8" x14ac:dyDescent="0.25">
      <c r="A15" s="6" t="s">
        <v>119</v>
      </c>
      <c r="B15" s="8">
        <v>0.2</v>
      </c>
      <c r="D15" s="5" t="s">
        <v>147</v>
      </c>
      <c r="E15" t="s">
        <v>136</v>
      </c>
    </row>
    <row r="16" spans="1:8" x14ac:dyDescent="0.25">
      <c r="A16" s="6" t="s">
        <v>116</v>
      </c>
      <c r="B16" s="8">
        <v>0.3</v>
      </c>
      <c r="D16" s="6" t="s">
        <v>117</v>
      </c>
      <c r="E16" s="7">
        <v>563</v>
      </c>
    </row>
    <row r="17" spans="1:8" x14ac:dyDescent="0.25">
      <c r="D17" s="6" t="s">
        <v>146</v>
      </c>
      <c r="E17" s="7">
        <v>519</v>
      </c>
      <c r="G17" s="5" t="s">
        <v>148</v>
      </c>
      <c r="H17" s="5" t="s">
        <v>149</v>
      </c>
    </row>
    <row r="18" spans="1:8" x14ac:dyDescent="0.25">
      <c r="G18" s="5" t="s">
        <v>147</v>
      </c>
      <c r="H18" t="s">
        <v>111</v>
      </c>
    </row>
    <row r="19" spans="1:8" x14ac:dyDescent="0.25">
      <c r="G19" s="6" t="s">
        <v>117</v>
      </c>
      <c r="H19" s="7">
        <v>7</v>
      </c>
    </row>
    <row r="20" spans="1:8" x14ac:dyDescent="0.25">
      <c r="A20" s="5" t="s">
        <v>7</v>
      </c>
      <c r="B20" t="s">
        <v>135</v>
      </c>
    </row>
    <row r="21" spans="1:8" x14ac:dyDescent="0.25">
      <c r="A21" s="6" t="s">
        <v>117</v>
      </c>
      <c r="B21" s="7">
        <v>5</v>
      </c>
    </row>
    <row r="22" spans="1:8" x14ac:dyDescent="0.25">
      <c r="A22" s="6" t="s">
        <v>119</v>
      </c>
      <c r="B22" s="7">
        <v>2</v>
      </c>
      <c r="E22" s="5" t="s">
        <v>150</v>
      </c>
    </row>
    <row r="23" spans="1:8" x14ac:dyDescent="0.25">
      <c r="A23" s="6" t="s">
        <v>116</v>
      </c>
      <c r="B23" s="7">
        <v>3</v>
      </c>
      <c r="E23" s="6" t="s">
        <v>117</v>
      </c>
    </row>
    <row r="24" spans="1:8" x14ac:dyDescent="0.25">
      <c r="A24" s="6" t="s">
        <v>118</v>
      </c>
      <c r="B24" s="7">
        <v>2</v>
      </c>
      <c r="E24" s="6" t="s">
        <v>119</v>
      </c>
    </row>
    <row r="25" spans="1:8" x14ac:dyDescent="0.25">
      <c r="E25" s="6" t="s">
        <v>116</v>
      </c>
    </row>
    <row r="26" spans="1:8" x14ac:dyDescent="0.25">
      <c r="E26" s="6" t="s">
        <v>118</v>
      </c>
    </row>
    <row r="27" spans="1:8" x14ac:dyDescent="0.25">
      <c r="E27" s="6" t="s">
        <v>151</v>
      </c>
    </row>
  </sheetData>
  <pageMargins left="0.7" right="0.7" top="0.75" bottom="0.75" header="0.3" footer="0.3"/>
  <pageSetup paperSize="9"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D0AA-45A5-4933-AAB9-A46E3B2792DA}">
  <dimension ref="A1"/>
  <sheetViews>
    <sheetView showGridLines="0" tabSelected="1" topLeftCell="A2" zoomScale="76" zoomScaleNormal="76" workbookViewId="0">
      <selection activeCell="D5" sqref="D5"/>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Duplicate</vt:lpstr>
      <vt:lpstr>Sheet3</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2025-06-28T20:28:29Z</dcterms:created>
  <dcterms:modified xsi:type="dcterms:W3CDTF">2025-09-18T05:10:58Z</dcterms:modified>
</cp:coreProperties>
</file>