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mattsmith/Documents/abeta-mabs-paper/data/"/>
    </mc:Choice>
  </mc:AlternateContent>
  <xr:revisionPtr revIDLastSave="0" documentId="13_ncr:1_{A2A39663-68EB-ED49-A09C-2C459E9A7F03}" xr6:coauthVersionLast="47" xr6:coauthVersionMax="47" xr10:uidLastSave="{00000000-0000-0000-0000-000000000000}"/>
  <bookViews>
    <workbookView xWindow="1240" yWindow="740" windowWidth="28160" windowHeight="18380" activeTab="6" xr2:uid="{00000000-000D-0000-FFFF-FFFF00000000}"/>
  </bookViews>
  <sheets>
    <sheet name="AXES LABEL" sheetId="2" r:id="rId1"/>
    <sheet name="Rep 1" sheetId="4" r:id="rId2"/>
    <sheet name="Rep 2" sheetId="5" r:id="rId3"/>
    <sheet name="combining" sheetId="9" r:id="rId4"/>
    <sheet name="minmax" sheetId="12" r:id="rId5"/>
    <sheet name="Avg Normal" sheetId="10" r:id="rId6"/>
    <sheet name="ERROR BARS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9" l="1"/>
  <c r="N13" i="9"/>
  <c r="O13" i="9"/>
  <c r="P13" i="9"/>
  <c r="Q13" i="9"/>
  <c r="R13" i="9"/>
  <c r="S13" i="9"/>
  <c r="M14" i="9"/>
  <c r="N14" i="9"/>
  <c r="O14" i="9"/>
  <c r="P14" i="9"/>
  <c r="Q14" i="9"/>
  <c r="R14" i="9"/>
  <c r="S14" i="9"/>
  <c r="M15" i="9"/>
  <c r="N15" i="9"/>
  <c r="O15" i="9"/>
  <c r="P15" i="9"/>
  <c r="Q15" i="9"/>
  <c r="R15" i="9"/>
  <c r="S15" i="9"/>
  <c r="M16" i="9"/>
  <c r="N16" i="9"/>
  <c r="O16" i="9"/>
  <c r="P16" i="9"/>
  <c r="Q16" i="9"/>
  <c r="R16" i="9"/>
  <c r="S16" i="9"/>
  <c r="M17" i="9"/>
  <c r="N17" i="9"/>
  <c r="O17" i="9"/>
  <c r="P17" i="9"/>
  <c r="Q17" i="9"/>
  <c r="R17" i="9"/>
  <c r="S17" i="9"/>
  <c r="M18" i="9"/>
  <c r="N18" i="9"/>
  <c r="O18" i="9"/>
  <c r="P18" i="9"/>
  <c r="Q18" i="9"/>
  <c r="R18" i="9"/>
  <c r="S18" i="9"/>
  <c r="M19" i="9"/>
  <c r="N19" i="9"/>
  <c r="O19" i="9"/>
  <c r="P19" i="9"/>
  <c r="Q19" i="9"/>
  <c r="R19" i="9"/>
  <c r="S19" i="9"/>
  <c r="M20" i="9"/>
  <c r="N20" i="9"/>
  <c r="O20" i="9"/>
  <c r="P20" i="9"/>
  <c r="Q20" i="9"/>
  <c r="R20" i="9"/>
  <c r="S20" i="9"/>
  <c r="L20" i="9"/>
  <c r="L19" i="9"/>
  <c r="L18" i="9"/>
  <c r="L17" i="9"/>
  <c r="L16" i="9"/>
  <c r="L15" i="9"/>
  <c r="L14" i="9"/>
  <c r="L13" i="9"/>
  <c r="C47" i="9"/>
  <c r="D47" i="9"/>
  <c r="E47" i="9"/>
  <c r="F47" i="9"/>
  <c r="G47" i="9"/>
  <c r="H47" i="9"/>
  <c r="I47" i="9"/>
  <c r="B47" i="9"/>
  <c r="C50" i="9"/>
  <c r="D50" i="9"/>
  <c r="E50" i="9"/>
  <c r="F50" i="9"/>
  <c r="G50" i="9"/>
  <c r="H50" i="9"/>
  <c r="M2" i="9"/>
  <c r="N2" i="9"/>
  <c r="O2" i="9"/>
  <c r="P2" i="9"/>
  <c r="Q2" i="9"/>
  <c r="R2" i="9"/>
  <c r="S2" i="9"/>
  <c r="M3" i="9"/>
  <c r="N3" i="9"/>
  <c r="O3" i="9"/>
  <c r="P3" i="9"/>
  <c r="Q3" i="9"/>
  <c r="R3" i="9"/>
  <c r="S3" i="9"/>
  <c r="M4" i="9"/>
  <c r="N4" i="9"/>
  <c r="O4" i="9"/>
  <c r="P4" i="9"/>
  <c r="Q4" i="9"/>
  <c r="R4" i="9"/>
  <c r="S4" i="9"/>
  <c r="M5" i="9"/>
  <c r="N5" i="9"/>
  <c r="O5" i="9"/>
  <c r="P5" i="9"/>
  <c r="Q5" i="9"/>
  <c r="R5" i="9"/>
  <c r="S5" i="9"/>
  <c r="M6" i="9"/>
  <c r="N6" i="9"/>
  <c r="O6" i="9"/>
  <c r="P6" i="9"/>
  <c r="Q6" i="9"/>
  <c r="R6" i="9"/>
  <c r="S6" i="9"/>
  <c r="M7" i="9"/>
  <c r="N7" i="9"/>
  <c r="O7" i="9"/>
  <c r="P7" i="9"/>
  <c r="Q7" i="9"/>
  <c r="R7" i="9"/>
  <c r="S7" i="9"/>
  <c r="M8" i="9"/>
  <c r="N8" i="9"/>
  <c r="O8" i="9"/>
  <c r="P8" i="9"/>
  <c r="Q8" i="9"/>
  <c r="R8" i="9"/>
  <c r="S8" i="9"/>
  <c r="M9" i="9"/>
  <c r="N9" i="9"/>
  <c r="O9" i="9"/>
  <c r="P9" i="9"/>
  <c r="Q9" i="9"/>
  <c r="R9" i="9"/>
  <c r="S9" i="9"/>
  <c r="L3" i="9"/>
  <c r="L4" i="9"/>
  <c r="L5" i="9"/>
  <c r="L6" i="9"/>
  <c r="L7" i="9"/>
  <c r="L8" i="9"/>
  <c r="L9" i="9"/>
  <c r="L2" i="9"/>
  <c r="C46" i="9"/>
  <c r="D46" i="9"/>
  <c r="E46" i="9"/>
  <c r="F46" i="9"/>
  <c r="G46" i="9"/>
  <c r="H46" i="9"/>
  <c r="I46" i="9"/>
  <c r="B46" i="9"/>
  <c r="C45" i="9"/>
  <c r="D45" i="9"/>
  <c r="E45" i="9"/>
  <c r="F45" i="9"/>
  <c r="G45" i="9"/>
  <c r="H45" i="9"/>
  <c r="I45" i="9"/>
  <c r="B45" i="9"/>
  <c r="C24" i="9"/>
  <c r="D24" i="9"/>
  <c r="E24" i="9"/>
  <c r="F24" i="9"/>
  <c r="G24" i="9"/>
  <c r="H24" i="9"/>
  <c r="I24" i="9"/>
  <c r="C25" i="9"/>
  <c r="D25" i="9"/>
  <c r="E25" i="9"/>
  <c r="F25" i="9"/>
  <c r="G25" i="9"/>
  <c r="H25" i="9"/>
  <c r="I25" i="9"/>
  <c r="C26" i="9"/>
  <c r="D26" i="9"/>
  <c r="E26" i="9"/>
  <c r="F26" i="9"/>
  <c r="G26" i="9"/>
  <c r="H26" i="9"/>
  <c r="I26" i="9"/>
  <c r="C27" i="9"/>
  <c r="D27" i="9"/>
  <c r="E27" i="9"/>
  <c r="F27" i="9"/>
  <c r="G27" i="9"/>
  <c r="H27" i="9"/>
  <c r="I27" i="9"/>
  <c r="C28" i="9"/>
  <c r="D28" i="9"/>
  <c r="E28" i="9"/>
  <c r="F28" i="9"/>
  <c r="G28" i="9"/>
  <c r="H28" i="9"/>
  <c r="I28" i="9"/>
  <c r="C29" i="9"/>
  <c r="D29" i="9"/>
  <c r="E29" i="9"/>
  <c r="F29" i="9"/>
  <c r="G29" i="9"/>
  <c r="H29" i="9"/>
  <c r="I29" i="9"/>
  <c r="C30" i="9"/>
  <c r="D30" i="9"/>
  <c r="E30" i="9"/>
  <c r="F30" i="9"/>
  <c r="G30" i="9"/>
  <c r="H30" i="9"/>
  <c r="I30" i="9"/>
  <c r="C31" i="9"/>
  <c r="D31" i="9"/>
  <c r="E31" i="9"/>
  <c r="F31" i="9"/>
  <c r="G31" i="9"/>
  <c r="H31" i="9"/>
  <c r="I31" i="9"/>
  <c r="B25" i="9"/>
  <c r="B26" i="9"/>
  <c r="B27" i="9"/>
  <c r="B28" i="9"/>
  <c r="B29" i="9"/>
  <c r="B30" i="9"/>
  <c r="B31" i="9"/>
  <c r="B24" i="9"/>
  <c r="B49" i="9"/>
  <c r="C35" i="9"/>
  <c r="D35" i="9"/>
  <c r="E35" i="9"/>
  <c r="F35" i="9"/>
  <c r="G35" i="9"/>
  <c r="H35" i="9"/>
  <c r="I35" i="9"/>
  <c r="I50" i="9" s="1"/>
  <c r="C36" i="9"/>
  <c r="D36" i="9"/>
  <c r="E36" i="9"/>
  <c r="F36" i="9"/>
  <c r="G36" i="9"/>
  <c r="H36" i="9"/>
  <c r="I36" i="9"/>
  <c r="C37" i="9"/>
  <c r="D37" i="9"/>
  <c r="E37" i="9"/>
  <c r="F37" i="9"/>
  <c r="G37" i="9"/>
  <c r="H37" i="9"/>
  <c r="I37" i="9"/>
  <c r="C38" i="9"/>
  <c r="D38" i="9"/>
  <c r="E38" i="9"/>
  <c r="F38" i="9"/>
  <c r="G38" i="9"/>
  <c r="H38" i="9"/>
  <c r="I38" i="9"/>
  <c r="C39" i="9"/>
  <c r="D39" i="9"/>
  <c r="E39" i="9"/>
  <c r="F39" i="9"/>
  <c r="G39" i="9"/>
  <c r="H39" i="9"/>
  <c r="I39" i="9"/>
  <c r="C40" i="9"/>
  <c r="D40" i="9"/>
  <c r="E40" i="9"/>
  <c r="F40" i="9"/>
  <c r="G40" i="9"/>
  <c r="H40" i="9"/>
  <c r="I40" i="9"/>
  <c r="C41" i="9"/>
  <c r="D41" i="9"/>
  <c r="E41" i="9"/>
  <c r="F41" i="9"/>
  <c r="G41" i="9"/>
  <c r="H41" i="9"/>
  <c r="I41" i="9"/>
  <c r="C42" i="9"/>
  <c r="C49" i="9" s="1"/>
  <c r="D42" i="9"/>
  <c r="D49" i="9" s="1"/>
  <c r="E42" i="9"/>
  <c r="E49" i="9" s="1"/>
  <c r="F42" i="9"/>
  <c r="F49" i="9" s="1"/>
  <c r="G42" i="9"/>
  <c r="G49" i="9" s="1"/>
  <c r="H42" i="9"/>
  <c r="H49" i="9" s="1"/>
  <c r="I42" i="9"/>
  <c r="I49" i="9" s="1"/>
  <c r="B36" i="9"/>
  <c r="B37" i="9"/>
  <c r="B38" i="9"/>
  <c r="B39" i="9"/>
  <c r="B40" i="9"/>
  <c r="B41" i="9"/>
  <c r="B42" i="9"/>
  <c r="B35" i="9"/>
  <c r="B50" i="9" s="1"/>
</calcChain>
</file>

<file path=xl/sharedStrings.xml><?xml version="1.0" encoding="utf-8"?>
<sst xmlns="http://schemas.openxmlformats.org/spreadsheetml/2006/main" count="102" uniqueCount="20">
  <si>
    <t>[Antibody] (nM)</t>
  </si>
  <si>
    <t>Normalized binding</t>
  </si>
  <si>
    <t>97A34</t>
  </si>
  <si>
    <t>97A35</t>
  </si>
  <si>
    <t>97A3</t>
  </si>
  <si>
    <t>97A5</t>
  </si>
  <si>
    <t>97A7</t>
  </si>
  <si>
    <t>aducanumab</t>
  </si>
  <si>
    <t>crenezumab</t>
  </si>
  <si>
    <t>STDEV</t>
  </si>
  <si>
    <t>min</t>
  </si>
  <si>
    <t>max</t>
  </si>
  <si>
    <t>s_min</t>
  </si>
  <si>
    <t>s_max</t>
  </si>
  <si>
    <t>Average</t>
  </si>
  <si>
    <t>Rep 1</t>
  </si>
  <si>
    <t>Rep 2</t>
  </si>
  <si>
    <t>Normal</t>
  </si>
  <si>
    <t>Prop of Error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</si>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</sst>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sz val="11"/>
      <color indexed="8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9"/>
      </left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 applyNumberFormat="0" applyFill="0" applyBorder="0" applyProtection="0"/>
  </cellStyleXfs>
  <cellXfs count="13">
    <xf numFmtId="0" fontId="0" fillId="0" borderId="0" xfId="0"/>
    <xf numFmtId="0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0" fillId="0" borderId="1" xfId="0" applyNumberFormat="1" applyBorder="1"/>
    <xf numFmtId="49" fontId="0" fillId="0" borderId="2" xfId="0" applyNumberFormat="1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49" fontId="0" fillId="0" borderId="4" xfId="0" applyNumberFormat="1" applyFill="1" applyBorder="1"/>
    <xf numFmtId="0" fontId="2" fillId="0" borderId="3" xfId="0" applyFont="1" applyBorder="1"/>
    <xf numFmtId="0" fontId="2" fillId="0" borderId="5" xfId="0" applyFont="1" applyBorder="1"/>
    <xf numFmtId="49" fontId="2" fillId="0" borderId="6" xfId="0" applyNumberFormat="1" applyFont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A5A5A5"/>
      <rgbColor rgb="FFFFFF00"/>
      <rgbColor rgb="FF5B9BD5"/>
      <rgbColor rgb="FFFFFFFF"/>
      <rgbColor rgb="FFD8D8D8"/>
      <rgbColor rgb="FF595959"/>
      <rgbColor rgb="FFBFBFBF"/>
      <rgbColor rgb="FF255D91"/>
      <rgbColor rgb="FF9D480D"/>
      <rgbColor rgb="FF636363"/>
      <rgbColor rgb="FF997300"/>
      <rgbColor rgb="FF254378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9"/>
  <sheetViews>
    <sheetView showGridLines="0" workbookViewId="0">
      <selection activeCell="D25" sqref="D25"/>
    </sheetView>
  </sheetViews>
  <sheetFormatPr baseColWidth="10" defaultColWidth="16.33203125" defaultRowHeight="15.5" customHeight="1" x14ac:dyDescent="0.2"/>
  <cols>
    <col min="1" max="5" width="16.33203125" style="1" customWidth="1"/>
    <col min="6" max="16384" width="16.33203125" style="1"/>
  </cols>
  <sheetData>
    <row r="1" spans="1:4" ht="13" customHeight="1" x14ac:dyDescent="0.2">
      <c r="A1" s="5" t="s">
        <v>0</v>
      </c>
      <c r="B1" s="5" t="s">
        <v>1</v>
      </c>
      <c r="C1" s="6"/>
      <c r="D1" s="6"/>
    </row>
    <row r="2" spans="1:4" ht="13" customHeight="1" x14ac:dyDescent="0.2">
      <c r="A2" s="6"/>
      <c r="B2" s="6"/>
      <c r="C2" s="6"/>
      <c r="D2" s="6"/>
    </row>
    <row r="3" spans="1:4" ht="13" customHeight="1" x14ac:dyDescent="0.2">
      <c r="A3" s="6"/>
      <c r="B3" s="6"/>
      <c r="C3" s="6"/>
      <c r="D3" s="6"/>
    </row>
    <row r="4" spans="1:4" ht="13" customHeight="1" x14ac:dyDescent="0.2">
      <c r="A4" s="6"/>
      <c r="B4" s="6"/>
      <c r="C4" s="6"/>
      <c r="D4" s="6"/>
    </row>
    <row r="5" spans="1:4" ht="13" customHeight="1" x14ac:dyDescent="0.2">
      <c r="A5" s="6"/>
      <c r="B5" s="6"/>
      <c r="C5" s="6"/>
      <c r="D5" s="6"/>
    </row>
    <row r="6" spans="1:4" ht="13" customHeight="1" x14ac:dyDescent="0.2">
      <c r="A6" s="6"/>
      <c r="B6" s="6"/>
      <c r="C6" s="6"/>
      <c r="D6" s="6"/>
    </row>
    <row r="7" spans="1:4" ht="13" customHeight="1" x14ac:dyDescent="0.2">
      <c r="A7" s="6"/>
      <c r="B7" s="6"/>
      <c r="C7" s="6"/>
      <c r="D7" s="6"/>
    </row>
    <row r="8" spans="1:4" ht="13" customHeight="1" x14ac:dyDescent="0.2">
      <c r="A8" s="6"/>
      <c r="B8" s="6"/>
      <c r="C8" s="6"/>
      <c r="D8" s="6"/>
    </row>
    <row r="9" spans="1:4" ht="13" customHeight="1" x14ac:dyDescent="0.2">
      <c r="A9" s="6"/>
      <c r="B9" s="6"/>
      <c r="C9" s="6"/>
      <c r="D9" s="6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"/>
  <sheetViews>
    <sheetView showGridLines="0" workbookViewId="0">
      <selection sqref="A1:I9"/>
    </sheetView>
  </sheetViews>
  <sheetFormatPr baseColWidth="10" defaultColWidth="10.83203125" defaultRowHeight="15" customHeight="1" x14ac:dyDescent="0.2"/>
  <cols>
    <col min="1" max="10" width="10.83203125" style="1" customWidth="1"/>
    <col min="11" max="16384" width="10.83203125" style="1"/>
  </cols>
  <sheetData>
    <row r="1" spans="1:9" ht="13.5" customHeight="1" x14ac:dyDescent="0.2">
      <c r="A1" s="3"/>
      <c r="B1" s="4">
        <v>97</v>
      </c>
      <c r="C1" s="2" t="s">
        <v>4</v>
      </c>
      <c r="D1" s="2" t="s">
        <v>5</v>
      </c>
      <c r="E1" s="2" t="s">
        <v>6</v>
      </c>
      <c r="F1" s="2" t="s">
        <v>2</v>
      </c>
      <c r="G1" s="2" t="s">
        <v>3</v>
      </c>
      <c r="H1" s="2" t="s">
        <v>7</v>
      </c>
      <c r="I1" s="2" t="s">
        <v>8</v>
      </c>
    </row>
    <row r="2" spans="1:9" ht="13.5" customHeight="1" x14ac:dyDescent="0.2">
      <c r="A2" s="4">
        <v>100</v>
      </c>
      <c r="B2" s="4">
        <v>1556.56</v>
      </c>
      <c r="C2" s="4">
        <v>1641.28</v>
      </c>
      <c r="D2" s="4">
        <v>1868.45</v>
      </c>
      <c r="E2" s="4">
        <v>1930.28</v>
      </c>
      <c r="F2" s="4">
        <v>1800</v>
      </c>
      <c r="G2" s="4">
        <v>1676.7</v>
      </c>
      <c r="H2" s="4">
        <v>1828</v>
      </c>
      <c r="I2" s="4">
        <v>442.56</v>
      </c>
    </row>
    <row r="3" spans="1:9" ht="13.5" customHeight="1" x14ac:dyDescent="0.2">
      <c r="A3" s="4">
        <v>25</v>
      </c>
      <c r="B3" s="4">
        <v>1365.45</v>
      </c>
      <c r="C3" s="4">
        <v>1566.71</v>
      </c>
      <c r="D3" s="4">
        <v>1523.45</v>
      </c>
      <c r="E3" s="4">
        <v>1621.08</v>
      </c>
      <c r="F3" s="4">
        <v>1586.94</v>
      </c>
      <c r="G3" s="4">
        <v>1448.49</v>
      </c>
      <c r="H3" s="4">
        <v>1563.44</v>
      </c>
      <c r="I3" s="4">
        <v>363.59</v>
      </c>
    </row>
    <row r="4" spans="1:9" ht="13.5" customHeight="1" x14ac:dyDescent="0.2">
      <c r="A4" s="4">
        <v>6.25</v>
      </c>
      <c r="B4" s="4">
        <v>866.75</v>
      </c>
      <c r="C4" s="4">
        <v>1293.7</v>
      </c>
      <c r="D4" s="4">
        <v>1338.26</v>
      </c>
      <c r="E4" s="4">
        <v>1478.7</v>
      </c>
      <c r="F4" s="4">
        <v>1574.71</v>
      </c>
      <c r="G4" s="4">
        <v>1311.2</v>
      </c>
      <c r="H4" s="4">
        <v>1367.83</v>
      </c>
      <c r="I4" s="4">
        <v>224.4</v>
      </c>
    </row>
    <row r="5" spans="1:9" ht="13.5" customHeight="1" x14ac:dyDescent="0.2">
      <c r="A5" s="4">
        <v>1.5625</v>
      </c>
      <c r="B5" s="4">
        <v>434.3</v>
      </c>
      <c r="C5" s="4">
        <v>802.68</v>
      </c>
      <c r="D5" s="4">
        <v>974.26</v>
      </c>
      <c r="E5" s="4">
        <v>1263.1099999999999</v>
      </c>
      <c r="F5" s="4">
        <v>1341.14</v>
      </c>
      <c r="G5" s="4">
        <v>831.79</v>
      </c>
      <c r="H5" s="4">
        <v>1110.69</v>
      </c>
      <c r="I5" s="4">
        <v>149.79</v>
      </c>
    </row>
    <row r="6" spans="1:9" ht="13.5" customHeight="1" x14ac:dyDescent="0.2">
      <c r="A6" s="4">
        <v>0.390625</v>
      </c>
      <c r="B6" s="4">
        <v>177.46</v>
      </c>
      <c r="C6" s="4">
        <v>436.14</v>
      </c>
      <c r="D6" s="4">
        <v>623.94000000000005</v>
      </c>
      <c r="E6" s="4">
        <v>952.52</v>
      </c>
      <c r="F6" s="4">
        <v>1039.6099999999999</v>
      </c>
      <c r="G6" s="4">
        <v>410.55</v>
      </c>
      <c r="H6" s="4">
        <v>631.52</v>
      </c>
      <c r="I6" s="4">
        <v>70.41</v>
      </c>
    </row>
    <row r="7" spans="1:9" ht="13.5" customHeight="1" x14ac:dyDescent="0.2">
      <c r="A7" s="4">
        <v>9.765625E-2</v>
      </c>
      <c r="B7" s="4">
        <v>71.52</v>
      </c>
      <c r="C7" s="4">
        <v>191.41</v>
      </c>
      <c r="D7" s="4">
        <v>364.81</v>
      </c>
      <c r="E7" s="4">
        <v>619.04</v>
      </c>
      <c r="F7" s="4">
        <v>620.64</v>
      </c>
      <c r="G7" s="4">
        <v>167.38</v>
      </c>
      <c r="H7" s="4">
        <v>288.2</v>
      </c>
      <c r="I7" s="4">
        <v>58.87</v>
      </c>
    </row>
    <row r="8" spans="1:9" ht="13.5" customHeight="1" x14ac:dyDescent="0.2">
      <c r="A8" s="4">
        <v>2.44140625E-2</v>
      </c>
      <c r="B8" s="4">
        <v>36.72</v>
      </c>
      <c r="C8" s="4">
        <v>78.849999999999994</v>
      </c>
      <c r="D8" s="4">
        <v>142.37</v>
      </c>
      <c r="E8" s="4">
        <v>327.54000000000002</v>
      </c>
      <c r="F8" s="4">
        <v>302.35000000000002</v>
      </c>
      <c r="G8" s="4">
        <v>76.5</v>
      </c>
      <c r="H8" s="4">
        <v>116.39</v>
      </c>
      <c r="I8" s="4">
        <v>37.159999999999997</v>
      </c>
    </row>
    <row r="9" spans="1:9" ht="13.5" customHeight="1" x14ac:dyDescent="0.2">
      <c r="A9" s="4">
        <v>6.103515625E-3</v>
      </c>
      <c r="B9" s="4">
        <v>33.61</v>
      </c>
      <c r="C9" s="4">
        <v>36.869999999999997</v>
      </c>
      <c r="D9" s="4">
        <v>105.42</v>
      </c>
      <c r="E9" s="4">
        <v>153.56</v>
      </c>
      <c r="F9" s="4">
        <v>136.93</v>
      </c>
      <c r="G9" s="4">
        <v>59.17</v>
      </c>
      <c r="H9" s="4">
        <v>67.510000000000005</v>
      </c>
      <c r="I9" s="4">
        <v>19.059999999999999</v>
      </c>
    </row>
    <row r="10" spans="1:9" ht="13.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"/>
  <sheetViews>
    <sheetView showGridLines="0" workbookViewId="0">
      <selection sqref="A1:I9"/>
    </sheetView>
  </sheetViews>
  <sheetFormatPr baseColWidth="10" defaultColWidth="10.83203125" defaultRowHeight="15" customHeight="1" x14ac:dyDescent="0.2"/>
  <cols>
    <col min="1" max="10" width="10.83203125" style="1" customWidth="1"/>
    <col min="11" max="16384" width="10.83203125" style="1"/>
  </cols>
  <sheetData>
    <row r="1" spans="1:9" ht="13.5" customHeight="1" x14ac:dyDescent="0.2">
      <c r="A1" s="3"/>
      <c r="B1" s="4">
        <v>97</v>
      </c>
      <c r="C1" s="2" t="s">
        <v>4</v>
      </c>
      <c r="D1" s="2" t="s">
        <v>5</v>
      </c>
      <c r="E1" s="2" t="s">
        <v>6</v>
      </c>
      <c r="F1" s="2" t="s">
        <v>2</v>
      </c>
      <c r="G1" s="2" t="s">
        <v>3</v>
      </c>
      <c r="H1" s="2" t="s">
        <v>7</v>
      </c>
      <c r="I1" s="2" t="s">
        <v>8</v>
      </c>
    </row>
    <row r="2" spans="1:9" ht="13.5" customHeight="1" x14ac:dyDescent="0.2">
      <c r="A2" s="4">
        <v>100</v>
      </c>
      <c r="B2" s="4">
        <v>1560.32</v>
      </c>
      <c r="C2" s="4">
        <v>1668.73</v>
      </c>
      <c r="D2" s="4">
        <v>1697.76</v>
      </c>
      <c r="E2" s="4">
        <v>1763.93</v>
      </c>
      <c r="F2" s="4">
        <v>1586.53</v>
      </c>
      <c r="G2" s="4">
        <v>1582</v>
      </c>
      <c r="H2" s="4">
        <v>1696.07</v>
      </c>
      <c r="I2" s="4">
        <v>435.85</v>
      </c>
    </row>
    <row r="3" spans="1:9" ht="13.5" customHeight="1" x14ac:dyDescent="0.2">
      <c r="A3" s="4">
        <v>25</v>
      </c>
      <c r="B3" s="4">
        <v>1305.1300000000001</v>
      </c>
      <c r="C3" s="4">
        <v>1488.81</v>
      </c>
      <c r="D3" s="4">
        <v>1597.64</v>
      </c>
      <c r="E3" s="4">
        <v>1647.71</v>
      </c>
      <c r="F3" s="4">
        <v>1699.82</v>
      </c>
      <c r="G3" s="4">
        <v>1538.58</v>
      </c>
      <c r="H3" s="4">
        <v>1572.5</v>
      </c>
      <c r="I3" s="4">
        <v>306.63</v>
      </c>
    </row>
    <row r="4" spans="1:9" ht="13.5" customHeight="1" x14ac:dyDescent="0.2">
      <c r="A4" s="4">
        <v>6.25</v>
      </c>
      <c r="B4" s="4">
        <v>964.18</v>
      </c>
      <c r="C4" s="4">
        <v>1418.59</v>
      </c>
      <c r="D4" s="4">
        <v>1501.45</v>
      </c>
      <c r="E4" s="4">
        <v>1567.92</v>
      </c>
      <c r="F4" s="4">
        <v>1631.4</v>
      </c>
      <c r="G4" s="4">
        <v>1295</v>
      </c>
      <c r="H4" s="4">
        <v>1468.19</v>
      </c>
      <c r="I4" s="4">
        <v>221.89</v>
      </c>
    </row>
    <row r="5" spans="1:9" ht="13.5" customHeight="1" x14ac:dyDescent="0.2">
      <c r="A5" s="4">
        <v>1.5625</v>
      </c>
      <c r="B5" s="4">
        <v>491.41</v>
      </c>
      <c r="C5" s="4">
        <v>983.43</v>
      </c>
      <c r="D5" s="4">
        <v>1186.32</v>
      </c>
      <c r="E5" s="4">
        <v>1359.87</v>
      </c>
      <c r="F5" s="4">
        <v>1506.94</v>
      </c>
      <c r="G5" s="4">
        <v>882.98</v>
      </c>
      <c r="H5" s="4">
        <v>1168.0899999999999</v>
      </c>
      <c r="I5" s="4">
        <v>156</v>
      </c>
    </row>
    <row r="6" spans="1:9" ht="13.5" customHeight="1" x14ac:dyDescent="0.2">
      <c r="A6" s="4">
        <v>0.390625</v>
      </c>
      <c r="B6" s="4">
        <v>200.96</v>
      </c>
      <c r="C6" s="4">
        <v>582.28</v>
      </c>
      <c r="D6" s="4">
        <v>778.15</v>
      </c>
      <c r="E6" s="4">
        <v>1055.95</v>
      </c>
      <c r="F6" s="4">
        <v>1136.4100000000001</v>
      </c>
      <c r="G6" s="4">
        <v>476.91</v>
      </c>
      <c r="H6" s="4">
        <v>734.47</v>
      </c>
      <c r="I6" s="4">
        <v>71.959999999999994</v>
      </c>
    </row>
    <row r="7" spans="1:9" ht="13.5" customHeight="1" x14ac:dyDescent="0.2">
      <c r="A7" s="4">
        <v>9.765625E-2</v>
      </c>
      <c r="B7" s="4">
        <v>72.209999999999994</v>
      </c>
      <c r="C7" s="4">
        <v>242</v>
      </c>
      <c r="D7" s="4">
        <v>376.28</v>
      </c>
      <c r="E7" s="4">
        <v>622.98</v>
      </c>
      <c r="F7" s="4">
        <v>806.76</v>
      </c>
      <c r="G7" s="4">
        <v>198.69</v>
      </c>
      <c r="H7" s="4">
        <v>307.83</v>
      </c>
      <c r="I7" s="4">
        <v>61.64</v>
      </c>
    </row>
    <row r="8" spans="1:9" ht="13.5" customHeight="1" x14ac:dyDescent="0.2">
      <c r="A8" s="4">
        <v>2.44140625E-2</v>
      </c>
      <c r="B8" s="4">
        <v>55.03</v>
      </c>
      <c r="C8" s="4">
        <v>98.54</v>
      </c>
      <c r="D8" s="4">
        <v>174.43</v>
      </c>
      <c r="E8" s="4">
        <v>310.85000000000002</v>
      </c>
      <c r="F8" s="4">
        <v>433.25</v>
      </c>
      <c r="G8" s="4">
        <v>80.2</v>
      </c>
      <c r="H8" s="4">
        <v>125.64</v>
      </c>
      <c r="I8" s="4">
        <v>20.2</v>
      </c>
    </row>
    <row r="9" spans="1:9" ht="13.5" customHeight="1" x14ac:dyDescent="0.2">
      <c r="A9" s="4">
        <v>6.103515625E-3</v>
      </c>
      <c r="B9" s="4">
        <v>18.73</v>
      </c>
      <c r="C9" s="4">
        <v>44.25</v>
      </c>
      <c r="D9" s="4">
        <v>80.66</v>
      </c>
      <c r="E9" s="4">
        <v>182.2</v>
      </c>
      <c r="F9" s="4">
        <v>197.07</v>
      </c>
      <c r="G9" s="4">
        <v>36.32</v>
      </c>
      <c r="H9" s="4">
        <v>70.290000000000006</v>
      </c>
      <c r="I9" s="4">
        <v>15.77</v>
      </c>
    </row>
    <row r="10" spans="1:9" ht="13.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18E7-FC5E-E94C-921C-17B77E030308}">
  <dimension ref="A1:S50"/>
  <sheetViews>
    <sheetView topLeftCell="A23" workbookViewId="0">
      <selection activeCell="H46" sqref="H46"/>
    </sheetView>
  </sheetViews>
  <sheetFormatPr baseColWidth="10" defaultRowHeight="15" x14ac:dyDescent="0.2"/>
  <sheetData>
    <row r="1" spans="1:19" x14ac:dyDescent="0.2">
      <c r="A1" s="8" t="s">
        <v>15</v>
      </c>
      <c r="B1" s="4">
        <v>97</v>
      </c>
      <c r="C1" s="2" t="s">
        <v>4</v>
      </c>
      <c r="D1" s="2" t="s">
        <v>5</v>
      </c>
      <c r="E1" s="2" t="s">
        <v>6</v>
      </c>
      <c r="F1" s="2" t="s">
        <v>2</v>
      </c>
      <c r="G1" s="2" t="s">
        <v>3</v>
      </c>
      <c r="H1" s="2" t="s">
        <v>7</v>
      </c>
      <c r="I1" s="2" t="s">
        <v>8</v>
      </c>
      <c r="K1" s="8" t="s">
        <v>17</v>
      </c>
      <c r="L1" s="4">
        <v>97</v>
      </c>
      <c r="M1" s="2" t="s">
        <v>4</v>
      </c>
      <c r="N1" s="2" t="s">
        <v>5</v>
      </c>
      <c r="O1" s="2" t="s">
        <v>6</v>
      </c>
      <c r="P1" s="2" t="s">
        <v>2</v>
      </c>
      <c r="Q1" s="2" t="s">
        <v>3</v>
      </c>
      <c r="R1" s="2" t="s">
        <v>7</v>
      </c>
      <c r="S1" s="2" t="s">
        <v>8</v>
      </c>
    </row>
    <row r="2" spans="1:19" x14ac:dyDescent="0.2">
      <c r="A2" s="4">
        <v>100</v>
      </c>
      <c r="B2" s="4">
        <v>1556.56</v>
      </c>
      <c r="C2" s="4">
        <v>1641.28</v>
      </c>
      <c r="D2" s="4">
        <v>1868.45</v>
      </c>
      <c r="E2" s="4">
        <v>1930.28</v>
      </c>
      <c r="F2" s="4">
        <v>1800</v>
      </c>
      <c r="G2" s="4">
        <v>1676.7</v>
      </c>
      <c r="H2" s="4">
        <v>1828</v>
      </c>
      <c r="I2" s="4">
        <v>442.56</v>
      </c>
      <c r="K2" s="4">
        <v>100</v>
      </c>
      <c r="L2">
        <f>(B24-MIN(B$24:B$31))/(MAX(B$24:B$31)-MIN(B$24:B$31))</f>
        <v>1</v>
      </c>
      <c r="M2">
        <f>(C24-MIN(C$24:C$31))/(MAX(C$24:C$31)-MIN(C$24:C$31))</f>
        <v>1</v>
      </c>
      <c r="N2">
        <f t="shared" ref="M2:S9" si="0">(D24-MIN(D$24:D$31))/(MAX(D$24:D$31)-MIN(D$24:D$31))</f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</row>
    <row r="3" spans="1:19" x14ac:dyDescent="0.2">
      <c r="A3" s="4">
        <v>25</v>
      </c>
      <c r="B3" s="4">
        <v>1365.45</v>
      </c>
      <c r="C3" s="4">
        <v>1566.71</v>
      </c>
      <c r="D3" s="4">
        <v>1523.45</v>
      </c>
      <c r="E3" s="4">
        <v>1621.08</v>
      </c>
      <c r="F3" s="4">
        <v>1586.94</v>
      </c>
      <c r="G3" s="4">
        <v>1448.49</v>
      </c>
      <c r="H3" s="4">
        <v>1563.44</v>
      </c>
      <c r="I3" s="4">
        <v>363.59</v>
      </c>
      <c r="K3" s="4">
        <v>25</v>
      </c>
      <c r="L3">
        <f t="shared" ref="L3:L9" si="1">(B25-MIN(B$24:B$31))/(MAX(B$24:B$31)-MIN(B$24:B$31))</f>
        <v>0.85436639756700838</v>
      </c>
      <c r="M3">
        <f t="shared" si="0"/>
        <v>0.92118344074898795</v>
      </c>
      <c r="N3">
        <f t="shared" si="0"/>
        <v>0.86831275720164613</v>
      </c>
      <c r="O3">
        <f t="shared" si="0"/>
        <v>0.87332846997871039</v>
      </c>
      <c r="P3">
        <f t="shared" si="0"/>
        <v>0.96731563653756081</v>
      </c>
      <c r="Q3">
        <f t="shared" si="0"/>
        <v>0.91412836959923616</v>
      </c>
      <c r="R3">
        <f t="shared" si="0"/>
        <v>0.88538126020665819</v>
      </c>
      <c r="S3">
        <f t="shared" si="0"/>
        <v>0.7532065719908011</v>
      </c>
    </row>
    <row r="4" spans="1:19" x14ac:dyDescent="0.2">
      <c r="A4" s="4">
        <v>6.25</v>
      </c>
      <c r="B4" s="4">
        <v>866.75</v>
      </c>
      <c r="C4" s="4">
        <v>1293.7</v>
      </c>
      <c r="D4" s="4">
        <v>1338.26</v>
      </c>
      <c r="E4" s="4">
        <v>1478.7</v>
      </c>
      <c r="F4" s="4">
        <v>1574.71</v>
      </c>
      <c r="G4" s="4">
        <v>1311.2</v>
      </c>
      <c r="H4" s="4">
        <v>1367.83</v>
      </c>
      <c r="I4" s="4">
        <v>224.4</v>
      </c>
      <c r="K4" s="4">
        <v>6.25</v>
      </c>
      <c r="L4">
        <f t="shared" si="1"/>
        <v>0.58037747916489912</v>
      </c>
      <c r="M4">
        <f t="shared" si="0"/>
        <v>0.81488375262086965</v>
      </c>
      <c r="N4">
        <f t="shared" si="0"/>
        <v>0.7850674382346241</v>
      </c>
      <c r="O4">
        <f t="shared" si="0"/>
        <v>0.80717592937218052</v>
      </c>
      <c r="P4">
        <f t="shared" si="0"/>
        <v>0.94089492977956002</v>
      </c>
      <c r="Q4">
        <f t="shared" si="0"/>
        <v>0.79372219991717274</v>
      </c>
      <c r="R4">
        <f t="shared" si="0"/>
        <v>0.79681183130701339</v>
      </c>
      <c r="S4">
        <f t="shared" si="0"/>
        <v>0.48775456980962084</v>
      </c>
    </row>
    <row r="5" spans="1:19" x14ac:dyDescent="0.2">
      <c r="A5" s="4">
        <v>1.5625</v>
      </c>
      <c r="B5" s="4">
        <v>434.3</v>
      </c>
      <c r="C5" s="4">
        <v>802.68</v>
      </c>
      <c r="D5" s="4">
        <v>974.26</v>
      </c>
      <c r="E5" s="4">
        <v>1263.1099999999999</v>
      </c>
      <c r="F5" s="4">
        <v>1341.14</v>
      </c>
      <c r="G5" s="4">
        <v>831.79</v>
      </c>
      <c r="H5" s="4">
        <v>1110.69</v>
      </c>
      <c r="I5" s="4">
        <v>149.79</v>
      </c>
      <c r="K5" s="4">
        <v>1.5625</v>
      </c>
      <c r="L5">
        <f t="shared" si="1"/>
        <v>0.28499220111338081</v>
      </c>
      <c r="M5">
        <f t="shared" si="0"/>
        <v>0.52804214451405884</v>
      </c>
      <c r="N5">
        <f t="shared" si="0"/>
        <v>0.58414913035889149</v>
      </c>
      <c r="O5">
        <f t="shared" si="0"/>
        <v>0.68103440575265362</v>
      </c>
      <c r="P5">
        <f t="shared" si="0"/>
        <v>0.82360533721208318</v>
      </c>
      <c r="Q5">
        <f t="shared" si="0"/>
        <v>0.5119103695296866</v>
      </c>
      <c r="R5">
        <f t="shared" si="0"/>
        <v>0.63225318713510736</v>
      </c>
      <c r="S5">
        <f t="shared" si="0"/>
        <v>0.32120249413215102</v>
      </c>
    </row>
    <row r="6" spans="1:19" x14ac:dyDescent="0.2">
      <c r="A6" s="4">
        <v>0.390625</v>
      </c>
      <c r="B6" s="4">
        <v>177.46</v>
      </c>
      <c r="C6" s="4">
        <v>436.14</v>
      </c>
      <c r="D6" s="4">
        <v>623.94000000000005</v>
      </c>
      <c r="E6" s="4">
        <v>952.52</v>
      </c>
      <c r="F6" s="4">
        <v>1039.6099999999999</v>
      </c>
      <c r="G6" s="4">
        <v>410.55</v>
      </c>
      <c r="H6" s="4">
        <v>631.52</v>
      </c>
      <c r="I6" s="4">
        <v>70.41</v>
      </c>
      <c r="K6" s="4">
        <v>0.390625</v>
      </c>
      <c r="L6">
        <f t="shared" si="1"/>
        <v>0.1064042237986778</v>
      </c>
      <c r="M6">
        <f t="shared" si="0"/>
        <v>0.29028551607518371</v>
      </c>
      <c r="N6">
        <f t="shared" si="0"/>
        <v>0.35975243555721237</v>
      </c>
      <c r="O6">
        <f t="shared" si="0"/>
        <v>0.49806011701826741</v>
      </c>
      <c r="P6">
        <f t="shared" si="0"/>
        <v>0.6034404248279297</v>
      </c>
      <c r="Q6">
        <f t="shared" si="0"/>
        <v>0.25036908709823252</v>
      </c>
      <c r="R6">
        <f t="shared" si="0"/>
        <v>0.3626970088031965</v>
      </c>
      <c r="S6">
        <f t="shared" si="0"/>
        <v>0.12748049977476944</v>
      </c>
    </row>
    <row r="7" spans="1:19" x14ac:dyDescent="0.2">
      <c r="A7" s="4">
        <v>9.765625E-2</v>
      </c>
      <c r="B7" s="4">
        <v>71.52</v>
      </c>
      <c r="C7" s="4">
        <v>191.41</v>
      </c>
      <c r="D7" s="4">
        <v>364.81</v>
      </c>
      <c r="E7" s="4">
        <v>619.04</v>
      </c>
      <c r="F7" s="4">
        <v>620.64</v>
      </c>
      <c r="G7" s="4">
        <v>167.38</v>
      </c>
      <c r="H7" s="4">
        <v>288.2</v>
      </c>
      <c r="I7" s="4">
        <v>58.87</v>
      </c>
      <c r="K7" s="4">
        <v>9.765625E-2</v>
      </c>
      <c r="L7">
        <f t="shared" si="1"/>
        <v>2.9821767704125247E-2</v>
      </c>
      <c r="M7">
        <f t="shared" si="0"/>
        <v>0.10910560595127115</v>
      </c>
      <c r="N7">
        <f t="shared" si="0"/>
        <v>0.16419782671080696</v>
      </c>
      <c r="O7">
        <f t="shared" si="0"/>
        <v>0.26984472003453974</v>
      </c>
      <c r="P7">
        <f t="shared" si="0"/>
        <v>0.35819467785738396</v>
      </c>
      <c r="Q7">
        <f t="shared" si="0"/>
        <v>8.553968911327417E-2</v>
      </c>
      <c r="R7">
        <f t="shared" si="0"/>
        <v>0.1353199833445059</v>
      </c>
      <c r="S7">
        <f t="shared" si="0"/>
        <v>0.10156713056260223</v>
      </c>
    </row>
    <row r="8" spans="1:19" x14ac:dyDescent="0.2">
      <c r="A8" s="4">
        <v>2.44140625E-2</v>
      </c>
      <c r="B8" s="4">
        <v>36.72</v>
      </c>
      <c r="C8" s="4">
        <v>78.849999999999994</v>
      </c>
      <c r="D8" s="4">
        <v>142.37</v>
      </c>
      <c r="E8" s="4">
        <v>327.54000000000002</v>
      </c>
      <c r="F8" s="4">
        <v>302.35000000000002</v>
      </c>
      <c r="G8" s="4">
        <v>76.5</v>
      </c>
      <c r="H8" s="4">
        <v>116.39</v>
      </c>
      <c r="I8" s="4">
        <v>37.159999999999997</v>
      </c>
      <c r="K8" s="4">
        <v>2.44140625E-2</v>
      </c>
      <c r="L8">
        <f t="shared" si="1"/>
        <v>1.2860005090486662E-2</v>
      </c>
      <c r="M8">
        <f t="shared" si="0"/>
        <v>2.9815199650653931E-2</v>
      </c>
      <c r="N8">
        <f t="shared" si="0"/>
        <v>3.8673068787295171E-2</v>
      </c>
      <c r="O8">
        <f t="shared" si="0"/>
        <v>9.011002099182662E-2</v>
      </c>
      <c r="P8">
        <f t="shared" si="0"/>
        <v>0.13156299856184872</v>
      </c>
      <c r="Q8">
        <f t="shared" si="0"/>
        <v>1.9350596387846516E-2</v>
      </c>
      <c r="R8">
        <f t="shared" si="0"/>
        <v>3.0780179962023112E-2</v>
      </c>
      <c r="S8">
        <f t="shared" si="0"/>
        <v>2.670760330970388E-2</v>
      </c>
    </row>
    <row r="9" spans="1:19" x14ac:dyDescent="0.2">
      <c r="A9" s="4">
        <v>6.103515625E-3</v>
      </c>
      <c r="B9" s="4">
        <v>33.61</v>
      </c>
      <c r="C9" s="4">
        <v>36.869999999999997</v>
      </c>
      <c r="D9" s="4">
        <v>105.42</v>
      </c>
      <c r="E9" s="4">
        <v>153.56</v>
      </c>
      <c r="F9" s="4">
        <v>136.93</v>
      </c>
      <c r="G9" s="4">
        <v>59.17</v>
      </c>
      <c r="H9" s="4">
        <v>67.510000000000005</v>
      </c>
      <c r="I9" s="4">
        <v>19.059999999999999</v>
      </c>
      <c r="K9" s="4">
        <v>6.103515625E-3</v>
      </c>
      <c r="L9">
        <f t="shared" si="1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</row>
    <row r="12" spans="1:19" x14ac:dyDescent="0.2">
      <c r="A12" s="8" t="s">
        <v>16</v>
      </c>
      <c r="B12" s="4">
        <v>97</v>
      </c>
      <c r="C12" s="2" t="s">
        <v>4</v>
      </c>
      <c r="D12" s="2" t="s">
        <v>5</v>
      </c>
      <c r="E12" s="2" t="s">
        <v>6</v>
      </c>
      <c r="F12" s="2" t="s">
        <v>2</v>
      </c>
      <c r="G12" s="2" t="s">
        <v>3</v>
      </c>
      <c r="H12" s="2" t="s">
        <v>7</v>
      </c>
      <c r="I12" s="2" t="s">
        <v>8</v>
      </c>
      <c r="K12" s="9" t="s">
        <v>18</v>
      </c>
      <c r="L12" s="4">
        <v>97</v>
      </c>
      <c r="M12" s="2" t="s">
        <v>4</v>
      </c>
      <c r="N12" s="2" t="s">
        <v>5</v>
      </c>
      <c r="O12" s="2" t="s">
        <v>6</v>
      </c>
      <c r="P12" s="2" t="s">
        <v>2</v>
      </c>
      <c r="Q12" s="2" t="s">
        <v>3</v>
      </c>
      <c r="R12" s="2" t="s">
        <v>7</v>
      </c>
      <c r="S12" s="2" t="s">
        <v>8</v>
      </c>
    </row>
    <row r="13" spans="1:19" x14ac:dyDescent="0.2">
      <c r="A13" s="4">
        <v>100</v>
      </c>
      <c r="B13" s="4">
        <v>1560.32</v>
      </c>
      <c r="C13" s="4">
        <v>1668.73</v>
      </c>
      <c r="D13" s="4">
        <v>1697.76</v>
      </c>
      <c r="E13" s="4">
        <v>1763.93</v>
      </c>
      <c r="F13" s="4">
        <v>1586.53</v>
      </c>
      <c r="G13" s="4">
        <v>1582</v>
      </c>
      <c r="H13" s="4">
        <v>1696.07</v>
      </c>
      <c r="I13" s="4">
        <v>435.85</v>
      </c>
      <c r="K13" s="4">
        <v>100</v>
      </c>
      <c r="L13">
        <f>SQRT(B35^2/B$47^2 + (B24-B$46)^2*B$49^2/B$47^4 + (B$45-B24)^2*B$50^2/B$47^4)</f>
        <v>2.4538756224425141E-3</v>
      </c>
      <c r="M13">
        <f t="shared" ref="M13:S20" si="2">SQRT(C35^2/C$47^2 + (C24-C$46)^2*C$49^2/C$47^4 + (C$45-C24)^2*C$50^2/C$47^4)</f>
        <v>1.7002747074071924E-2</v>
      </c>
      <c r="N13">
        <f t="shared" si="2"/>
        <v>0.10099611553401795</v>
      </c>
      <c r="O13">
        <f t="shared" si="2"/>
        <v>9.906355610475065E-2</v>
      </c>
      <c r="P13">
        <f t="shared" si="2"/>
        <v>0.13986430927787774</v>
      </c>
      <c r="Q13">
        <f t="shared" si="2"/>
        <v>5.9875885571934857E-2</v>
      </c>
      <c r="R13">
        <f t="shared" si="2"/>
        <v>7.792054384322579E-2</v>
      </c>
      <c r="S13">
        <f t="shared" si="2"/>
        <v>1.5908390431257212E-2</v>
      </c>
    </row>
    <row r="14" spans="1:19" x14ac:dyDescent="0.2">
      <c r="A14" s="4">
        <v>25</v>
      </c>
      <c r="B14" s="4">
        <v>1305.1300000000001</v>
      </c>
      <c r="C14" s="4">
        <v>1488.81</v>
      </c>
      <c r="D14" s="4">
        <v>1597.64</v>
      </c>
      <c r="E14" s="4">
        <v>1647.71</v>
      </c>
      <c r="F14" s="4">
        <v>1699.82</v>
      </c>
      <c r="G14" s="4">
        <v>1538.58</v>
      </c>
      <c r="H14" s="4">
        <v>1572.5</v>
      </c>
      <c r="I14" s="4">
        <v>306.63</v>
      </c>
      <c r="K14" s="4">
        <v>25</v>
      </c>
      <c r="L14">
        <f t="shared" ref="L14:L20" si="3">SQRT(B36^2/B$47^2 + (B25-B$46)^2*B$49^2/B$47^4 + (B$45-B25)^2*B$50^2/B$47^4)</f>
        <v>2.7893648982044102E-2</v>
      </c>
      <c r="M14">
        <f t="shared" si="2"/>
        <v>3.5872635279634003E-2</v>
      </c>
      <c r="N14">
        <f t="shared" si="2"/>
        <v>6.9359058822862599E-2</v>
      </c>
      <c r="O14">
        <f t="shared" si="2"/>
        <v>6.221337917220348E-2</v>
      </c>
      <c r="P14">
        <f t="shared" si="2"/>
        <v>0.1090313486852376</v>
      </c>
      <c r="Q14">
        <f t="shared" si="2"/>
        <v>5.5865671627819122E-2</v>
      </c>
      <c r="R14">
        <f t="shared" si="2"/>
        <v>4.8929565059392173E-2</v>
      </c>
      <c r="S14">
        <f t="shared" si="2"/>
        <v>9.5874995543921426E-2</v>
      </c>
    </row>
    <row r="15" spans="1:19" x14ac:dyDescent="0.2">
      <c r="A15" s="4">
        <v>6.25</v>
      </c>
      <c r="B15" s="4">
        <v>964.18</v>
      </c>
      <c r="C15" s="4">
        <v>1418.59</v>
      </c>
      <c r="D15" s="4">
        <v>1501.45</v>
      </c>
      <c r="E15" s="4">
        <v>1567.92</v>
      </c>
      <c r="F15" s="4">
        <v>1631.4</v>
      </c>
      <c r="G15" s="4">
        <v>1295</v>
      </c>
      <c r="H15" s="4">
        <v>1468.19</v>
      </c>
      <c r="I15" s="4">
        <v>221.89</v>
      </c>
      <c r="K15" s="4">
        <v>6.25</v>
      </c>
      <c r="L15">
        <f t="shared" si="3"/>
        <v>4.5065157426708989E-2</v>
      </c>
      <c r="M15">
        <f t="shared" si="2"/>
        <v>5.5573923210903688E-2</v>
      </c>
      <c r="N15">
        <f t="shared" si="2"/>
        <v>8.8374630545620753E-2</v>
      </c>
      <c r="O15">
        <f t="shared" si="2"/>
        <v>6.7925195962183146E-2</v>
      </c>
      <c r="P15">
        <f t="shared" si="2"/>
        <v>9.6703042587161669E-2</v>
      </c>
      <c r="Q15">
        <f t="shared" si="2"/>
        <v>3.444128340079896E-2</v>
      </c>
      <c r="R15">
        <f t="shared" si="2"/>
        <v>6.0698095757965469E-2</v>
      </c>
      <c r="S15">
        <f t="shared" si="2"/>
        <v>7.4694377337721765E-3</v>
      </c>
    </row>
    <row r="16" spans="1:19" x14ac:dyDescent="0.2">
      <c r="A16" s="4">
        <v>1.5625</v>
      </c>
      <c r="B16" s="4">
        <v>491.41</v>
      </c>
      <c r="C16" s="4">
        <v>983.43</v>
      </c>
      <c r="D16" s="4">
        <v>1186.32</v>
      </c>
      <c r="E16" s="4">
        <v>1359.87</v>
      </c>
      <c r="F16" s="4">
        <v>1506.94</v>
      </c>
      <c r="G16" s="4">
        <v>882.98</v>
      </c>
      <c r="H16" s="4">
        <v>1168.0899999999999</v>
      </c>
      <c r="I16" s="4">
        <v>156</v>
      </c>
      <c r="K16" s="4">
        <v>1.5625</v>
      </c>
      <c r="L16">
        <f t="shared" si="3"/>
        <v>2.6812925098857299E-2</v>
      </c>
      <c r="M16">
        <f t="shared" si="2"/>
        <v>7.9435039885262584E-2</v>
      </c>
      <c r="N16">
        <f t="shared" si="2"/>
        <v>9.8136587050968727E-2</v>
      </c>
      <c r="O16">
        <f t="shared" si="2"/>
        <v>6.2854945165881485E-2</v>
      </c>
      <c r="P16">
        <f t="shared" si="2"/>
        <v>0.11206799997297283</v>
      </c>
      <c r="Q16">
        <f t="shared" si="2"/>
        <v>3.1912088984579666E-2</v>
      </c>
      <c r="R16">
        <f t="shared" si="2"/>
        <v>4.2289326923759078E-2</v>
      </c>
      <c r="S16">
        <f t="shared" si="2"/>
        <v>1.1638505062451452E-2</v>
      </c>
    </row>
    <row r="17" spans="1:19" x14ac:dyDescent="0.2">
      <c r="A17" s="4">
        <v>0.390625</v>
      </c>
      <c r="B17" s="4">
        <v>200.96</v>
      </c>
      <c r="C17" s="4">
        <v>582.28</v>
      </c>
      <c r="D17" s="4">
        <v>778.15</v>
      </c>
      <c r="E17" s="4">
        <v>1055.95</v>
      </c>
      <c r="F17" s="4">
        <v>1136.4100000000001</v>
      </c>
      <c r="G17" s="4">
        <v>476.91</v>
      </c>
      <c r="H17" s="4">
        <v>734.47</v>
      </c>
      <c r="I17" s="4">
        <v>71.959999999999994</v>
      </c>
      <c r="K17" s="4">
        <v>0.390625</v>
      </c>
      <c r="L17">
        <f t="shared" si="3"/>
        <v>1.2461684032122094E-2</v>
      </c>
      <c r="M17">
        <f t="shared" si="2"/>
        <v>6.414361041411229E-2</v>
      </c>
      <c r="N17">
        <f t="shared" si="2"/>
        <v>6.9763040930915093E-2</v>
      </c>
      <c r="O17">
        <f t="shared" si="2"/>
        <v>5.6131505588884731E-2</v>
      </c>
      <c r="P17">
        <f t="shared" si="2"/>
        <v>7.5465022943285887E-2</v>
      </c>
      <c r="Q17">
        <f t="shared" si="2"/>
        <v>3.2422574133760783E-2</v>
      </c>
      <c r="R17">
        <f t="shared" si="2"/>
        <v>4.7418250567898321E-2</v>
      </c>
      <c r="S17">
        <f t="shared" si="2"/>
        <v>5.6539833188966266E-3</v>
      </c>
    </row>
    <row r="18" spans="1:19" x14ac:dyDescent="0.2">
      <c r="A18" s="4">
        <v>9.765625E-2</v>
      </c>
      <c r="B18" s="4">
        <v>72.209999999999994</v>
      </c>
      <c r="C18" s="4">
        <v>242</v>
      </c>
      <c r="D18" s="4">
        <v>376.28</v>
      </c>
      <c r="E18" s="4">
        <v>622.98</v>
      </c>
      <c r="F18" s="4">
        <v>806.76</v>
      </c>
      <c r="G18" s="4">
        <v>198.69</v>
      </c>
      <c r="H18" s="4">
        <v>307.83</v>
      </c>
      <c r="I18" s="4">
        <v>61.64</v>
      </c>
      <c r="K18" s="4">
        <v>9.765625E-2</v>
      </c>
      <c r="L18">
        <f t="shared" si="3"/>
        <v>6.6697988431597367E-3</v>
      </c>
      <c r="M18">
        <f t="shared" si="2"/>
        <v>2.2382602038335843E-2</v>
      </c>
      <c r="N18">
        <f t="shared" si="2"/>
        <v>1.5346030403422885E-2</v>
      </c>
      <c r="O18">
        <f t="shared" si="2"/>
        <v>2.0918582545461042E-2</v>
      </c>
      <c r="P18">
        <f t="shared" si="2"/>
        <v>9.4920874777275441E-2</v>
      </c>
      <c r="Q18">
        <f t="shared" si="2"/>
        <v>1.7214416254962676E-2</v>
      </c>
      <c r="R18">
        <f t="shared" si="2"/>
        <v>1.1126858344535678E-2</v>
      </c>
      <c r="S18">
        <f t="shared" si="2"/>
        <v>6.8865643237215031E-3</v>
      </c>
    </row>
    <row r="19" spans="1:19" x14ac:dyDescent="0.2">
      <c r="A19" s="4">
        <v>2.44140625E-2</v>
      </c>
      <c r="B19" s="4">
        <v>55.03</v>
      </c>
      <c r="C19" s="4">
        <v>98.54</v>
      </c>
      <c r="D19" s="4">
        <v>174.43</v>
      </c>
      <c r="E19" s="4">
        <v>310.85000000000002</v>
      </c>
      <c r="F19" s="4">
        <v>433.25</v>
      </c>
      <c r="G19" s="4">
        <v>80.2</v>
      </c>
      <c r="H19" s="4">
        <v>125.64</v>
      </c>
      <c r="I19" s="4">
        <v>20.2</v>
      </c>
      <c r="K19" s="4">
        <v>2.44140625E-2</v>
      </c>
      <c r="L19">
        <f t="shared" si="3"/>
        <v>1.0832564562958141E-2</v>
      </c>
      <c r="M19">
        <f t="shared" si="2"/>
        <v>9.1834508220668756E-3</v>
      </c>
      <c r="N19">
        <f t="shared" si="2"/>
        <v>1.6933051775337039E-2</v>
      </c>
      <c r="O19">
        <f t="shared" si="2"/>
        <v>1.4479258869950279E-2</v>
      </c>
      <c r="P19">
        <f t="shared" si="2"/>
        <v>6.6577705559732706E-2</v>
      </c>
      <c r="Q19">
        <f t="shared" si="2"/>
        <v>1.0186788607324065E-2</v>
      </c>
      <c r="R19">
        <f t="shared" si="2"/>
        <v>4.3664541958071609E-3</v>
      </c>
      <c r="S19">
        <f t="shared" si="2"/>
        <v>2.8936361453503385E-2</v>
      </c>
    </row>
    <row r="20" spans="1:19" x14ac:dyDescent="0.2">
      <c r="A20" s="4">
        <v>6.103515625E-3</v>
      </c>
      <c r="B20" s="4">
        <v>18.73</v>
      </c>
      <c r="C20" s="4">
        <v>44.25</v>
      </c>
      <c r="D20" s="4">
        <v>80.66</v>
      </c>
      <c r="E20" s="4">
        <v>182.2</v>
      </c>
      <c r="F20" s="4">
        <v>197.07</v>
      </c>
      <c r="G20" s="4">
        <v>36.32</v>
      </c>
      <c r="H20" s="4">
        <v>70.290000000000006</v>
      </c>
      <c r="I20" s="4">
        <v>15.77</v>
      </c>
      <c r="K20" s="4">
        <v>6.103515625E-3</v>
      </c>
      <c r="L20">
        <f t="shared" si="3"/>
        <v>9.7110822505172105E-3</v>
      </c>
      <c r="M20">
        <f t="shared" si="2"/>
        <v>4.571230360898018E-3</v>
      </c>
      <c r="N20">
        <f t="shared" si="2"/>
        <v>1.465032409996074E-2</v>
      </c>
      <c r="O20">
        <f t="shared" si="2"/>
        <v>1.7055486906162064E-2</v>
      </c>
      <c r="P20">
        <f t="shared" si="2"/>
        <v>3.9403380146960001E-2</v>
      </c>
      <c r="Q20">
        <f t="shared" si="2"/>
        <v>1.4447349369785745E-2</v>
      </c>
      <c r="R20">
        <f t="shared" si="2"/>
        <v>1.641924595498883E-3</v>
      </c>
      <c r="S20">
        <f t="shared" si="2"/>
        <v>7.8000900922259872E-3</v>
      </c>
    </row>
    <row r="23" spans="1:19" x14ac:dyDescent="0.2">
      <c r="A23" s="7" t="s">
        <v>14</v>
      </c>
      <c r="B23" s="4">
        <v>97</v>
      </c>
      <c r="C23" s="2" t="s">
        <v>4</v>
      </c>
      <c r="D23" s="2" t="s">
        <v>5</v>
      </c>
      <c r="E23" s="2" t="s">
        <v>6</v>
      </c>
      <c r="F23" s="2" t="s">
        <v>2</v>
      </c>
      <c r="G23" s="2" t="s">
        <v>3</v>
      </c>
      <c r="H23" s="2" t="s">
        <v>7</v>
      </c>
      <c r="I23" s="2" t="s">
        <v>8</v>
      </c>
    </row>
    <row r="24" spans="1:19" x14ac:dyDescent="0.2">
      <c r="A24" s="4">
        <v>100</v>
      </c>
      <c r="B24">
        <f t="shared" ref="B24:I31" si="4">AVERAGE(B2,B13)</f>
        <v>1558.44</v>
      </c>
      <c r="C24">
        <f t="shared" si="4"/>
        <v>1655.0050000000001</v>
      </c>
      <c r="D24">
        <f t="shared" si="4"/>
        <v>1783.105</v>
      </c>
      <c r="E24">
        <f t="shared" si="4"/>
        <v>1847.105</v>
      </c>
      <c r="F24">
        <f t="shared" si="4"/>
        <v>1693.2649999999999</v>
      </c>
      <c r="G24">
        <f t="shared" si="4"/>
        <v>1629.35</v>
      </c>
      <c r="H24">
        <f t="shared" si="4"/>
        <v>1762.0349999999999</v>
      </c>
      <c r="I24">
        <f t="shared" si="4"/>
        <v>439.20500000000004</v>
      </c>
    </row>
    <row r="25" spans="1:19" x14ac:dyDescent="0.2">
      <c r="A25" s="4">
        <v>25</v>
      </c>
      <c r="B25">
        <f t="shared" si="4"/>
        <v>1335.29</v>
      </c>
      <c r="C25">
        <f t="shared" si="4"/>
        <v>1527.76</v>
      </c>
      <c r="D25">
        <f t="shared" si="4"/>
        <v>1560.5450000000001</v>
      </c>
      <c r="E25">
        <f t="shared" si="4"/>
        <v>1634.395</v>
      </c>
      <c r="F25">
        <f t="shared" si="4"/>
        <v>1643.38</v>
      </c>
      <c r="G25">
        <f t="shared" si="4"/>
        <v>1493.5349999999999</v>
      </c>
      <c r="H25">
        <f t="shared" si="4"/>
        <v>1567.97</v>
      </c>
      <c r="I25">
        <f t="shared" si="4"/>
        <v>335.11</v>
      </c>
    </row>
    <row r="26" spans="1:19" x14ac:dyDescent="0.2">
      <c r="A26" s="4">
        <v>6.25</v>
      </c>
      <c r="B26">
        <f t="shared" si="4"/>
        <v>915.46499999999992</v>
      </c>
      <c r="C26">
        <f t="shared" si="4"/>
        <v>1356.145</v>
      </c>
      <c r="D26">
        <f t="shared" si="4"/>
        <v>1419.855</v>
      </c>
      <c r="E26">
        <f t="shared" si="4"/>
        <v>1523.31</v>
      </c>
      <c r="F26">
        <f t="shared" si="4"/>
        <v>1603.0550000000001</v>
      </c>
      <c r="G26">
        <f t="shared" si="4"/>
        <v>1303.0999999999999</v>
      </c>
      <c r="H26">
        <f t="shared" si="4"/>
        <v>1418.01</v>
      </c>
      <c r="I26">
        <f t="shared" si="4"/>
        <v>223.14499999999998</v>
      </c>
    </row>
    <row r="27" spans="1:19" x14ac:dyDescent="0.2">
      <c r="A27" s="4">
        <v>1.5625</v>
      </c>
      <c r="B27">
        <f t="shared" si="4"/>
        <v>462.85500000000002</v>
      </c>
      <c r="C27">
        <f t="shared" si="4"/>
        <v>893.05499999999995</v>
      </c>
      <c r="D27">
        <f t="shared" si="4"/>
        <v>1080.29</v>
      </c>
      <c r="E27">
        <f t="shared" si="4"/>
        <v>1311.4899999999998</v>
      </c>
      <c r="F27">
        <f t="shared" si="4"/>
        <v>1424.04</v>
      </c>
      <c r="G27">
        <f t="shared" si="4"/>
        <v>857.38499999999999</v>
      </c>
      <c r="H27">
        <f t="shared" si="4"/>
        <v>1139.3899999999999</v>
      </c>
      <c r="I27">
        <f t="shared" si="4"/>
        <v>152.89499999999998</v>
      </c>
    </row>
    <row r="28" spans="1:19" x14ac:dyDescent="0.2">
      <c r="A28" s="4">
        <v>0.390625</v>
      </c>
      <c r="B28">
        <f t="shared" si="4"/>
        <v>189.21</v>
      </c>
      <c r="C28">
        <f t="shared" si="4"/>
        <v>509.21</v>
      </c>
      <c r="D28">
        <f t="shared" si="4"/>
        <v>701.04500000000007</v>
      </c>
      <c r="E28">
        <f t="shared" si="4"/>
        <v>1004.235</v>
      </c>
      <c r="F28">
        <f t="shared" si="4"/>
        <v>1088.01</v>
      </c>
      <c r="G28">
        <f t="shared" si="4"/>
        <v>443.73</v>
      </c>
      <c r="H28">
        <f t="shared" si="4"/>
        <v>682.995</v>
      </c>
      <c r="I28">
        <f t="shared" si="4"/>
        <v>71.185000000000002</v>
      </c>
    </row>
    <row r="29" spans="1:19" x14ac:dyDescent="0.2">
      <c r="A29" s="4">
        <v>9.765625E-2</v>
      </c>
      <c r="B29">
        <f t="shared" si="4"/>
        <v>71.864999999999995</v>
      </c>
      <c r="C29">
        <f t="shared" si="4"/>
        <v>216.70499999999998</v>
      </c>
      <c r="D29">
        <f t="shared" si="4"/>
        <v>370.54499999999996</v>
      </c>
      <c r="E29">
        <f t="shared" si="4"/>
        <v>621.01</v>
      </c>
      <c r="F29">
        <f t="shared" si="4"/>
        <v>713.7</v>
      </c>
      <c r="G29">
        <f t="shared" si="4"/>
        <v>183.035</v>
      </c>
      <c r="H29">
        <f t="shared" si="4"/>
        <v>298.01499999999999</v>
      </c>
      <c r="I29">
        <f t="shared" si="4"/>
        <v>60.254999999999995</v>
      </c>
    </row>
    <row r="30" spans="1:19" x14ac:dyDescent="0.2">
      <c r="A30" s="4">
        <v>2.44140625E-2</v>
      </c>
      <c r="B30">
        <f t="shared" si="4"/>
        <v>45.875</v>
      </c>
      <c r="C30">
        <f t="shared" si="4"/>
        <v>88.694999999999993</v>
      </c>
      <c r="D30">
        <f t="shared" si="4"/>
        <v>158.4</v>
      </c>
      <c r="E30">
        <f t="shared" si="4"/>
        <v>319.19500000000005</v>
      </c>
      <c r="F30">
        <f t="shared" si="4"/>
        <v>367.8</v>
      </c>
      <c r="G30">
        <f t="shared" si="4"/>
        <v>78.349999999999994</v>
      </c>
      <c r="H30">
        <f t="shared" si="4"/>
        <v>121.015</v>
      </c>
      <c r="I30">
        <f t="shared" si="4"/>
        <v>28.68</v>
      </c>
    </row>
    <row r="31" spans="1:19" x14ac:dyDescent="0.2">
      <c r="A31" s="4">
        <v>6.103515625E-3</v>
      </c>
      <c r="B31">
        <f t="shared" si="4"/>
        <v>26.17</v>
      </c>
      <c r="C31">
        <f t="shared" si="4"/>
        <v>40.56</v>
      </c>
      <c r="D31">
        <f t="shared" si="4"/>
        <v>93.039999999999992</v>
      </c>
      <c r="E31">
        <f t="shared" si="4"/>
        <v>167.88</v>
      </c>
      <c r="F31">
        <f t="shared" si="4"/>
        <v>167</v>
      </c>
      <c r="G31">
        <f t="shared" si="4"/>
        <v>47.745000000000005</v>
      </c>
      <c r="H31">
        <f t="shared" si="4"/>
        <v>68.900000000000006</v>
      </c>
      <c r="I31">
        <f t="shared" si="4"/>
        <v>17.414999999999999</v>
      </c>
    </row>
    <row r="34" spans="1:9" x14ac:dyDescent="0.2">
      <c r="A34" s="7" t="s">
        <v>9</v>
      </c>
      <c r="B34" s="4">
        <v>97</v>
      </c>
      <c r="C34" s="2" t="s">
        <v>4</v>
      </c>
      <c r="D34" s="2" t="s">
        <v>5</v>
      </c>
      <c r="E34" s="2" t="s">
        <v>6</v>
      </c>
      <c r="F34" s="2" t="s">
        <v>2</v>
      </c>
      <c r="G34" s="2" t="s">
        <v>3</v>
      </c>
      <c r="H34" s="2" t="s">
        <v>7</v>
      </c>
      <c r="I34" s="2" t="s">
        <v>8</v>
      </c>
    </row>
    <row r="35" spans="1:9" x14ac:dyDescent="0.2">
      <c r="A35" s="4">
        <v>100</v>
      </c>
      <c r="B35">
        <f t="shared" ref="B35:I42" si="5">STDEV(B2,B13)</f>
        <v>2.6587214972614124</v>
      </c>
      <c r="C35">
        <f t="shared" si="5"/>
        <v>19.410081143570764</v>
      </c>
      <c r="D35">
        <f t="shared" si="5"/>
        <v>120.69605648073184</v>
      </c>
      <c r="E35">
        <f t="shared" si="5"/>
        <v>117.62721305038211</v>
      </c>
      <c r="F35">
        <f t="shared" si="5"/>
        <v>150.94608457989233</v>
      </c>
      <c r="G35">
        <f t="shared" si="5"/>
        <v>66.963012178366071</v>
      </c>
      <c r="H35">
        <f t="shared" si="5"/>
        <v>93.288597641941266</v>
      </c>
      <c r="I35">
        <f t="shared" si="5"/>
        <v>4.744686501761719</v>
      </c>
    </row>
    <row r="36" spans="1:9" x14ac:dyDescent="0.2">
      <c r="A36" s="4">
        <v>25</v>
      </c>
      <c r="B36">
        <f t="shared" si="5"/>
        <v>42.652681041172499</v>
      </c>
      <c r="C36">
        <f t="shared" si="5"/>
        <v>55.083618254432118</v>
      </c>
      <c r="D36">
        <f t="shared" si="5"/>
        <v>52.460252096230001</v>
      </c>
      <c r="E36">
        <f t="shared" si="5"/>
        <v>18.830253582997837</v>
      </c>
      <c r="F36">
        <f t="shared" si="5"/>
        <v>79.818213460337404</v>
      </c>
      <c r="G36">
        <f t="shared" si="5"/>
        <v>63.703249917096009</v>
      </c>
      <c r="H36">
        <f t="shared" si="5"/>
        <v>6.406387437550082</v>
      </c>
      <c r="I36">
        <f t="shared" si="5"/>
        <v>40.276802256385729</v>
      </c>
    </row>
    <row r="37" spans="1:9" x14ac:dyDescent="0.2">
      <c r="A37" s="4">
        <v>6.25</v>
      </c>
      <c r="B37">
        <f t="shared" si="5"/>
        <v>68.893413691005293</v>
      </c>
      <c r="C37">
        <f t="shared" si="5"/>
        <v>88.310565902387836</v>
      </c>
      <c r="D37">
        <f t="shared" si="5"/>
        <v>115.39275562183273</v>
      </c>
      <c r="E37">
        <f t="shared" si="5"/>
        <v>63.088067017463793</v>
      </c>
      <c r="F37">
        <f t="shared" si="5"/>
        <v>40.085883425465418</v>
      </c>
      <c r="G37">
        <f t="shared" si="5"/>
        <v>11.455129855222102</v>
      </c>
      <c r="H37">
        <f t="shared" si="5"/>
        <v>70.965236559882001</v>
      </c>
      <c r="I37">
        <f t="shared" si="5"/>
        <v>1.7748380207782479</v>
      </c>
    </row>
    <row r="38" spans="1:9" x14ac:dyDescent="0.2">
      <c r="A38" s="4">
        <v>1.5625</v>
      </c>
      <c r="B38">
        <f t="shared" si="5"/>
        <v>40.382868273563737</v>
      </c>
      <c r="C38">
        <f t="shared" si="5"/>
        <v>127.80955069946846</v>
      </c>
      <c r="D38">
        <f t="shared" si="5"/>
        <v>149.94906401841922</v>
      </c>
      <c r="E38">
        <f t="shared" si="5"/>
        <v>68.419652147610336</v>
      </c>
      <c r="F38">
        <f t="shared" si="5"/>
        <v>117.23830432072955</v>
      </c>
      <c r="G38">
        <f t="shared" si="5"/>
        <v>36.196796128939404</v>
      </c>
      <c r="H38">
        <f t="shared" si="5"/>
        <v>40.587929240107734</v>
      </c>
      <c r="I38">
        <f t="shared" si="5"/>
        <v>4.3911331111684655</v>
      </c>
    </row>
    <row r="39" spans="1:9" x14ac:dyDescent="0.2">
      <c r="A39" s="4">
        <v>0.390625</v>
      </c>
      <c r="B39">
        <f t="shared" si="5"/>
        <v>16.617009357883866</v>
      </c>
      <c r="C39">
        <f t="shared" si="5"/>
        <v>103.33658500260235</v>
      </c>
      <c r="D39">
        <f t="shared" si="5"/>
        <v>109.04293672677694</v>
      </c>
      <c r="E39">
        <f t="shared" si="5"/>
        <v>73.136054378124655</v>
      </c>
      <c r="F39">
        <f t="shared" si="5"/>
        <v>68.447936418857921</v>
      </c>
      <c r="G39">
        <f t="shared" si="5"/>
        <v>46.923605999539305</v>
      </c>
      <c r="H39">
        <f t="shared" si="5"/>
        <v>72.796643123155093</v>
      </c>
      <c r="I39">
        <f t="shared" si="5"/>
        <v>1.0960155108391465</v>
      </c>
    </row>
    <row r="40" spans="1:9" x14ac:dyDescent="0.2">
      <c r="A40" s="4">
        <v>9.765625E-2</v>
      </c>
      <c r="B40">
        <f t="shared" si="5"/>
        <v>0.48790367901871617</v>
      </c>
      <c r="C40">
        <f t="shared" si="5"/>
        <v>35.772532060227661</v>
      </c>
      <c r="D40">
        <f t="shared" si="5"/>
        <v>8.1105147802096784</v>
      </c>
      <c r="E40">
        <f t="shared" si="5"/>
        <v>2.7860007178750359</v>
      </c>
      <c r="F40">
        <f t="shared" si="5"/>
        <v>131.60671411443957</v>
      </c>
      <c r="G40">
        <f t="shared" si="5"/>
        <v>22.139513318950804</v>
      </c>
      <c r="H40">
        <f t="shared" si="5"/>
        <v>13.880506114691926</v>
      </c>
      <c r="I40">
        <f t="shared" si="5"/>
        <v>1.9586857838867389</v>
      </c>
    </row>
    <row r="41" spans="1:9" x14ac:dyDescent="0.2">
      <c r="A41" s="4">
        <v>2.44140625E-2</v>
      </c>
      <c r="B41">
        <f t="shared" si="5"/>
        <v>12.947125163525696</v>
      </c>
      <c r="C41">
        <f t="shared" si="5"/>
        <v>13.922932521563204</v>
      </c>
      <c r="D41">
        <f t="shared" si="5"/>
        <v>22.669843404840794</v>
      </c>
      <c r="E41">
        <f t="shared" si="5"/>
        <v>11.801612178003476</v>
      </c>
      <c r="F41">
        <f t="shared" si="5"/>
        <v>92.560277657319219</v>
      </c>
      <c r="G41">
        <f t="shared" si="5"/>
        <v>2.6162950903902278</v>
      </c>
      <c r="H41">
        <f t="shared" si="5"/>
        <v>6.540737725975565</v>
      </c>
      <c r="I41">
        <f t="shared" si="5"/>
        <v>11.992531008923844</v>
      </c>
    </row>
    <row r="42" spans="1:9" x14ac:dyDescent="0.2">
      <c r="A42" s="4">
        <v>6.103515625E-3</v>
      </c>
      <c r="B42">
        <f t="shared" si="5"/>
        <v>10.52174890405583</v>
      </c>
      <c r="C42">
        <f t="shared" si="5"/>
        <v>5.2184480451567223</v>
      </c>
      <c r="D42">
        <f t="shared" si="5"/>
        <v>17.507963902179021</v>
      </c>
      <c r="E42">
        <f t="shared" si="5"/>
        <v>20.251538213182712</v>
      </c>
      <c r="F42">
        <f t="shared" si="5"/>
        <v>42.525401820558898</v>
      </c>
      <c r="G42">
        <f t="shared" si="5"/>
        <v>16.157389950112602</v>
      </c>
      <c r="H42">
        <f t="shared" si="5"/>
        <v>1.9657568516986028</v>
      </c>
      <c r="I42">
        <f t="shared" si="5"/>
        <v>2.3263813101037409</v>
      </c>
    </row>
    <row r="44" spans="1:9" x14ac:dyDescent="0.2">
      <c r="B44" s="4">
        <v>97</v>
      </c>
      <c r="C44" s="2" t="s">
        <v>4</v>
      </c>
      <c r="D44" s="2" t="s">
        <v>5</v>
      </c>
      <c r="E44" s="2" t="s">
        <v>6</v>
      </c>
      <c r="F44" s="2" t="s">
        <v>2</v>
      </c>
      <c r="G44" s="2" t="s">
        <v>3</v>
      </c>
      <c r="H44" s="2" t="s">
        <v>7</v>
      </c>
      <c r="I44" s="2" t="s">
        <v>8</v>
      </c>
    </row>
    <row r="45" spans="1:9" x14ac:dyDescent="0.2">
      <c r="A45" s="7" t="s">
        <v>10</v>
      </c>
      <c r="B45">
        <f t="shared" ref="B45:I45" si="6">MIN(B24:B31)</f>
        <v>26.17</v>
      </c>
      <c r="C45">
        <f t="shared" si="6"/>
        <v>40.56</v>
      </c>
      <c r="D45">
        <f t="shared" si="6"/>
        <v>93.039999999999992</v>
      </c>
      <c r="E45">
        <f t="shared" si="6"/>
        <v>167.88</v>
      </c>
      <c r="F45">
        <f t="shared" si="6"/>
        <v>167</v>
      </c>
      <c r="G45">
        <f t="shared" si="6"/>
        <v>47.745000000000005</v>
      </c>
      <c r="H45">
        <f t="shared" si="6"/>
        <v>68.900000000000006</v>
      </c>
      <c r="I45">
        <f t="shared" si="6"/>
        <v>17.414999999999999</v>
      </c>
    </row>
    <row r="46" spans="1:9" x14ac:dyDescent="0.2">
      <c r="A46" s="7" t="s">
        <v>11</v>
      </c>
      <c r="B46">
        <f t="shared" ref="B46:I46" si="7">MAX(B24:B31)</f>
        <v>1558.44</v>
      </c>
      <c r="C46">
        <f t="shared" si="7"/>
        <v>1655.0050000000001</v>
      </c>
      <c r="D46">
        <f t="shared" si="7"/>
        <v>1783.105</v>
      </c>
      <c r="E46">
        <f t="shared" si="7"/>
        <v>1847.105</v>
      </c>
      <c r="F46">
        <f t="shared" si="7"/>
        <v>1693.2649999999999</v>
      </c>
      <c r="G46">
        <f t="shared" si="7"/>
        <v>1629.35</v>
      </c>
      <c r="H46">
        <f t="shared" si="7"/>
        <v>1762.0349999999999</v>
      </c>
      <c r="I46">
        <f t="shared" si="7"/>
        <v>439.20500000000004</v>
      </c>
    </row>
    <row r="47" spans="1:9" x14ac:dyDescent="0.2">
      <c r="A47" s="7" t="s">
        <v>19</v>
      </c>
      <c r="B47">
        <f>(B46-B45)</f>
        <v>1532.27</v>
      </c>
      <c r="C47">
        <f t="shared" ref="C47:I47" si="8">(C46-C45)</f>
        <v>1614.4450000000002</v>
      </c>
      <c r="D47">
        <f t="shared" si="8"/>
        <v>1690.0650000000001</v>
      </c>
      <c r="E47">
        <f t="shared" si="8"/>
        <v>1679.2249999999999</v>
      </c>
      <c r="F47">
        <f t="shared" si="8"/>
        <v>1526.2649999999999</v>
      </c>
      <c r="G47">
        <f t="shared" si="8"/>
        <v>1581.605</v>
      </c>
      <c r="H47">
        <f t="shared" si="8"/>
        <v>1693.1349999999998</v>
      </c>
      <c r="I47">
        <f t="shared" si="8"/>
        <v>421.79</v>
      </c>
    </row>
    <row r="49" spans="1:9" x14ac:dyDescent="0.2">
      <c r="A49" s="7" t="s">
        <v>12</v>
      </c>
      <c r="B49">
        <f t="shared" ref="B49:I49" si="9">B42</f>
        <v>10.52174890405583</v>
      </c>
      <c r="C49">
        <f t="shared" si="9"/>
        <v>5.2184480451567223</v>
      </c>
      <c r="D49">
        <f t="shared" si="9"/>
        <v>17.507963902179021</v>
      </c>
      <c r="E49">
        <f t="shared" si="9"/>
        <v>20.251538213182712</v>
      </c>
      <c r="F49">
        <f t="shared" si="9"/>
        <v>42.525401820558898</v>
      </c>
      <c r="G49">
        <f t="shared" si="9"/>
        <v>16.157389950112602</v>
      </c>
      <c r="H49">
        <f t="shared" si="9"/>
        <v>1.9657568516986028</v>
      </c>
      <c r="I49">
        <f t="shared" si="9"/>
        <v>2.3263813101037409</v>
      </c>
    </row>
    <row r="50" spans="1:9" x14ac:dyDescent="0.2">
      <c r="A50" s="7" t="s">
        <v>13</v>
      </c>
      <c r="B50">
        <f>B35</f>
        <v>2.6587214972614124</v>
      </c>
      <c r="C50">
        <f t="shared" ref="C50:H50" si="10">C35</f>
        <v>19.410081143570764</v>
      </c>
      <c r="D50">
        <f t="shared" si="10"/>
        <v>120.69605648073184</v>
      </c>
      <c r="E50">
        <f t="shared" si="10"/>
        <v>117.62721305038211</v>
      </c>
      <c r="F50">
        <f t="shared" si="10"/>
        <v>150.94608457989233</v>
      </c>
      <c r="G50">
        <f t="shared" si="10"/>
        <v>66.963012178366071</v>
      </c>
      <c r="H50">
        <f t="shared" si="10"/>
        <v>93.288597641941266</v>
      </c>
      <c r="I50">
        <f>I35</f>
        <v>4.744686501761719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A6718-10CC-F942-BD68-4727DB9B7E78}">
  <dimension ref="A1:I4"/>
  <sheetViews>
    <sheetView workbookViewId="0">
      <selection activeCell="F11" sqref="F11"/>
    </sheetView>
  </sheetViews>
  <sheetFormatPr baseColWidth="10" defaultRowHeight="15" x14ac:dyDescent="0.2"/>
  <sheetData>
    <row r="1" spans="1:9" x14ac:dyDescent="0.2">
      <c r="A1" s="10"/>
      <c r="B1" s="11">
        <v>97</v>
      </c>
      <c r="C1" s="12" t="s">
        <v>4</v>
      </c>
      <c r="D1" s="12" t="s">
        <v>5</v>
      </c>
      <c r="E1" s="12" t="s">
        <v>6</v>
      </c>
      <c r="F1" s="12" t="s">
        <v>2</v>
      </c>
      <c r="G1" s="12" t="s">
        <v>3</v>
      </c>
      <c r="H1" s="12" t="s">
        <v>7</v>
      </c>
      <c r="I1" s="12" t="s">
        <v>8</v>
      </c>
    </row>
    <row r="2" spans="1:9" x14ac:dyDescent="0.2">
      <c r="A2" s="10" t="s">
        <v>10</v>
      </c>
      <c r="B2" s="10">
        <v>26.17</v>
      </c>
      <c r="C2" s="10">
        <v>40.56</v>
      </c>
      <c r="D2" s="10">
        <v>93.04</v>
      </c>
      <c r="E2" s="10">
        <v>167.88</v>
      </c>
      <c r="F2" s="10">
        <v>167</v>
      </c>
      <c r="G2" s="10">
        <v>47.744999999999997</v>
      </c>
      <c r="H2" s="10">
        <v>68.900000000000006</v>
      </c>
      <c r="I2" s="10">
        <v>17.414999999999999</v>
      </c>
    </row>
    <row r="3" spans="1:9" x14ac:dyDescent="0.2">
      <c r="A3" s="10" t="s">
        <v>11</v>
      </c>
      <c r="B3" s="10">
        <v>1558.44</v>
      </c>
      <c r="C3" s="10">
        <v>1655.0050000000001</v>
      </c>
      <c r="D3" s="10">
        <v>1783.105</v>
      </c>
      <c r="E3" s="10">
        <v>1847.105</v>
      </c>
      <c r="F3" s="10">
        <v>1693.2650000000001</v>
      </c>
      <c r="G3" s="10">
        <v>1629.35</v>
      </c>
      <c r="H3" s="10">
        <v>1762.0350000000001</v>
      </c>
      <c r="I3" s="10">
        <v>439.20499999999998</v>
      </c>
    </row>
    <row r="4" spans="1:9" x14ac:dyDescent="0.2">
      <c r="A4" s="10" t="s">
        <v>19</v>
      </c>
      <c r="B4" s="10">
        <v>1532.27</v>
      </c>
      <c r="C4" s="10">
        <v>1614.4449999999999</v>
      </c>
      <c r="D4" s="10">
        <v>1690.0650000000001</v>
      </c>
      <c r="E4" s="10">
        <v>1679.2249999999999</v>
      </c>
      <c r="F4" s="10">
        <v>1526.2650000000001</v>
      </c>
      <c r="G4" s="10">
        <v>1581.605</v>
      </c>
      <c r="H4" s="10">
        <v>1693.135</v>
      </c>
      <c r="I4" s="10">
        <v>421.79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001D-F154-6F4F-98BE-883C3C047C17}">
  <dimension ref="A1:I9"/>
  <sheetViews>
    <sheetView workbookViewId="0">
      <selection sqref="A1:I9"/>
    </sheetView>
  </sheetViews>
  <sheetFormatPr baseColWidth="10" defaultRowHeight="15" x14ac:dyDescent="0.2"/>
  <sheetData>
    <row r="1" spans="1:9" x14ac:dyDescent="0.2">
      <c r="A1" t="s">
        <v>17</v>
      </c>
      <c r="B1">
        <v>97</v>
      </c>
      <c r="C1" t="s">
        <v>4</v>
      </c>
      <c r="D1" t="s">
        <v>5</v>
      </c>
      <c r="E1" t="s">
        <v>6</v>
      </c>
      <c r="F1" t="s">
        <v>2</v>
      </c>
      <c r="G1" t="s">
        <v>3</v>
      </c>
      <c r="H1" t="s">
        <v>7</v>
      </c>
      <c r="I1" t="s">
        <v>8</v>
      </c>
    </row>
    <row r="2" spans="1:9" x14ac:dyDescent="0.2">
      <c r="A2">
        <v>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">
      <c r="A3">
        <v>25</v>
      </c>
      <c r="B3">
        <v>0.85436639756700838</v>
      </c>
      <c r="C3">
        <v>0.92118344074898795</v>
      </c>
      <c r="D3">
        <v>0.86831275720164613</v>
      </c>
      <c r="E3">
        <v>0.87332846997871039</v>
      </c>
      <c r="F3">
        <v>0.96731563653756081</v>
      </c>
      <c r="G3">
        <v>0.91412836959923616</v>
      </c>
      <c r="H3">
        <v>0.88538126020665819</v>
      </c>
      <c r="I3">
        <v>0.7532065719908011</v>
      </c>
    </row>
    <row r="4" spans="1:9" x14ac:dyDescent="0.2">
      <c r="A4">
        <v>6.25</v>
      </c>
      <c r="B4">
        <v>0.58037747916489912</v>
      </c>
      <c r="C4">
        <v>0.81488375262086965</v>
      </c>
      <c r="D4">
        <v>0.7850674382346241</v>
      </c>
      <c r="E4">
        <v>0.80717592937218052</v>
      </c>
      <c r="F4">
        <v>0.94089492977956002</v>
      </c>
      <c r="G4">
        <v>0.79372219991717274</v>
      </c>
      <c r="H4">
        <v>0.79681183130701339</v>
      </c>
      <c r="I4">
        <v>0.48775456980962084</v>
      </c>
    </row>
    <row r="5" spans="1:9" x14ac:dyDescent="0.2">
      <c r="A5">
        <v>1.5625</v>
      </c>
      <c r="B5">
        <v>0.28499220111338081</v>
      </c>
      <c r="C5">
        <v>0.52804214451405884</v>
      </c>
      <c r="D5">
        <v>0.58414913035889149</v>
      </c>
      <c r="E5">
        <v>0.68103440575265362</v>
      </c>
      <c r="F5">
        <v>0.82360533721208318</v>
      </c>
      <c r="G5">
        <v>0.5119103695296866</v>
      </c>
      <c r="H5">
        <v>0.63225318713510736</v>
      </c>
      <c r="I5">
        <v>0.32120249413215102</v>
      </c>
    </row>
    <row r="6" spans="1:9" x14ac:dyDescent="0.2">
      <c r="A6">
        <v>0.390625</v>
      </c>
      <c r="B6">
        <v>0.1064042237986778</v>
      </c>
      <c r="C6">
        <v>0.29028551607518371</v>
      </c>
      <c r="D6">
        <v>0.35975243555721237</v>
      </c>
      <c r="E6">
        <v>0.49806011701826741</v>
      </c>
      <c r="F6">
        <v>0.6034404248279297</v>
      </c>
      <c r="G6">
        <v>0.25036908709823252</v>
      </c>
      <c r="H6">
        <v>0.3626970088031965</v>
      </c>
      <c r="I6">
        <v>0.12748049977476944</v>
      </c>
    </row>
    <row r="7" spans="1:9" x14ac:dyDescent="0.2">
      <c r="A7">
        <v>9.765625E-2</v>
      </c>
      <c r="B7">
        <v>2.9821767704125247E-2</v>
      </c>
      <c r="C7">
        <v>0.10910560595127115</v>
      </c>
      <c r="D7">
        <v>0.16419782671080696</v>
      </c>
      <c r="E7">
        <v>0.26984472003453974</v>
      </c>
      <c r="F7">
        <v>0.35819467785738396</v>
      </c>
      <c r="G7">
        <v>8.553968911327417E-2</v>
      </c>
      <c r="H7">
        <v>0.1353199833445059</v>
      </c>
      <c r="I7">
        <v>0.10156713056260223</v>
      </c>
    </row>
    <row r="8" spans="1:9" x14ac:dyDescent="0.2">
      <c r="A8">
        <v>2.44140625E-2</v>
      </c>
      <c r="B8">
        <v>1.2860005090486662E-2</v>
      </c>
      <c r="C8">
        <v>2.9815199650653931E-2</v>
      </c>
      <c r="D8">
        <v>3.8673068787295171E-2</v>
      </c>
      <c r="E8">
        <v>9.011002099182662E-2</v>
      </c>
      <c r="F8">
        <v>0.13156299856184872</v>
      </c>
      <c r="G8">
        <v>1.9350596387846516E-2</v>
      </c>
      <c r="H8">
        <v>3.0780179962023112E-2</v>
      </c>
      <c r="I8">
        <v>2.670760330970388E-2</v>
      </c>
    </row>
    <row r="9" spans="1:9" x14ac:dyDescent="0.2">
      <c r="A9">
        <v>6.103515625E-3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0E77A-EF44-F343-A070-F5CAB96646BE}">
  <dimension ref="A1:I9"/>
  <sheetViews>
    <sheetView tabSelected="1" workbookViewId="0">
      <selection activeCell="I30" sqref="I30"/>
    </sheetView>
  </sheetViews>
  <sheetFormatPr baseColWidth="10" defaultRowHeight="15" x14ac:dyDescent="0.2"/>
  <sheetData>
    <row r="1" spans="1:9" x14ac:dyDescent="0.2">
      <c r="A1" t="s">
        <v>18</v>
      </c>
      <c r="B1">
        <v>97</v>
      </c>
      <c r="C1" t="s">
        <v>4</v>
      </c>
      <c r="D1" t="s">
        <v>5</v>
      </c>
      <c r="E1" t="s">
        <v>6</v>
      </c>
      <c r="F1" t="s">
        <v>2</v>
      </c>
      <c r="G1" t="s">
        <v>3</v>
      </c>
      <c r="H1" t="s">
        <v>7</v>
      </c>
      <c r="I1" t="s">
        <v>8</v>
      </c>
    </row>
    <row r="2" spans="1:9" x14ac:dyDescent="0.2">
      <c r="A2">
        <v>100</v>
      </c>
      <c r="B2">
        <v>2.4538756224425141E-3</v>
      </c>
      <c r="C2">
        <v>1.7002747074071924E-2</v>
      </c>
      <c r="D2">
        <v>0.10099611553401795</v>
      </c>
      <c r="E2">
        <v>9.906355610475065E-2</v>
      </c>
      <c r="F2">
        <v>0.13986430927787774</v>
      </c>
      <c r="G2">
        <v>5.9875885571934857E-2</v>
      </c>
      <c r="H2">
        <v>7.792054384322579E-2</v>
      </c>
      <c r="I2">
        <v>1.5908390431257212E-2</v>
      </c>
    </row>
    <row r="3" spans="1:9" x14ac:dyDescent="0.2">
      <c r="A3">
        <v>25</v>
      </c>
      <c r="B3">
        <v>2.7893648982044102E-2</v>
      </c>
      <c r="C3">
        <v>3.5872635279634003E-2</v>
      </c>
      <c r="D3">
        <v>6.9359058822862599E-2</v>
      </c>
      <c r="E3">
        <v>6.221337917220348E-2</v>
      </c>
      <c r="F3">
        <v>0.1090313486852376</v>
      </c>
      <c r="G3">
        <v>5.5865671627819122E-2</v>
      </c>
      <c r="H3">
        <v>4.8929565059392173E-2</v>
      </c>
      <c r="I3">
        <v>9.5874995543921426E-2</v>
      </c>
    </row>
    <row r="4" spans="1:9" x14ac:dyDescent="0.2">
      <c r="A4">
        <v>6.25</v>
      </c>
      <c r="B4">
        <v>4.5065157426708989E-2</v>
      </c>
      <c r="C4">
        <v>5.5573923210903688E-2</v>
      </c>
      <c r="D4">
        <v>8.8374630545620753E-2</v>
      </c>
      <c r="E4">
        <v>6.7925195962183146E-2</v>
      </c>
      <c r="F4">
        <v>9.6703042587161669E-2</v>
      </c>
      <c r="G4">
        <v>3.444128340079896E-2</v>
      </c>
      <c r="H4">
        <v>6.0698095757965469E-2</v>
      </c>
      <c r="I4">
        <v>7.4694377337721765E-3</v>
      </c>
    </row>
    <row r="5" spans="1:9" x14ac:dyDescent="0.2">
      <c r="A5">
        <v>1.5625</v>
      </c>
      <c r="B5">
        <v>2.6812925098857299E-2</v>
      </c>
      <c r="C5">
        <v>7.9435039885262584E-2</v>
      </c>
      <c r="D5">
        <v>9.8136587050968727E-2</v>
      </c>
      <c r="E5">
        <v>6.2854945165881485E-2</v>
      </c>
      <c r="F5">
        <v>0.11206799997297283</v>
      </c>
      <c r="G5">
        <v>3.1912088984579666E-2</v>
      </c>
      <c r="H5">
        <v>4.2289326923759078E-2</v>
      </c>
      <c r="I5">
        <v>1.1638505062451452E-2</v>
      </c>
    </row>
    <row r="6" spans="1:9" x14ac:dyDescent="0.2">
      <c r="A6">
        <v>0.390625</v>
      </c>
      <c r="B6">
        <v>1.2461684032122094E-2</v>
      </c>
      <c r="C6">
        <v>6.414361041411229E-2</v>
      </c>
      <c r="D6">
        <v>6.9763040930915093E-2</v>
      </c>
      <c r="E6">
        <v>5.6131505588884731E-2</v>
      </c>
      <c r="F6">
        <v>7.5465022943285887E-2</v>
      </c>
      <c r="G6">
        <v>3.2422574133760783E-2</v>
      </c>
      <c r="H6">
        <v>4.7418250567898321E-2</v>
      </c>
      <c r="I6">
        <v>5.6539833188966266E-3</v>
      </c>
    </row>
    <row r="7" spans="1:9" x14ac:dyDescent="0.2">
      <c r="A7">
        <v>9.765625E-2</v>
      </c>
      <c r="B7">
        <v>6.6697988431597367E-3</v>
      </c>
      <c r="C7">
        <v>2.2382602038335843E-2</v>
      </c>
      <c r="D7">
        <v>1.5346030403422885E-2</v>
      </c>
      <c r="E7">
        <v>2.0918582545461042E-2</v>
      </c>
      <c r="F7">
        <v>9.4920874777275441E-2</v>
      </c>
      <c r="G7">
        <v>1.7214416254962676E-2</v>
      </c>
      <c r="H7">
        <v>1.1126858344535678E-2</v>
      </c>
      <c r="I7">
        <v>6.8865643237215031E-3</v>
      </c>
    </row>
    <row r="8" spans="1:9" x14ac:dyDescent="0.2">
      <c r="A8">
        <v>2.44140625E-2</v>
      </c>
      <c r="B8">
        <v>1.0832564562958141E-2</v>
      </c>
      <c r="C8">
        <v>9.1834508220668756E-3</v>
      </c>
      <c r="D8">
        <v>1.6933051775337039E-2</v>
      </c>
      <c r="E8">
        <v>1.4479258869950279E-2</v>
      </c>
      <c r="F8">
        <v>6.6577705559732706E-2</v>
      </c>
      <c r="G8">
        <v>1.0186788607324065E-2</v>
      </c>
      <c r="H8">
        <v>4.3664541958071609E-3</v>
      </c>
      <c r="I8">
        <v>2.8936361453503385E-2</v>
      </c>
    </row>
    <row r="9" spans="1:9" x14ac:dyDescent="0.2">
      <c r="A9">
        <v>6.103515625E-3</v>
      </c>
      <c r="B9">
        <v>9.7110822505172105E-3</v>
      </c>
      <c r="C9">
        <v>4.571230360898018E-3</v>
      </c>
      <c r="D9">
        <v>1.465032409996074E-2</v>
      </c>
      <c r="E9">
        <v>1.7055486906162064E-2</v>
      </c>
      <c r="F9">
        <v>3.9403380146960001E-2</v>
      </c>
      <c r="G9">
        <v>1.4447349369785745E-2</v>
      </c>
      <c r="H9">
        <v>1.641924595498883E-3</v>
      </c>
      <c r="I9">
        <v>7.8000900922259872E-3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AXES LABEL</vt:lpstr>
      <vt:lpstr>Rep 1</vt:lpstr>
      <vt:lpstr>Rep 2</vt:lpstr>
      <vt:lpstr>combining</vt:lpstr>
      <vt:lpstr>minmax</vt:lpstr>
      <vt:lpstr>Avg Normal</vt:lpstr>
      <vt:lpstr>ERROR BARS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Smith (Contractor)</cp:lastModifiedBy>
  <dcterms:modified xsi:type="dcterms:W3CDTF">2025-08-11T02:01:39Z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8c1083-8924-401d-97ae-40f5eed0fcd8_Enabled">
    <vt:lpwstr>true</vt:lpwstr>
  </property>
  <property fmtid="{D5CDD505-2E9C-101B-9397-08002B2CF9AE}" pid="3" name="MSIP_Label_418c1083-8924-401d-97ae-40f5eed0fcd8_SetDate">
    <vt:lpwstr>2025-08-05T01:52:13Z</vt:lpwstr>
  </property>
  <property fmtid="{D5CDD505-2E9C-101B-9397-08002B2CF9AE}" pid="4" name="MSIP_Label_418c1083-8924-401d-97ae-40f5eed0fcd8_Method">
    <vt:lpwstr>Standard</vt:lpwstr>
  </property>
  <property fmtid="{D5CDD505-2E9C-101B-9397-08002B2CF9AE}" pid="5" name="MSIP_Label_418c1083-8924-401d-97ae-40f5eed0fcd8_Name">
    <vt:lpwstr>418c1083-8924-401d-97ae-40f5eed0fcd8</vt:lpwstr>
  </property>
  <property fmtid="{D5CDD505-2E9C-101B-9397-08002B2CF9AE}" pid="6" name="MSIP_Label_418c1083-8924-401d-97ae-40f5eed0fcd8_SiteId">
    <vt:lpwstr>a5a8bcaa-3292-41e6-b735-5e8b21f4dbfd</vt:lpwstr>
  </property>
  <property fmtid="{D5CDD505-2E9C-101B-9397-08002B2CF9AE}" pid="7" name="MSIP_Label_418c1083-8924-401d-97ae-40f5eed0fcd8_ActionId">
    <vt:lpwstr>d6e81238-fce2-4623-9944-c24fc275c352</vt:lpwstr>
  </property>
  <property fmtid="{D5CDD505-2E9C-101B-9397-08002B2CF9AE}" pid="8" name="MSIP_Label_418c1083-8924-401d-97ae-40f5eed0fcd8_ContentBits">
    <vt:lpwstr>0</vt:lpwstr>
  </property>
  <property fmtid="{D5CDD505-2E9C-101B-9397-08002B2CF9AE}" pid="9" name="MSIP_Label_418c1083-8924-401d-97ae-40f5eed0fcd8_Tag">
    <vt:lpwstr>50, 3, 0, 1</vt:lpwstr>
  </property>
</Properties>
</file>