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279\Desktop\asel\"/>
    </mc:Choice>
  </mc:AlternateContent>
  <xr:revisionPtr revIDLastSave="0" documentId="13_ncr:1_{A36F46E4-39EE-4A3C-B144-58FF9054860E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Лист1" sheetId="1" r:id="rId1"/>
  </sheets>
  <definedNames>
    <definedName name="_xlnm._FilterDatabase" localSheetId="0" hidden="1">Лист1!$A$23:$U$71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1" l="1"/>
  <c r="Q82" i="1" s="1"/>
  <c r="S82" i="1" s="1"/>
  <c r="T82" i="1" s="1"/>
  <c r="K81" i="1"/>
  <c r="Q81" i="1" s="1"/>
  <c r="S81" i="1" s="1"/>
  <c r="T81" i="1" s="1"/>
  <c r="K78" i="1"/>
  <c r="Q78" i="1" s="1"/>
  <c r="S78" i="1" s="1"/>
  <c r="T78" i="1" s="1"/>
  <c r="K79" i="1"/>
  <c r="Q79" i="1" s="1"/>
  <c r="S79" i="1" s="1"/>
  <c r="T79" i="1" s="1"/>
  <c r="K80" i="1"/>
  <c r="Q80" i="1" s="1"/>
  <c r="S80" i="1" s="1"/>
  <c r="T80" i="1" s="1"/>
  <c r="S86" i="1"/>
  <c r="U91" i="1"/>
  <c r="U92" i="1"/>
  <c r="K92" i="1"/>
  <c r="S92" i="1" s="1"/>
  <c r="K91" i="1"/>
  <c r="S91" i="1" s="1"/>
  <c r="K90" i="1"/>
  <c r="K89" i="1"/>
  <c r="K88" i="1"/>
  <c r="J63" i="1"/>
  <c r="K72" i="1"/>
  <c r="S72" i="1" s="1"/>
  <c r="U66" i="1"/>
  <c r="S66" i="1"/>
  <c r="U65" i="1"/>
  <c r="S65" i="1"/>
  <c r="K61" i="1"/>
  <c r="Q61" i="1" s="1"/>
  <c r="T61" i="1" s="1"/>
  <c r="K60" i="1"/>
  <c r="Q60" i="1" s="1"/>
  <c r="K55" i="1"/>
  <c r="Q55" i="1" s="1"/>
  <c r="S55" i="1" s="1"/>
  <c r="K59" i="1"/>
  <c r="Q59" i="1" s="1"/>
  <c r="S59" i="1" s="1"/>
  <c r="K58" i="1"/>
  <c r="Q58" i="1" s="1"/>
  <c r="T58" i="1" s="1"/>
  <c r="K56" i="1"/>
  <c r="Q56" i="1" s="1"/>
  <c r="S56" i="1" s="1"/>
  <c r="K57" i="1"/>
  <c r="Q57" i="1" s="1"/>
  <c r="S57" i="1" s="1"/>
  <c r="U52" i="1"/>
  <c r="S52" i="1"/>
  <c r="U51" i="1"/>
  <c r="S51" i="1"/>
  <c r="U50" i="1"/>
  <c r="S50" i="1"/>
  <c r="S48" i="1"/>
  <c r="U48" i="1"/>
  <c r="U49" i="1"/>
  <c r="S49" i="1"/>
  <c r="E44" i="1"/>
  <c r="E43" i="1"/>
  <c r="E42" i="1"/>
  <c r="E40" i="1"/>
  <c r="S40" i="1" s="1"/>
  <c r="E38" i="1"/>
  <c r="E37" i="1"/>
  <c r="E35" i="1"/>
  <c r="E34" i="1"/>
  <c r="E33" i="1"/>
  <c r="E32" i="1"/>
  <c r="E29" i="1"/>
  <c r="E47" i="1"/>
  <c r="E46" i="1"/>
  <c r="E45" i="1"/>
  <c r="E41" i="1"/>
  <c r="E39" i="1"/>
  <c r="E36" i="1"/>
  <c r="E31" i="1"/>
  <c r="E30" i="1"/>
  <c r="E26" i="1"/>
  <c r="S26" i="1" s="1"/>
  <c r="Q90" i="1" l="1"/>
  <c r="U90" i="1" s="1"/>
  <c r="S60" i="1"/>
  <c r="T55" i="1"/>
  <c r="T59" i="1"/>
  <c r="S58" i="1"/>
  <c r="T57" i="1"/>
  <c r="T60" i="1"/>
  <c r="T56" i="1"/>
  <c r="U26" i="1"/>
  <c r="S90" i="1" l="1"/>
  <c r="E28" i="1"/>
  <c r="U27" i="1"/>
  <c r="E27" i="1"/>
  <c r="S27" i="1" s="1"/>
  <c r="U106" i="1"/>
  <c r="U105" i="1"/>
  <c r="U104" i="1"/>
  <c r="U101" i="1"/>
  <c r="U102" i="1"/>
  <c r="Q94" i="1"/>
  <c r="S96" i="1"/>
  <c r="S98" i="1"/>
  <c r="U98" i="1" s="1"/>
  <c r="S99" i="1"/>
  <c r="U99" i="1" s="1"/>
  <c r="S100" i="1"/>
  <c r="U100" i="1"/>
  <c r="S101" i="1"/>
  <c r="U93" i="1"/>
  <c r="S102" i="1"/>
  <c r="S106" i="1"/>
  <c r="S105" i="1"/>
  <c r="S103" i="1"/>
  <c r="S35" i="1"/>
  <c r="U32" i="1"/>
  <c r="S34" i="1"/>
  <c r="S29" i="1"/>
  <c r="U34" i="1"/>
  <c r="U25" i="1"/>
  <c r="U24" i="1"/>
  <c r="U46" i="1"/>
  <c r="U45" i="1"/>
  <c r="S44" i="1"/>
  <c r="U43" i="1"/>
  <c r="U42" i="1"/>
  <c r="S41" i="1"/>
  <c r="S39" i="1"/>
  <c r="S38" i="1"/>
  <c r="S37" i="1"/>
  <c r="S36" i="1"/>
  <c r="S33" i="1"/>
  <c r="S25" i="1"/>
  <c r="S24" i="1"/>
  <c r="S47" i="1"/>
  <c r="S28" i="1" l="1"/>
  <c r="U28" i="1"/>
  <c r="U36" i="1"/>
  <c r="S43" i="1"/>
  <c r="S46" i="1"/>
  <c r="S45" i="1"/>
  <c r="S42" i="1"/>
  <c r="U44" i="1"/>
  <c r="U33" i="1"/>
  <c r="S32" i="1"/>
  <c r="U39" i="1"/>
  <c r="U40" i="1"/>
  <c r="U29" i="1"/>
  <c r="U41" i="1"/>
  <c r="U38" i="1"/>
  <c r="U37" i="1"/>
  <c r="U35" i="1"/>
  <c r="U47" i="1"/>
  <c r="U97" i="1"/>
  <c r="U96" i="1"/>
  <c r="U95" i="1"/>
  <c r="S95" i="1"/>
  <c r="S94" i="1"/>
  <c r="S93" i="1"/>
  <c r="U94" i="1"/>
  <c r="Q19" i="1"/>
  <c r="S18" i="1"/>
  <c r="S19" i="1"/>
  <c r="S20" i="1"/>
  <c r="S21" i="1"/>
  <c r="S108" i="1"/>
  <c r="S109" i="1"/>
  <c r="S97" i="1" l="1"/>
  <c r="O19" i="1" l="1"/>
  <c r="U108" i="1"/>
  <c r="U109" i="1"/>
  <c r="T21" i="1" l="1"/>
  <c r="U20" i="1"/>
  <c r="T20" i="1"/>
  <c r="P19" i="1"/>
  <c r="N19" i="1"/>
  <c r="T19" i="1" s="1"/>
  <c r="S104" i="1"/>
</calcChain>
</file>

<file path=xl/sharedStrings.xml><?xml version="1.0" encoding="utf-8"?>
<sst xmlns="http://schemas.openxmlformats.org/spreadsheetml/2006/main" count="516" uniqueCount="201">
  <si>
    <t>№ и Дата заключе-ния договора</t>
  </si>
  <si>
    <t>Срок действия договора</t>
  </si>
  <si>
    <t>Предмет договора</t>
  </si>
  <si>
    <t>Общая сумма</t>
  </si>
  <si>
    <t>(по всем годам)</t>
  </si>
  <si>
    <t xml:space="preserve">Условия расчетов </t>
  </si>
  <si>
    <t>Сумма по договору</t>
  </si>
  <si>
    <t>По состоянию на ….</t>
  </si>
  <si>
    <t>Выполнено</t>
  </si>
  <si>
    <t>Остаток к вып-нию</t>
  </si>
  <si>
    <t>Оплачено за работу</t>
  </si>
  <si>
    <t>Остаток к оплате</t>
  </si>
  <si>
    <t>2019 год</t>
  </si>
  <si>
    <t>2020 год</t>
  </si>
  <si>
    <t>2021 год</t>
  </si>
  <si>
    <t>Поставщики</t>
  </si>
  <si>
    <t>ИТОГО:</t>
  </si>
  <si>
    <t>-</t>
  </si>
  <si>
    <t>Подрядчик</t>
  </si>
  <si>
    <t>Поставка товаров и услуг</t>
  </si>
  <si>
    <t>Выполнение/работ</t>
  </si>
  <si>
    <t>Пост оплата</t>
  </si>
  <si>
    <t>КОРФ, ТОО</t>
  </si>
  <si>
    <t>5 месяцев</t>
  </si>
  <si>
    <t>2 года</t>
  </si>
  <si>
    <t>LSfM, TOO</t>
  </si>
  <si>
    <t>8/549, 19.06.2018</t>
  </si>
  <si>
    <t>СОФТПРОМ, ТОО</t>
  </si>
  <si>
    <t>Kazintegro, ТОО</t>
  </si>
  <si>
    <t>1 год</t>
  </si>
  <si>
    <t>Тобагаш, ТОО</t>
  </si>
  <si>
    <t>8/792/3, 13.06.2019</t>
  </si>
  <si>
    <t xml:space="preserve">1 год </t>
  </si>
  <si>
    <t>Субподряд</t>
  </si>
  <si>
    <t>TAGIRCOM, ИП</t>
  </si>
  <si>
    <t>Бурагрупп, ТОО</t>
  </si>
  <si>
    <t>8/805, 02.07.2019</t>
  </si>
  <si>
    <t>Азия Энерго Комплект, ТОО</t>
  </si>
  <si>
    <t>07/2019, 30.07.2019</t>
  </si>
  <si>
    <t>ARMAN 2018, ТОО</t>
  </si>
  <si>
    <t>8/853, 10/09/2019</t>
  </si>
  <si>
    <t>ХАМИЦКИЙ А.В., ИП</t>
  </si>
  <si>
    <t>8/701, 25/01/2019</t>
  </si>
  <si>
    <t>Договор подряда</t>
  </si>
  <si>
    <t>ОТЕМИС, ИП</t>
  </si>
  <si>
    <t>8/402, 24.11.2017</t>
  </si>
  <si>
    <t>3 года</t>
  </si>
  <si>
    <t>ТМ-Лидер, ТОО</t>
  </si>
  <si>
    <t>8/803, 28.06.2019</t>
  </si>
  <si>
    <t>КаР-Тел, ТОО</t>
  </si>
  <si>
    <t>01832/19, 28.03.2019</t>
  </si>
  <si>
    <t>Предоставление услуг</t>
  </si>
  <si>
    <t>до полного исполнения Сторонами обязательств</t>
  </si>
  <si>
    <t>30/70</t>
  </si>
  <si>
    <t>Нокиа Солюшнз энд Нетворкс Казахстан, ТОО</t>
  </si>
  <si>
    <t>№00115053.0 от 04.04.2019</t>
  </si>
  <si>
    <t>№00117550.0 от 14.06.2019</t>
  </si>
  <si>
    <t>80/20</t>
  </si>
  <si>
    <t>Мобайл Телеком - Сервис, ТОО</t>
  </si>
  <si>
    <t>№1124/16/11 от 22.09.2016</t>
  </si>
  <si>
    <t>15/85</t>
  </si>
  <si>
    <t>0/100</t>
  </si>
  <si>
    <t>Поставщики - Wisk Telecom Solutions, TOO</t>
  </si>
  <si>
    <t>АЛБЕТА КАЗАХСТАН, ТОО</t>
  </si>
  <si>
    <t>011/2019, 06/11/2019</t>
  </si>
  <si>
    <t>DIGIS Интеграция, ТОО</t>
  </si>
  <si>
    <t>Ace construction, ТОО</t>
  </si>
  <si>
    <t>9/481, 25.04.2019</t>
  </si>
  <si>
    <t>Union Consulting, ТОО</t>
  </si>
  <si>
    <t>800 000,00</t>
  </si>
  <si>
    <t>Торговый дом "Astana Motors Almaty", ТОО</t>
  </si>
  <si>
    <t>9/464, 20.03.2019</t>
  </si>
  <si>
    <t>Купля продажа</t>
  </si>
  <si>
    <t>Покупатели - Wisk Telecom Solutions, TOO</t>
  </si>
  <si>
    <t>Покупатели - Аврора Сервис, ТОО</t>
  </si>
  <si>
    <t>Банк Центр Кредит АО</t>
  </si>
  <si>
    <t>Поставка системы технической безопасности</t>
  </si>
  <si>
    <t>50/50</t>
  </si>
  <si>
    <t>2022 год</t>
  </si>
  <si>
    <t>Поставка серверного оборудования</t>
  </si>
  <si>
    <t>04027/21/Z/016  от 01.06.2021</t>
  </si>
  <si>
    <t>№ 00321/21/Z/016 от 24.02.2021</t>
  </si>
  <si>
    <t>07916/20/Z/016 от 02.11.2020</t>
  </si>
  <si>
    <t>Поставка оборудования</t>
  </si>
  <si>
    <t>КАЗАХСТАНСКО - КИТАЙСКИЙ ТРУБОПРОВОД, ТОО</t>
  </si>
  <si>
    <t>Услуги по техническому обслуживанию сетей и оборудования</t>
  </si>
  <si>
    <t>КМГ Инжиниринг, ТОО</t>
  </si>
  <si>
    <t>680526/2022/1 от 11.03.2022</t>
  </si>
  <si>
    <t>Техническое обслуживание видеонаблюдения</t>
  </si>
  <si>
    <t>09682-20 от 05.01.2021</t>
  </si>
  <si>
    <t>07720/20/20/Z/16 от 20.10.2020</t>
  </si>
  <si>
    <t>00332/21/Z/016 от 22.01.2021</t>
  </si>
  <si>
    <t>09063/20/Z/016 от 28.12.2020</t>
  </si>
  <si>
    <t>03241/21/Z/016 от 14.05.2021</t>
  </si>
  <si>
    <t xml:space="preserve">03251/21/Z/016  от 14.05.2021 </t>
  </si>
  <si>
    <t>05926/20/Z/016 от 09.08.2020</t>
  </si>
  <si>
    <t>№ALM--529/21/11 от 28.09.2021 г.</t>
  </si>
  <si>
    <t>СВЯЗЬ ТЕЛЕКОМ СЕРВИС 2003, ТОО</t>
  </si>
  <si>
    <t>ЭЛИТКОМ, ТОО</t>
  </si>
  <si>
    <t>ДАЛЬСВЯЗЬ, ТОО</t>
  </si>
  <si>
    <t>ПАВЛОДАРЭНЕРГО, АО</t>
  </si>
  <si>
    <t>ЭНЕРГИЯ РК, ТОО</t>
  </si>
  <si>
    <t>Сервисное обслуживание</t>
  </si>
  <si>
    <t>Техническая поддержка</t>
  </si>
  <si>
    <t>S47-05/022 от 25.05.2022</t>
  </si>
  <si>
    <t>S30-10/020 от 13.10.2020</t>
  </si>
  <si>
    <t>S45-02/022 от 24.02.2022</t>
  </si>
  <si>
    <t>78/22.03 от 09.02.2022</t>
  </si>
  <si>
    <t>S044-02/022 от 08.02.2022</t>
  </si>
  <si>
    <t>8/1294, 21.06.2021</t>
  </si>
  <si>
    <t>8/1525, 06.05.2022</t>
  </si>
  <si>
    <t>8/1139, 30.10.2020</t>
  </si>
  <si>
    <t>8/1336/1, 20/08/2021</t>
  </si>
  <si>
    <t>9/835/1, 12/02/2021</t>
  </si>
  <si>
    <t>9/424, 10/01/2019</t>
  </si>
  <si>
    <t>2023 год</t>
  </si>
  <si>
    <t xml:space="preserve">TNS-Plus, ТОО </t>
  </si>
  <si>
    <t>МАРГАНЕЦ ЖАЙРЕМА, АО</t>
  </si>
  <si>
    <t>PD/MCZM/23-58646 от 23.06.2023</t>
  </si>
  <si>
    <t>Техническое обслуживание автоматической пожарной сигнализации</t>
  </si>
  <si>
    <t>215545 от 24.05.2023</t>
  </si>
  <si>
    <t>КазТрансОйл, АО</t>
  </si>
  <si>
    <t>Богатырь Комир, ТОО</t>
  </si>
  <si>
    <t>БАТЫС СУ АРНАСЫ, ТОО</t>
  </si>
  <si>
    <t>Поставка разноплановая</t>
  </si>
  <si>
    <t>244 от 25.04.2023</t>
  </si>
  <si>
    <t>VostokTelecom, ТОО</t>
  </si>
  <si>
    <t>805425/2023/1 от 02.03.2023</t>
  </si>
  <si>
    <t>Установка WiFi по Казахстану</t>
  </si>
  <si>
    <t>2343 от 17.10.2022</t>
  </si>
  <si>
    <t>2161 от 20.09.2022</t>
  </si>
  <si>
    <t>Поставка кондиционера</t>
  </si>
  <si>
    <t>174262 от 28.12.2022</t>
  </si>
  <si>
    <t>Арселор Миттал Темиртау, АО</t>
  </si>
  <si>
    <t>4600026174 от 19.01.2023</t>
  </si>
  <si>
    <t>4600025380 от 01.06.2022</t>
  </si>
  <si>
    <t>4600026244 от 02.02.2023</t>
  </si>
  <si>
    <t>4600026018 от 05.12.2022</t>
  </si>
  <si>
    <t>4600021528 от 10.08.2018</t>
  </si>
  <si>
    <t>Работы по технологическому проектированию</t>
  </si>
  <si>
    <t>4600025953 от 15.11.2022</t>
  </si>
  <si>
    <t>751797/2022/1 от 28.11.2022</t>
  </si>
  <si>
    <t>Инжиниринг, проектирование, поставка, строительно-монтажные работы</t>
  </si>
  <si>
    <t>4600026351 от 01.03.2023</t>
  </si>
  <si>
    <t>Digital System Servis, ТОО</t>
  </si>
  <si>
    <t>15/2023 от 12.05.2023</t>
  </si>
  <si>
    <t>СЛУЖБА ПРАВИТЕЛЬСТВЕННОЙ СВЯЗИ КОМИТЕТА НАЦИОНАЛЬНОЙ БЕЗОПАСНОСТИ РК, РГУ</t>
  </si>
  <si>
    <t>378 от 31.03.2023</t>
  </si>
  <si>
    <t>R12700 от 11.04.2023</t>
  </si>
  <si>
    <t>COMPASTELECOM, ТОО</t>
  </si>
  <si>
    <t>S57-05/023 от 01.05.2023</t>
  </si>
  <si>
    <t>176488 от 06.01.2023</t>
  </si>
  <si>
    <t>Дизеление</t>
  </si>
  <si>
    <t>188567 от 03.03.2023</t>
  </si>
  <si>
    <t>189670 от 13.03.2023</t>
  </si>
  <si>
    <t>202521 от 18.04.2023</t>
  </si>
  <si>
    <t>212571 от 15.05.2023</t>
  </si>
  <si>
    <t>212569 от 15.05.2023</t>
  </si>
  <si>
    <t>212561 от 31.05.2023</t>
  </si>
  <si>
    <t>115071 от 19.08.2022</t>
  </si>
  <si>
    <t>Транстелеком, АО</t>
  </si>
  <si>
    <t>ТТС/29-04 от 20.11.2023</t>
  </si>
  <si>
    <t>KAP Technology, ТОО</t>
  </si>
  <si>
    <t>938395/2023/1 от 20.12.2023</t>
  </si>
  <si>
    <t>Инженерно-технический центр Управления Делами Президента РК, РГП НА ПХВ</t>
  </si>
  <si>
    <t>003/230424/00 от 14.10.2023</t>
  </si>
  <si>
    <t>Казаэронавигация, РГП на ПХВ</t>
  </si>
  <si>
    <t>31/23-ДСП от 04.12.2023</t>
  </si>
  <si>
    <t>885377/2023/1 от 07.09.2023</t>
  </si>
  <si>
    <t>228510 от 04.08.2023</t>
  </si>
  <si>
    <t>240195 от 45260</t>
  </si>
  <si>
    <t>240088 от 45257</t>
  </si>
  <si>
    <t>235926 от 45236</t>
  </si>
  <si>
    <t>925646/2023/1 от 28.12.2023</t>
  </si>
  <si>
    <t>3823 от 22.12.2023</t>
  </si>
  <si>
    <t>3473 от 20.11.2023</t>
  </si>
  <si>
    <t>3417 от 10.11.2023</t>
  </si>
  <si>
    <t>3276 от 31.10.2023</t>
  </si>
  <si>
    <t>2975 от 26.09.2023</t>
  </si>
  <si>
    <t>3189 от 20.10.2023</t>
  </si>
  <si>
    <t>893923/2023/1 от 06.10.2023</t>
  </si>
  <si>
    <t>КАЗАТОМПРОМ - SAURAN, ТОО</t>
  </si>
  <si>
    <t>864853/2023/1 от 31.08.2023</t>
  </si>
  <si>
    <t>Работы по разработке/корректиров ке/расчету/составлению проектно-сметной документации</t>
  </si>
  <si>
    <t>АППАРАТ АКИМА МЕДЕУСКОГО РАЙОНА Г. АЛМАТЫ, КГУ</t>
  </si>
  <si>
    <t>299 от 09.11.2023</t>
  </si>
  <si>
    <t>40/60</t>
  </si>
  <si>
    <t>Дирекция по строительству объектов телекоммуникаций и инфраструктуры Казахтелеком, АО</t>
  </si>
  <si>
    <t>891195/2023/1 от 10.11.2023</t>
  </si>
  <si>
    <t>908533/2023/1 от 10.10.2023</t>
  </si>
  <si>
    <t>Ремонтные работы</t>
  </si>
  <si>
    <t>СП ЮЖНАЯ ГОРНО-ХИМИЧЕСКАЯ КОМПАНИЯ, ТОО</t>
  </si>
  <si>
    <t>498-23 от 16.08.2023</t>
  </si>
  <si>
    <t>497-23 от 16.08.2023</t>
  </si>
  <si>
    <t>3584 от 29.11.2023</t>
  </si>
  <si>
    <t>3569 от 28.11.2023</t>
  </si>
  <si>
    <t>3408 от 10.11.2023</t>
  </si>
  <si>
    <t>2698 от 31.08.2023</t>
  </si>
  <si>
    <t>2697 от 31.08.2023</t>
  </si>
  <si>
    <t>Банк Центр Кредит, АО</t>
  </si>
  <si>
    <t>953 от 04.04.2024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</si>
</sst>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#,##0.00\ ;#,##0.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color rgb="FF000000"/>
      <name val="Arial"/>
      <family val="2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rgb="FFFF0000"/>
      <name val="Times New Roman"/>
      <family val="1"/>
      <charset val="204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</cellStyleXfs>
  <cellXfs count="117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43" fontId="3" fillId="0" borderId="8" xfId="1" applyFont="1" applyBorder="1" applyAlignment="1">
      <alignment horizontal="right" vertical="center" wrapText="1"/>
    </xf>
    <xf numFmtId="14" fontId="3" fillId="0" borderId="8" xfId="0" applyNumberFormat="1" applyFont="1" applyBorder="1" applyAlignment="1">
      <alignment horizontal="right" vertical="center" wrapText="1"/>
    </xf>
    <xf numFmtId="43" fontId="3" fillId="0" borderId="8" xfId="0" applyNumberFormat="1" applyFont="1" applyBorder="1" applyAlignment="1">
      <alignment horizontal="right" vertical="center" wrapText="1"/>
    </xf>
    <xf numFmtId="4" fontId="3" fillId="0" borderId="8" xfId="1" applyNumberFormat="1" applyFont="1" applyBorder="1" applyAlignment="1">
      <alignment horizontal="right" vertical="center" wrapText="1"/>
    </xf>
    <xf numFmtId="0" fontId="3" fillId="3" borderId="8" xfId="0" applyFont="1" applyFill="1" applyBorder="1" applyAlignment="1">
      <alignment horizontal="center" vertical="center" wrapText="1"/>
    </xf>
    <xf numFmtId="4" fontId="3" fillId="3" borderId="8" xfId="0" applyNumberFormat="1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right" vertical="center" wrapText="1"/>
    </xf>
    <xf numFmtId="43" fontId="3" fillId="4" borderId="8" xfId="1" applyFont="1" applyFill="1" applyBorder="1" applyAlignment="1">
      <alignment horizontal="right" vertical="center" wrapText="1"/>
    </xf>
    <xf numFmtId="0" fontId="0" fillId="4" borderId="0" xfId="0" applyFill="1"/>
    <xf numFmtId="43" fontId="3" fillId="4" borderId="8" xfId="0" applyNumberFormat="1" applyFont="1" applyFill="1" applyBorder="1" applyAlignment="1">
      <alignment horizontal="right" vertical="center" wrapText="1"/>
    </xf>
    <xf numFmtId="0" fontId="4" fillId="0" borderId="15" xfId="0" applyFont="1" applyBorder="1" applyAlignment="1">
      <alignment horizontal="left" vertical="center"/>
    </xf>
    <xf numFmtId="164" fontId="3" fillId="4" borderId="8" xfId="0" applyNumberFormat="1" applyFont="1" applyFill="1" applyBorder="1" applyAlignment="1">
      <alignment horizontal="right" vertical="center" wrapText="1"/>
    </xf>
    <xf numFmtId="0" fontId="3" fillId="0" borderId="8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/>
    </xf>
    <xf numFmtId="43" fontId="3" fillId="0" borderId="8" xfId="1" applyFont="1" applyBorder="1" applyAlignment="1">
      <alignment horizontal="right" vertical="center"/>
    </xf>
    <xf numFmtId="0" fontId="0" fillId="0" borderId="0" xfId="0" applyAlignment="1"/>
    <xf numFmtId="164" fontId="3" fillId="4" borderId="8" xfId="0" applyNumberFormat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 wrapText="1"/>
    </xf>
    <xf numFmtId="43" fontId="3" fillId="0" borderId="8" xfId="1" applyFont="1" applyFill="1" applyBorder="1" applyAlignment="1">
      <alignment horizontal="right" vertical="center" wrapText="1"/>
    </xf>
    <xf numFmtId="4" fontId="3" fillId="0" borderId="8" xfId="0" applyNumberFormat="1" applyFont="1" applyFill="1" applyBorder="1" applyAlignment="1">
      <alignment horizontal="right" vertical="center" wrapText="1"/>
    </xf>
    <xf numFmtId="165" fontId="3" fillId="0" borderId="8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2" fillId="2" borderId="6" xfId="0" applyFont="1" applyFill="1" applyBorder="1" applyAlignment="1">
      <alignment horizontal="center" vertical="center" wrapText="1"/>
    </xf>
    <xf numFmtId="43" fontId="3" fillId="5" borderId="8" xfId="1" applyFont="1" applyFill="1" applyBorder="1" applyAlignment="1">
      <alignment horizontal="right" vertical="center" wrapText="1"/>
    </xf>
    <xf numFmtId="43" fontId="3" fillId="5" borderId="8" xfId="1" applyFont="1" applyFill="1" applyBorder="1" applyAlignment="1">
      <alignment vertical="center" wrapText="1"/>
    </xf>
    <xf numFmtId="43" fontId="4" fillId="5" borderId="1" xfId="1" applyFont="1" applyFill="1" applyBorder="1" applyAlignment="1" applyProtection="1">
      <alignment horizontal="right" vertical="center" wrapText="1"/>
    </xf>
    <xf numFmtId="43" fontId="3" fillId="5" borderId="1" xfId="1" applyFont="1" applyFill="1" applyBorder="1" applyAlignment="1">
      <alignment horizontal="right" vertical="center" wrapText="1"/>
    </xf>
    <xf numFmtId="43" fontId="3" fillId="5" borderId="8" xfId="1" applyFont="1" applyFill="1" applyBorder="1" applyAlignment="1">
      <alignment horizontal="right" vertical="top" wrapText="1"/>
    </xf>
    <xf numFmtId="43" fontId="3" fillId="5" borderId="8" xfId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right" vertical="center" wrapText="1"/>
    </xf>
    <xf numFmtId="4" fontId="3" fillId="5" borderId="8" xfId="0" applyNumberFormat="1" applyFont="1" applyFill="1" applyBorder="1" applyAlignment="1">
      <alignment horizontal="right" vertical="center" wrapText="1"/>
    </xf>
    <xf numFmtId="165" fontId="3" fillId="5" borderId="8" xfId="0" applyNumberFormat="1" applyFont="1" applyFill="1" applyBorder="1" applyAlignment="1">
      <alignment horizontal="right" vertical="center" wrapText="1"/>
    </xf>
    <xf numFmtId="165" fontId="3" fillId="5" borderId="8" xfId="0" applyNumberFormat="1" applyFont="1" applyFill="1" applyBorder="1" applyAlignment="1">
      <alignment horizontal="center" vertical="center"/>
    </xf>
    <xf numFmtId="43" fontId="3" fillId="5" borderId="8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 applyProtection="1">
      <alignment horizontal="right" vertical="center" wrapText="1"/>
    </xf>
    <xf numFmtId="0" fontId="4" fillId="0" borderId="15" xfId="0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 wrapText="1"/>
    </xf>
    <xf numFmtId="164" fontId="3" fillId="0" borderId="8" xfId="1" applyNumberFormat="1" applyFont="1" applyBorder="1" applyAlignment="1">
      <alignment horizontal="right" vertical="center" wrapText="1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 wrapText="1"/>
    </xf>
    <xf numFmtId="164" fontId="3" fillId="0" borderId="8" xfId="0" applyNumberFormat="1" applyFont="1" applyFill="1" applyBorder="1" applyAlignment="1">
      <alignment horizontal="right" vertical="center" wrapText="1"/>
    </xf>
    <xf numFmtId="164" fontId="3" fillId="0" borderId="8" xfId="1" applyNumberFormat="1" applyFont="1" applyFill="1" applyBorder="1" applyAlignment="1">
      <alignment horizontal="right" vertical="center" wrapText="1"/>
    </xf>
    <xf numFmtId="43" fontId="3" fillId="0" borderId="8" xfId="0" applyNumberFormat="1" applyFont="1" applyFill="1" applyBorder="1" applyAlignment="1">
      <alignment horizontal="right" vertical="center" wrapText="1"/>
    </xf>
    <xf numFmtId="164" fontId="3" fillId="0" borderId="8" xfId="0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" fontId="3" fillId="4" borderId="8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right" vertical="center" wrapText="1"/>
    </xf>
    <xf numFmtId="0" fontId="9" fillId="3" borderId="8" xfId="0" applyFont="1" applyFill="1" applyBorder="1" applyAlignment="1">
      <alignment horizontal="center" vertical="center" wrapText="1"/>
    </xf>
    <xf numFmtId="4" fontId="9" fillId="0" borderId="8" xfId="1" applyNumberFormat="1" applyFont="1" applyBorder="1" applyAlignment="1">
      <alignment horizontal="right" vertical="center" wrapText="1"/>
    </xf>
    <xf numFmtId="43" fontId="9" fillId="0" borderId="8" xfId="1" applyFont="1" applyBorder="1" applyAlignment="1">
      <alignment horizontal="right" vertical="center" wrapText="1"/>
    </xf>
    <xf numFmtId="0" fontId="9" fillId="4" borderId="8" xfId="0" applyFont="1" applyFill="1" applyBorder="1" applyAlignment="1">
      <alignment horizontal="right" vertical="center" wrapText="1"/>
    </xf>
    <xf numFmtId="164" fontId="9" fillId="4" borderId="8" xfId="0" applyNumberFormat="1" applyFont="1" applyFill="1" applyBorder="1" applyAlignment="1">
      <alignment horizontal="right" vertical="center" wrapText="1"/>
    </xf>
    <xf numFmtId="43" fontId="9" fillId="0" borderId="8" xfId="0" applyNumberFormat="1" applyFont="1" applyBorder="1" applyAlignment="1">
      <alignment horizontal="right" vertical="center" wrapText="1"/>
    </xf>
    <xf numFmtId="0" fontId="8" fillId="0" borderId="0" xfId="0" applyFont="1"/>
    <xf numFmtId="0" fontId="3" fillId="6" borderId="8" xfId="0" applyFont="1" applyFill="1" applyBorder="1" applyAlignment="1">
      <alignment horizontal="right" vertical="center"/>
    </xf>
    <xf numFmtId="0" fontId="3" fillId="6" borderId="8" xfId="0" applyFont="1" applyFill="1" applyBorder="1" applyAlignment="1">
      <alignment horizontal="center" vertical="center"/>
    </xf>
    <xf numFmtId="164" fontId="3" fillId="6" borderId="8" xfId="1" applyNumberFormat="1" applyFont="1" applyFill="1" applyBorder="1" applyAlignment="1">
      <alignment horizontal="right" vertical="center" wrapText="1"/>
    </xf>
    <xf numFmtId="43" fontId="3" fillId="6" borderId="8" xfId="1" applyFont="1" applyFill="1" applyBorder="1" applyAlignment="1">
      <alignment horizontal="right" vertical="center"/>
    </xf>
    <xf numFmtId="164" fontId="3" fillId="6" borderId="8" xfId="1" applyNumberFormat="1" applyFont="1" applyFill="1" applyBorder="1" applyAlignment="1">
      <alignment horizontal="right" vertical="center"/>
    </xf>
    <xf numFmtId="164" fontId="3" fillId="6" borderId="8" xfId="0" applyNumberFormat="1" applyFont="1" applyFill="1" applyBorder="1" applyAlignment="1">
      <alignment horizontal="right" vertical="center"/>
    </xf>
    <xf numFmtId="164" fontId="3" fillId="6" borderId="8" xfId="0" applyNumberFormat="1" applyFont="1" applyFill="1" applyBorder="1" applyAlignment="1">
      <alignment horizontal="right" vertical="center" wrapText="1"/>
    </xf>
    <xf numFmtId="43" fontId="3" fillId="6" borderId="8" xfId="0" applyNumberFormat="1" applyFont="1" applyFill="1" applyBorder="1" applyAlignment="1">
      <alignment horizontal="right" vertical="center" wrapText="1"/>
    </xf>
    <xf numFmtId="0" fontId="0" fillId="6" borderId="0" xfId="0" applyFill="1" applyAlignment="1"/>
    <xf numFmtId="0" fontId="9" fillId="6" borderId="8" xfId="0" applyFont="1" applyFill="1" applyBorder="1" applyAlignment="1">
      <alignment horizontal="right" vertical="center"/>
    </xf>
    <xf numFmtId="0" fontId="9" fillId="6" borderId="8" xfId="0" applyFont="1" applyFill="1" applyBorder="1" applyAlignment="1">
      <alignment horizontal="right" vertical="center" wrapText="1"/>
    </xf>
    <xf numFmtId="0" fontId="10" fillId="0" borderId="15" xfId="0" applyFont="1" applyBorder="1" applyAlignment="1">
      <alignment horizontal="right" vertical="center"/>
    </xf>
    <xf numFmtId="14" fontId="9" fillId="0" borderId="8" xfId="0" applyNumberFormat="1" applyFont="1" applyBorder="1" applyAlignment="1">
      <alignment horizontal="right" vertical="center" wrapText="1"/>
    </xf>
    <xf numFmtId="164" fontId="9" fillId="4" borderId="8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11 7" xfId="3" xr:uid="{00000000-0005-0000-0000-000001000000}"/>
    <cellStyle name="Обычный 2" xfId="2" xr:uid="{00000000-0005-0000-0000-000002000000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abSelected="1" zoomScale="115" zoomScaleNormal="115" workbookViewId="0">
      <pane ySplit="4" topLeftCell="A5" activePane="bottomLeft" state="frozen"/>
      <selection pane="bottomLeft" activeCell="D16" sqref="D16"/>
    </sheetView>
  </sheetViews>
  <sheetFormatPr defaultColWidth="18.7265625" defaultRowHeight="14.5" x14ac:dyDescent="0.35"/>
  <cols>
    <col min="1" max="1" width="24.1796875" customWidth="1"/>
    <col min="2" max="2" width="19.26953125" customWidth="1"/>
    <col min="4" max="4" width="21.1796875" customWidth="1"/>
    <col min="5" max="5" width="14.54296875" customWidth="1"/>
    <col min="6" max="6" width="7" customWidth="1"/>
    <col min="7" max="9" width="11.26953125" customWidth="1"/>
    <col min="10" max="10" width="13.08984375" style="20" customWidth="1"/>
    <col min="11" max="12" width="15.1796875" style="20" customWidth="1"/>
    <col min="13" max="13" width="12.54296875" customWidth="1"/>
    <col min="14" max="14" width="13.453125" customWidth="1"/>
    <col min="15" max="15" width="14.36328125" customWidth="1"/>
    <col min="16" max="16" width="13.90625" style="20" customWidth="1"/>
    <col min="17" max="18" width="14.453125" style="20" customWidth="1"/>
    <col min="19" max="19" width="13.54296875" customWidth="1"/>
    <col min="20" max="20" width="13.6328125" customWidth="1"/>
    <col min="21" max="21" width="14.54296875" customWidth="1"/>
  </cols>
  <sheetData>
    <row r="1" spans="1:21" ht="15" customHeight="1" thickBot="1" x14ac:dyDescent="0.4">
      <c r="A1" s="102" t="s">
        <v>18</v>
      </c>
      <c r="B1" s="102" t="s">
        <v>0</v>
      </c>
      <c r="C1" s="102" t="s">
        <v>1</v>
      </c>
      <c r="D1" s="102" t="s">
        <v>2</v>
      </c>
      <c r="E1" s="1" t="s">
        <v>3</v>
      </c>
      <c r="F1" s="102" t="s">
        <v>5</v>
      </c>
      <c r="G1" s="111" t="s">
        <v>6</v>
      </c>
      <c r="H1" s="112"/>
      <c r="I1" s="112"/>
      <c r="J1" s="112"/>
      <c r="K1" s="113"/>
      <c r="L1" s="68"/>
      <c r="M1" s="96" t="s">
        <v>7</v>
      </c>
      <c r="N1" s="97"/>
      <c r="O1" s="97"/>
      <c r="P1" s="97"/>
      <c r="Q1" s="97"/>
      <c r="R1" s="97"/>
      <c r="S1" s="97"/>
      <c r="T1" s="97"/>
      <c r="U1" s="98"/>
    </row>
    <row r="2" spans="1:21" ht="15" thickBot="1" x14ac:dyDescent="0.4">
      <c r="A2" s="107"/>
      <c r="B2" s="107"/>
      <c r="C2" s="107"/>
      <c r="D2" s="107"/>
      <c r="E2" s="2" t="s">
        <v>4</v>
      </c>
      <c r="F2" s="107"/>
      <c r="G2" s="114"/>
      <c r="H2" s="115"/>
      <c r="I2" s="115"/>
      <c r="J2" s="115"/>
      <c r="K2" s="116"/>
      <c r="L2" s="70"/>
      <c r="M2" s="99" t="s">
        <v>8</v>
      </c>
      <c r="N2" s="100"/>
      <c r="O2" s="100"/>
      <c r="P2" s="101"/>
      <c r="Q2" s="37"/>
      <c r="R2" s="69"/>
      <c r="S2" s="102" t="s">
        <v>9</v>
      </c>
      <c r="T2" s="102" t="s">
        <v>10</v>
      </c>
      <c r="U2" s="102" t="s">
        <v>11</v>
      </c>
    </row>
    <row r="3" spans="1:21" ht="15" thickBot="1" x14ac:dyDescent="0.4">
      <c r="A3" s="103"/>
      <c r="B3" s="103"/>
      <c r="C3" s="103"/>
      <c r="D3" s="103"/>
      <c r="E3" s="3"/>
      <c r="F3" s="103"/>
      <c r="G3" s="4" t="s">
        <v>12</v>
      </c>
      <c r="H3" s="5" t="s">
        <v>13</v>
      </c>
      <c r="I3" s="5" t="s">
        <v>14</v>
      </c>
      <c r="J3" s="17" t="s">
        <v>78</v>
      </c>
      <c r="K3" s="17" t="s">
        <v>115</v>
      </c>
      <c r="L3" s="17">
        <v>2024</v>
      </c>
      <c r="M3" s="4" t="s">
        <v>12</v>
      </c>
      <c r="N3" s="5" t="s">
        <v>13</v>
      </c>
      <c r="O3" s="5" t="s">
        <v>14</v>
      </c>
      <c r="P3" s="17" t="s">
        <v>78</v>
      </c>
      <c r="Q3" s="17" t="s">
        <v>115</v>
      </c>
      <c r="R3" s="17">
        <v>2024</v>
      </c>
      <c r="S3" s="103"/>
      <c r="T3" s="103"/>
      <c r="U3" s="103"/>
    </row>
    <row r="4" spans="1:21" x14ac:dyDescent="0.35">
      <c r="A4" s="104" t="s">
        <v>15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6"/>
    </row>
    <row r="5" spans="1:21" ht="24.5" customHeight="1" thickBot="1" x14ac:dyDescent="0.4">
      <c r="A5" s="38" t="s">
        <v>22</v>
      </c>
      <c r="B5" s="38" t="s">
        <v>36</v>
      </c>
      <c r="C5" s="38" t="s">
        <v>23</v>
      </c>
      <c r="D5" s="38" t="s">
        <v>19</v>
      </c>
      <c r="E5" s="39">
        <v>34574187.909999996</v>
      </c>
      <c r="F5" s="38" t="s">
        <v>21</v>
      </c>
      <c r="G5" s="38">
        <v>34574187.909999996</v>
      </c>
      <c r="H5" s="38">
        <v>0</v>
      </c>
      <c r="I5" s="38">
        <v>0</v>
      </c>
      <c r="J5" s="38">
        <v>0</v>
      </c>
      <c r="K5" s="38">
        <v>0</v>
      </c>
      <c r="L5" s="38"/>
      <c r="M5" s="38">
        <v>34574187.909999996</v>
      </c>
      <c r="N5" s="38">
        <v>0</v>
      </c>
      <c r="O5" s="38">
        <v>0</v>
      </c>
      <c r="P5" s="38">
        <v>0</v>
      </c>
      <c r="Q5" s="38"/>
      <c r="R5" s="38"/>
      <c r="S5" s="38">
        <v>0</v>
      </c>
      <c r="T5" s="38">
        <v>34574187.909999996</v>
      </c>
      <c r="U5" s="38">
        <v>0</v>
      </c>
    </row>
    <row r="6" spans="1:21" ht="21.5" thickBot="1" x14ac:dyDescent="0.4">
      <c r="A6" s="38" t="s">
        <v>25</v>
      </c>
      <c r="B6" s="38" t="s">
        <v>109</v>
      </c>
      <c r="C6" s="38" t="s">
        <v>29</v>
      </c>
      <c r="D6" s="38" t="s">
        <v>19</v>
      </c>
      <c r="E6" s="40">
        <v>13007575</v>
      </c>
      <c r="F6" s="38" t="s">
        <v>21</v>
      </c>
      <c r="G6" s="40" t="s">
        <v>17</v>
      </c>
      <c r="H6" s="38" t="s">
        <v>17</v>
      </c>
      <c r="I6" s="38">
        <v>9923815</v>
      </c>
      <c r="J6" s="38">
        <v>3076760</v>
      </c>
      <c r="K6" s="38"/>
      <c r="L6" s="38"/>
      <c r="M6" s="40" t="s">
        <v>17</v>
      </c>
      <c r="N6" s="38" t="s">
        <v>17</v>
      </c>
      <c r="O6" s="38">
        <v>9923815</v>
      </c>
      <c r="P6" s="38">
        <v>3076760</v>
      </c>
      <c r="Q6" s="38"/>
      <c r="R6" s="38"/>
      <c r="S6" s="38">
        <v>7000</v>
      </c>
      <c r="T6" s="38">
        <v>13000575</v>
      </c>
      <c r="U6" s="38">
        <v>7000</v>
      </c>
    </row>
    <row r="7" spans="1:21" ht="21.5" thickBot="1" x14ac:dyDescent="0.4">
      <c r="A7" s="38" t="s">
        <v>27</v>
      </c>
      <c r="B7" s="38" t="s">
        <v>26</v>
      </c>
      <c r="C7" s="38" t="s">
        <v>24</v>
      </c>
      <c r="D7" s="38" t="s">
        <v>19</v>
      </c>
      <c r="E7" s="40">
        <v>8715455</v>
      </c>
      <c r="F7" s="38" t="s">
        <v>21</v>
      </c>
      <c r="G7" s="38">
        <v>8715455</v>
      </c>
      <c r="H7" s="38">
        <v>0</v>
      </c>
      <c r="I7" s="38">
        <v>0</v>
      </c>
      <c r="J7" s="38">
        <v>0</v>
      </c>
      <c r="K7" s="38"/>
      <c r="L7" s="38"/>
      <c r="M7" s="38">
        <v>8715455</v>
      </c>
      <c r="N7" s="38">
        <v>0</v>
      </c>
      <c r="O7" s="38">
        <v>0</v>
      </c>
      <c r="P7" s="38">
        <v>0</v>
      </c>
      <c r="Q7" s="38">
        <v>0</v>
      </c>
      <c r="R7" s="38"/>
      <c r="S7" s="38">
        <v>0</v>
      </c>
      <c r="T7" s="38">
        <v>7897070</v>
      </c>
      <c r="U7" s="38">
        <v>0</v>
      </c>
    </row>
    <row r="8" spans="1:21" ht="21.5" thickBot="1" x14ac:dyDescent="0.4">
      <c r="A8" s="38" t="s">
        <v>28</v>
      </c>
      <c r="B8" s="38" t="s">
        <v>110</v>
      </c>
      <c r="C8" s="38" t="s">
        <v>29</v>
      </c>
      <c r="D8" s="38" t="s">
        <v>20</v>
      </c>
      <c r="E8" s="40">
        <v>42000</v>
      </c>
      <c r="F8" s="38" t="s">
        <v>21</v>
      </c>
      <c r="G8" s="38" t="s">
        <v>17</v>
      </c>
      <c r="H8" s="38" t="s">
        <v>17</v>
      </c>
      <c r="I8" s="38" t="s">
        <v>17</v>
      </c>
      <c r="J8" s="38">
        <v>0</v>
      </c>
      <c r="K8" s="38"/>
      <c r="L8" s="38"/>
      <c r="M8" s="38" t="s">
        <v>17</v>
      </c>
      <c r="N8" s="38" t="s">
        <v>17</v>
      </c>
      <c r="O8" s="38" t="s">
        <v>17</v>
      </c>
      <c r="P8" s="38">
        <v>0</v>
      </c>
      <c r="Q8" s="38">
        <v>0</v>
      </c>
      <c r="R8" s="38"/>
      <c r="S8" s="38">
        <v>42000</v>
      </c>
      <c r="T8" s="38">
        <v>0</v>
      </c>
      <c r="U8" s="38">
        <v>42000</v>
      </c>
    </row>
    <row r="9" spans="1:21" ht="21.5" thickBot="1" x14ac:dyDescent="0.4">
      <c r="A9" s="38" t="s">
        <v>30</v>
      </c>
      <c r="B9" s="38" t="s">
        <v>31</v>
      </c>
      <c r="C9" s="38" t="s">
        <v>32</v>
      </c>
      <c r="D9" s="38" t="s">
        <v>33</v>
      </c>
      <c r="E9" s="40">
        <v>6500000</v>
      </c>
      <c r="F9" s="38" t="s">
        <v>21</v>
      </c>
      <c r="G9" s="38">
        <v>4500000</v>
      </c>
      <c r="H9" s="38">
        <v>0</v>
      </c>
      <c r="I9" s="38">
        <v>0</v>
      </c>
      <c r="J9" s="38">
        <v>0</v>
      </c>
      <c r="K9" s="38">
        <v>0</v>
      </c>
      <c r="L9" s="38"/>
      <c r="M9" s="38">
        <v>4500000</v>
      </c>
      <c r="N9" s="38">
        <v>0</v>
      </c>
      <c r="O9" s="38">
        <v>0</v>
      </c>
      <c r="P9" s="38">
        <v>0</v>
      </c>
      <c r="Q9" s="38">
        <v>0</v>
      </c>
      <c r="R9" s="38"/>
      <c r="S9" s="38">
        <v>2000000</v>
      </c>
      <c r="T9" s="38">
        <v>4500000</v>
      </c>
      <c r="U9" s="38">
        <v>2000000</v>
      </c>
    </row>
    <row r="10" spans="1:21" ht="21.5" thickBot="1" x14ac:dyDescent="0.4">
      <c r="A10" s="38" t="s">
        <v>34</v>
      </c>
      <c r="B10" s="38" t="s">
        <v>111</v>
      </c>
      <c r="C10" s="38" t="s">
        <v>29</v>
      </c>
      <c r="D10" s="38" t="s">
        <v>19</v>
      </c>
      <c r="E10" s="40">
        <v>11000000</v>
      </c>
      <c r="F10" s="38" t="s">
        <v>21</v>
      </c>
      <c r="G10" s="38">
        <v>9750000</v>
      </c>
      <c r="H10" s="38">
        <v>400000</v>
      </c>
      <c r="I10" s="41">
        <v>0</v>
      </c>
      <c r="J10" s="38">
        <v>0</v>
      </c>
      <c r="K10" s="38">
        <v>0</v>
      </c>
      <c r="L10" s="38"/>
      <c r="M10" s="38">
        <v>9750000</v>
      </c>
      <c r="N10" s="38">
        <v>400000</v>
      </c>
      <c r="O10" s="41">
        <v>0</v>
      </c>
      <c r="P10" s="41"/>
      <c r="Q10" s="41"/>
      <c r="R10" s="38"/>
      <c r="S10" s="38">
        <v>850000</v>
      </c>
      <c r="T10" s="38">
        <v>10150000</v>
      </c>
      <c r="U10" s="38">
        <v>850000</v>
      </c>
    </row>
    <row r="11" spans="1:21" ht="21.5" thickBot="1" x14ac:dyDescent="0.4">
      <c r="A11" s="38" t="s">
        <v>35</v>
      </c>
      <c r="B11" s="38" t="s">
        <v>112</v>
      </c>
      <c r="C11" s="38" t="s">
        <v>29</v>
      </c>
      <c r="D11" s="38" t="s">
        <v>19</v>
      </c>
      <c r="E11" s="38">
        <v>13800741</v>
      </c>
      <c r="F11" s="38" t="s">
        <v>21</v>
      </c>
      <c r="G11" s="38" t="s">
        <v>17</v>
      </c>
      <c r="H11" s="38" t="s">
        <v>17</v>
      </c>
      <c r="I11" s="38">
        <v>13021481.18</v>
      </c>
      <c r="J11" s="38">
        <v>0</v>
      </c>
      <c r="K11" s="38">
        <v>0</v>
      </c>
      <c r="L11" s="38"/>
      <c r="M11" s="38" t="s">
        <v>17</v>
      </c>
      <c r="N11" s="38">
        <v>13021481.18</v>
      </c>
      <c r="O11" s="38">
        <v>0</v>
      </c>
      <c r="P11" s="38">
        <v>0</v>
      </c>
      <c r="Q11" s="38">
        <v>0</v>
      </c>
      <c r="R11" s="38"/>
      <c r="S11" s="38">
        <v>-13021481.18</v>
      </c>
      <c r="T11" s="38">
        <v>13021481.18</v>
      </c>
      <c r="U11" s="38">
        <v>779259.8200000003</v>
      </c>
    </row>
    <row r="12" spans="1:21" ht="21.5" thickBot="1" x14ac:dyDescent="0.4">
      <c r="A12" s="42" t="s">
        <v>37</v>
      </c>
      <c r="B12" s="38" t="s">
        <v>38</v>
      </c>
      <c r="C12" s="38" t="s">
        <v>29</v>
      </c>
      <c r="D12" s="38" t="s">
        <v>33</v>
      </c>
      <c r="E12" s="38">
        <v>10000000</v>
      </c>
      <c r="F12" s="38" t="s">
        <v>21</v>
      </c>
      <c r="G12" s="38">
        <v>7000000</v>
      </c>
      <c r="H12" s="38">
        <v>0</v>
      </c>
      <c r="I12" s="38">
        <v>0</v>
      </c>
      <c r="J12" s="38">
        <v>0</v>
      </c>
      <c r="K12" s="38">
        <v>0</v>
      </c>
      <c r="L12" s="38"/>
      <c r="M12" s="38">
        <v>7000000</v>
      </c>
      <c r="N12" s="38">
        <v>0</v>
      </c>
      <c r="O12" s="38">
        <v>0</v>
      </c>
      <c r="P12" s="38">
        <v>0</v>
      </c>
      <c r="Q12" s="38">
        <v>0</v>
      </c>
      <c r="R12" s="38"/>
      <c r="S12" s="38">
        <v>3000000</v>
      </c>
      <c r="T12" s="38">
        <v>7000000</v>
      </c>
      <c r="U12" s="38">
        <v>3000000</v>
      </c>
    </row>
    <row r="13" spans="1:21" ht="21.5" thickBot="1" x14ac:dyDescent="0.4">
      <c r="A13" s="38" t="s">
        <v>39</v>
      </c>
      <c r="B13" s="38" t="s">
        <v>40</v>
      </c>
      <c r="C13" s="38" t="s">
        <v>29</v>
      </c>
      <c r="D13" s="38" t="s">
        <v>20</v>
      </c>
      <c r="E13" s="38">
        <v>6500000</v>
      </c>
      <c r="F13" s="38" t="s">
        <v>21</v>
      </c>
      <c r="G13" s="38">
        <v>5950000</v>
      </c>
      <c r="H13" s="38">
        <v>500000</v>
      </c>
      <c r="I13" s="38">
        <v>0</v>
      </c>
      <c r="J13" s="38">
        <v>0</v>
      </c>
      <c r="K13" s="38">
        <v>0</v>
      </c>
      <c r="L13" s="38"/>
      <c r="M13" s="38">
        <v>5950000</v>
      </c>
      <c r="N13" s="38">
        <v>500000</v>
      </c>
      <c r="O13" s="38">
        <v>0</v>
      </c>
      <c r="P13" s="38">
        <v>0</v>
      </c>
      <c r="Q13" s="38">
        <v>0</v>
      </c>
      <c r="R13" s="38"/>
      <c r="S13" s="38">
        <v>50000</v>
      </c>
      <c r="T13" s="38">
        <v>6450000</v>
      </c>
      <c r="U13" s="38">
        <v>50000</v>
      </c>
    </row>
    <row r="14" spans="1:21" ht="21.5" thickBot="1" x14ac:dyDescent="0.4">
      <c r="A14" s="38" t="s">
        <v>44</v>
      </c>
      <c r="B14" s="38" t="s">
        <v>45</v>
      </c>
      <c r="C14" s="38" t="s">
        <v>46</v>
      </c>
      <c r="D14" s="38" t="s">
        <v>19</v>
      </c>
      <c r="E14" s="38">
        <v>7380000</v>
      </c>
      <c r="F14" s="38" t="s">
        <v>21</v>
      </c>
      <c r="G14" s="38">
        <v>5800000</v>
      </c>
      <c r="H14" s="38">
        <v>700000</v>
      </c>
      <c r="I14" s="38">
        <v>440000</v>
      </c>
      <c r="J14" s="38">
        <v>0</v>
      </c>
      <c r="K14" s="38">
        <v>0</v>
      </c>
      <c r="L14" s="38"/>
      <c r="M14" s="38">
        <v>5800000</v>
      </c>
      <c r="N14" s="38">
        <v>700000</v>
      </c>
      <c r="O14" s="38">
        <v>440000</v>
      </c>
      <c r="P14" s="38">
        <v>0</v>
      </c>
      <c r="Q14" s="38">
        <v>0</v>
      </c>
      <c r="R14" s="38"/>
      <c r="S14" s="38">
        <v>1140000</v>
      </c>
      <c r="T14" s="38">
        <v>5800000</v>
      </c>
      <c r="U14" s="38">
        <v>440000</v>
      </c>
    </row>
    <row r="15" spans="1:21" ht="27" customHeight="1" thickBot="1" x14ac:dyDescent="0.4">
      <c r="A15" s="38" t="s">
        <v>47</v>
      </c>
      <c r="B15" s="38" t="s">
        <v>48</v>
      </c>
      <c r="C15" s="38" t="s">
        <v>29</v>
      </c>
      <c r="D15" s="38" t="s">
        <v>20</v>
      </c>
      <c r="E15" s="38">
        <v>7000000</v>
      </c>
      <c r="F15" s="38" t="s">
        <v>21</v>
      </c>
      <c r="G15" s="38">
        <v>5000000</v>
      </c>
      <c r="H15" s="38">
        <v>1000000</v>
      </c>
      <c r="I15" s="38">
        <v>0</v>
      </c>
      <c r="J15" s="38">
        <v>0</v>
      </c>
      <c r="K15" s="38">
        <v>0</v>
      </c>
      <c r="L15" s="38"/>
      <c r="M15" s="38">
        <v>5000000</v>
      </c>
      <c r="N15" s="38">
        <v>1000000</v>
      </c>
      <c r="O15" s="38">
        <v>0</v>
      </c>
      <c r="P15" s="38">
        <v>0</v>
      </c>
      <c r="Q15" s="38">
        <v>0</v>
      </c>
      <c r="R15" s="38"/>
      <c r="S15" s="38">
        <v>1000000</v>
      </c>
      <c r="T15" s="38">
        <v>5000000</v>
      </c>
      <c r="U15" s="38">
        <v>1000000</v>
      </c>
    </row>
    <row r="16" spans="1:21" ht="21.5" thickBot="1" x14ac:dyDescent="0.4">
      <c r="A16" s="38" t="s">
        <v>41</v>
      </c>
      <c r="B16" s="43" t="s">
        <v>42</v>
      </c>
      <c r="C16" s="38" t="s">
        <v>29</v>
      </c>
      <c r="D16" s="38" t="s">
        <v>43</v>
      </c>
      <c r="E16" s="38">
        <v>8000000</v>
      </c>
      <c r="F16" s="38" t="s">
        <v>21</v>
      </c>
      <c r="G16" s="38">
        <v>7000000</v>
      </c>
      <c r="H16" s="38">
        <v>500000</v>
      </c>
      <c r="I16" s="38">
        <v>0</v>
      </c>
      <c r="J16" s="38">
        <v>0</v>
      </c>
      <c r="K16" s="38">
        <v>0</v>
      </c>
      <c r="L16" s="38"/>
      <c r="M16" s="38">
        <v>7000000</v>
      </c>
      <c r="N16" s="38">
        <v>500000</v>
      </c>
      <c r="O16" s="38">
        <v>0</v>
      </c>
      <c r="P16" s="38">
        <v>0</v>
      </c>
      <c r="Q16" s="38">
        <v>0</v>
      </c>
      <c r="R16" s="38"/>
      <c r="S16" s="38">
        <v>500000</v>
      </c>
      <c r="T16" s="38">
        <v>7000000</v>
      </c>
      <c r="U16" s="38">
        <v>500000</v>
      </c>
    </row>
    <row r="17" spans="1:21" ht="15" thickBot="1" x14ac:dyDescent="0.4">
      <c r="A17" s="108" t="s">
        <v>62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10"/>
    </row>
    <row r="18" spans="1:21" ht="21.5" thickBot="1" x14ac:dyDescent="0.4">
      <c r="A18" s="44" t="s">
        <v>63</v>
      </c>
      <c r="B18" s="45" t="s">
        <v>64</v>
      </c>
      <c r="C18" s="46" t="s">
        <v>29</v>
      </c>
      <c r="D18" s="45" t="s">
        <v>19</v>
      </c>
      <c r="E18" s="38">
        <v>2312765</v>
      </c>
      <c r="F18" s="46" t="s">
        <v>21</v>
      </c>
      <c r="G18" s="47">
        <v>2312765</v>
      </c>
      <c r="H18" s="47">
        <v>800000</v>
      </c>
      <c r="I18" s="48">
        <v>1512765</v>
      </c>
      <c r="J18" s="46">
        <v>0</v>
      </c>
      <c r="K18" s="46">
        <v>0</v>
      </c>
      <c r="L18" s="46"/>
      <c r="M18" s="47">
        <v>2312765</v>
      </c>
      <c r="N18" s="47">
        <v>800000</v>
      </c>
      <c r="O18" s="48">
        <v>1512765</v>
      </c>
      <c r="P18" s="48">
        <v>1512765</v>
      </c>
      <c r="Q18" s="48"/>
      <c r="R18" s="48"/>
      <c r="S18" s="48">
        <f>P18</f>
        <v>1512765</v>
      </c>
      <c r="T18" s="47">
        <v>2312765</v>
      </c>
      <c r="U18" s="48">
        <v>0</v>
      </c>
    </row>
    <row r="19" spans="1:21" ht="21.5" thickBot="1" x14ac:dyDescent="0.4">
      <c r="A19" s="44" t="s">
        <v>65</v>
      </c>
      <c r="B19" s="45" t="s">
        <v>113</v>
      </c>
      <c r="C19" s="46" t="s">
        <v>29</v>
      </c>
      <c r="D19" s="45" t="s">
        <v>19</v>
      </c>
      <c r="E19" s="38">
        <v>35457927</v>
      </c>
      <c r="F19" s="46" t="s">
        <v>21</v>
      </c>
      <c r="G19" s="47" t="s">
        <v>17</v>
      </c>
      <c r="H19" s="47" t="s">
        <v>17</v>
      </c>
      <c r="I19" s="48">
        <v>35457927</v>
      </c>
      <c r="J19" s="46" t="s">
        <v>17</v>
      </c>
      <c r="K19" s="46" t="s">
        <v>17</v>
      </c>
      <c r="L19" s="46"/>
      <c r="M19" s="46" t="s">
        <v>17</v>
      </c>
      <c r="N19" s="38" t="str">
        <f>H19</f>
        <v>-</v>
      </c>
      <c r="O19" s="38">
        <f>I19</f>
        <v>35457927</v>
      </c>
      <c r="P19" s="46" t="str">
        <f>J19</f>
        <v>-</v>
      </c>
      <c r="Q19" s="46" t="str">
        <f>M19</f>
        <v>-</v>
      </c>
      <c r="R19" s="46"/>
      <c r="S19" s="46" t="str">
        <f>M19</f>
        <v>-</v>
      </c>
      <c r="T19" s="38" t="str">
        <f>N19</f>
        <v>-</v>
      </c>
      <c r="U19" s="48">
        <v>0</v>
      </c>
    </row>
    <row r="20" spans="1:21" ht="21.5" thickBot="1" x14ac:dyDescent="0.4">
      <c r="A20" s="44" t="s">
        <v>66</v>
      </c>
      <c r="B20" s="45" t="s">
        <v>67</v>
      </c>
      <c r="C20" s="46" t="s">
        <v>29</v>
      </c>
      <c r="D20" s="45" t="s">
        <v>19</v>
      </c>
      <c r="E20" s="38">
        <v>1347443</v>
      </c>
      <c r="F20" s="46" t="s">
        <v>21</v>
      </c>
      <c r="G20" s="38">
        <v>1347443</v>
      </c>
      <c r="H20" s="47">
        <v>0</v>
      </c>
      <c r="I20" s="48">
        <v>0</v>
      </c>
      <c r="J20" s="46">
        <v>0</v>
      </c>
      <c r="K20" s="46">
        <v>0</v>
      </c>
      <c r="L20" s="46"/>
      <c r="M20" s="38">
        <v>1347443</v>
      </c>
      <c r="N20" s="46">
        <v>0</v>
      </c>
      <c r="O20" s="46">
        <v>0</v>
      </c>
      <c r="P20" s="46">
        <v>0</v>
      </c>
      <c r="Q20" s="46">
        <v>0</v>
      </c>
      <c r="R20" s="46"/>
      <c r="S20" s="46">
        <f>N20</f>
        <v>0</v>
      </c>
      <c r="T20" s="38">
        <f>M20</f>
        <v>1347443</v>
      </c>
      <c r="U20" s="48">
        <f>N20</f>
        <v>0</v>
      </c>
    </row>
    <row r="21" spans="1:21" ht="21.5" thickBot="1" x14ac:dyDescent="0.4">
      <c r="A21" s="44" t="s">
        <v>68</v>
      </c>
      <c r="B21" s="45" t="s">
        <v>114</v>
      </c>
      <c r="C21" s="46" t="s">
        <v>29</v>
      </c>
      <c r="D21" s="45" t="s">
        <v>19</v>
      </c>
      <c r="E21" s="38" t="s">
        <v>69</v>
      </c>
      <c r="F21" s="46" t="s">
        <v>21</v>
      </c>
      <c r="G21" s="38" t="s">
        <v>69</v>
      </c>
      <c r="H21" s="47">
        <v>0</v>
      </c>
      <c r="I21" s="48">
        <v>0</v>
      </c>
      <c r="J21" s="46">
        <v>0</v>
      </c>
      <c r="K21" s="46">
        <v>0</v>
      </c>
      <c r="L21" s="46"/>
      <c r="M21" s="38" t="s">
        <v>69</v>
      </c>
      <c r="N21" s="47">
        <v>0</v>
      </c>
      <c r="O21" s="48">
        <v>0</v>
      </c>
      <c r="P21" s="48">
        <v>0</v>
      </c>
      <c r="Q21" s="48">
        <v>0</v>
      </c>
      <c r="R21" s="48"/>
      <c r="S21" s="49">
        <f>P21</f>
        <v>0</v>
      </c>
      <c r="T21" s="50" t="str">
        <f>M21</f>
        <v>800 000,00</v>
      </c>
      <c r="U21" s="48">
        <v>0</v>
      </c>
    </row>
    <row r="22" spans="1:21" ht="21.5" thickBot="1" x14ac:dyDescent="0.4">
      <c r="A22" s="44" t="s">
        <v>70</v>
      </c>
      <c r="B22" s="45" t="s">
        <v>71</v>
      </c>
      <c r="C22" s="46" t="s">
        <v>29</v>
      </c>
      <c r="D22" s="51" t="s">
        <v>72</v>
      </c>
      <c r="E22" s="52">
        <v>363885</v>
      </c>
      <c r="F22" s="46" t="s">
        <v>21</v>
      </c>
      <c r="G22" s="52">
        <v>363885</v>
      </c>
      <c r="H22" s="47">
        <v>0</v>
      </c>
      <c r="I22" s="48">
        <v>0</v>
      </c>
      <c r="J22" s="46">
        <v>0</v>
      </c>
      <c r="K22" s="46">
        <v>0</v>
      </c>
      <c r="L22" s="46"/>
      <c r="M22" s="52">
        <v>363885</v>
      </c>
      <c r="N22" s="47">
        <v>0</v>
      </c>
      <c r="O22" s="48">
        <v>0</v>
      </c>
      <c r="P22" s="48">
        <v>0</v>
      </c>
      <c r="Q22" s="48">
        <v>0</v>
      </c>
      <c r="R22" s="48"/>
      <c r="S22" s="48">
        <v>0</v>
      </c>
      <c r="T22" s="52">
        <v>363885</v>
      </c>
      <c r="U22" s="48">
        <v>0</v>
      </c>
    </row>
    <row r="23" spans="1:21" ht="15.75" customHeight="1" thickBot="1" x14ac:dyDescent="0.4">
      <c r="A23" s="64" t="s">
        <v>74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6"/>
    </row>
    <row r="24" spans="1:21" ht="21.5" thickBot="1" x14ac:dyDescent="0.4">
      <c r="A24" s="7" t="s">
        <v>54</v>
      </c>
      <c r="B24" s="6" t="s">
        <v>55</v>
      </c>
      <c r="C24" s="7" t="s">
        <v>52</v>
      </c>
      <c r="D24" s="7" t="s">
        <v>20</v>
      </c>
      <c r="E24" s="11">
        <v>2077590990.1600387</v>
      </c>
      <c r="F24" s="7" t="s">
        <v>57</v>
      </c>
      <c r="G24" s="11">
        <v>972056986.88001454</v>
      </c>
      <c r="H24" s="11">
        <v>619394792.80000603</v>
      </c>
      <c r="I24" s="11">
        <v>481727237.60000408</v>
      </c>
      <c r="J24" s="19">
        <v>3056772.88</v>
      </c>
      <c r="K24" s="19">
        <v>1355200</v>
      </c>
      <c r="L24" s="19"/>
      <c r="M24" s="11">
        <v>972056986.88001454</v>
      </c>
      <c r="N24" s="11">
        <v>619394792.80000603</v>
      </c>
      <c r="O24" s="11">
        <v>481727237.60000408</v>
      </c>
      <c r="P24" s="19">
        <v>3056772.88</v>
      </c>
      <c r="Q24" s="19">
        <v>1355200</v>
      </c>
      <c r="R24" s="19"/>
      <c r="S24" s="59">
        <f t="shared" ref="S24:S48" si="0">E24-M24-N24-O24-P24-Q24</f>
        <v>1.3942830264568329E-5</v>
      </c>
      <c r="T24" s="13">
        <v>2077590989.80003</v>
      </c>
      <c r="U24" s="13">
        <f>E24-T24</f>
        <v>0.36000871658325195</v>
      </c>
    </row>
    <row r="25" spans="1:21" ht="21.5" thickBot="1" x14ac:dyDescent="0.4">
      <c r="A25" s="7" t="s">
        <v>54</v>
      </c>
      <c r="B25" s="6" t="s">
        <v>56</v>
      </c>
      <c r="C25" s="7" t="s">
        <v>52</v>
      </c>
      <c r="D25" s="7" t="s">
        <v>20</v>
      </c>
      <c r="E25" s="11">
        <v>414196410.66000003</v>
      </c>
      <c r="F25" s="7" t="s">
        <v>57</v>
      </c>
      <c r="G25" s="11">
        <v>125098581.44</v>
      </c>
      <c r="H25" s="11">
        <v>119009947.62</v>
      </c>
      <c r="I25" s="11">
        <v>94223617.599999994</v>
      </c>
      <c r="J25" s="19">
        <v>69421464</v>
      </c>
      <c r="K25" s="19">
        <v>6442800</v>
      </c>
      <c r="L25" s="19"/>
      <c r="M25" s="11">
        <v>125098581.44</v>
      </c>
      <c r="N25" s="11">
        <v>119009947.62</v>
      </c>
      <c r="O25" s="11">
        <v>94223617.599999994</v>
      </c>
      <c r="P25" s="19">
        <v>69421464</v>
      </c>
      <c r="Q25" s="19">
        <v>6442800</v>
      </c>
      <c r="R25" s="19"/>
      <c r="S25" s="59">
        <f t="shared" si="0"/>
        <v>2.9802322387695313E-8</v>
      </c>
      <c r="T25" s="13">
        <v>414196375.01999998</v>
      </c>
      <c r="U25" s="13">
        <f t="shared" ref="U25:U48" si="1">E25-T25</f>
        <v>35.64000004529953</v>
      </c>
    </row>
    <row r="26" spans="1:21" ht="15" thickBot="1" x14ac:dyDescent="0.4">
      <c r="A26" s="25" t="s">
        <v>49</v>
      </c>
      <c r="B26" s="31" t="s">
        <v>50</v>
      </c>
      <c r="C26" s="7" t="s">
        <v>29</v>
      </c>
      <c r="D26" s="15" t="s">
        <v>51</v>
      </c>
      <c r="E26" s="55">
        <f>G26+H26+I26+J26+K26</f>
        <v>4622568154.7900057</v>
      </c>
      <c r="F26" s="7" t="s">
        <v>61</v>
      </c>
      <c r="G26" s="16">
        <v>1595657364.2700081</v>
      </c>
      <c r="H26" s="54">
        <v>3026910790.5199976</v>
      </c>
      <c r="I26" s="54"/>
      <c r="J26" s="23">
        <v>0</v>
      </c>
      <c r="K26" s="23"/>
      <c r="L26" s="23"/>
      <c r="M26" s="55">
        <v>855883446.96000028</v>
      </c>
      <c r="N26" s="55">
        <v>1873525593.1299956</v>
      </c>
      <c r="O26" s="54">
        <v>1257003205.0500038</v>
      </c>
      <c r="P26" s="23">
        <v>134146766.73999996</v>
      </c>
      <c r="Q26" s="23">
        <v>19820347.520000007</v>
      </c>
      <c r="R26" s="23"/>
      <c r="S26" s="59">
        <f>E26-M26-N26-O26-P26-Q26</f>
        <v>482188795.39000636</v>
      </c>
      <c r="T26" s="60">
        <v>4547396357.1558027</v>
      </c>
      <c r="U26" s="13">
        <f>E26-T26</f>
        <v>75171797.634202957</v>
      </c>
    </row>
    <row r="27" spans="1:21" s="36" customFormat="1" ht="21.5" thickBot="1" x14ac:dyDescent="0.4">
      <c r="A27" s="30" t="s">
        <v>58</v>
      </c>
      <c r="B27" s="31" t="s">
        <v>59</v>
      </c>
      <c r="C27" s="32" t="s">
        <v>52</v>
      </c>
      <c r="D27" s="31" t="s">
        <v>20</v>
      </c>
      <c r="E27" s="33">
        <f>G27+H27+I27+J27+K27</f>
        <v>2015994395.9700058</v>
      </c>
      <c r="F27" s="32" t="s">
        <v>60</v>
      </c>
      <c r="G27" s="34">
        <v>686668299.51999676</v>
      </c>
      <c r="H27" s="34">
        <v>1015194217.5200093</v>
      </c>
      <c r="I27" s="35">
        <v>313594278.92999965</v>
      </c>
      <c r="J27" s="19">
        <v>537600</v>
      </c>
      <c r="K27" s="18"/>
      <c r="L27" s="18"/>
      <c r="M27" s="33">
        <v>172056882.00000104</v>
      </c>
      <c r="N27" s="33">
        <v>792250409.08000243</v>
      </c>
      <c r="O27" s="33">
        <v>434891393.18999892</v>
      </c>
      <c r="P27" s="19">
        <v>68897824.310000047</v>
      </c>
      <c r="Q27" s="19">
        <v>22036363.219999999</v>
      </c>
      <c r="R27" s="19"/>
      <c r="S27" s="59">
        <f>E27-M27-N27-O27-P27-Q27</f>
        <v>525861524.17000329</v>
      </c>
      <c r="T27" s="33">
        <v>1487194954.7615814</v>
      </c>
      <c r="U27" s="13">
        <f>(M27+O27+N27+P27+Q27)-T27</f>
        <v>2937917.0384209156</v>
      </c>
    </row>
    <row r="28" spans="1:21" s="36" customFormat="1" ht="21.5" thickBot="1" x14ac:dyDescent="0.4">
      <c r="A28" s="30" t="s">
        <v>58</v>
      </c>
      <c r="B28" s="31" t="s">
        <v>96</v>
      </c>
      <c r="C28" s="32" t="s">
        <v>52</v>
      </c>
      <c r="D28" s="31" t="s">
        <v>20</v>
      </c>
      <c r="E28" s="33">
        <f>G28+H28+I28+J28+K28</f>
        <v>6487713891.6599979</v>
      </c>
      <c r="F28" s="32" t="s">
        <v>53</v>
      </c>
      <c r="G28" s="34"/>
      <c r="H28" s="34">
        <v>1632153.6000000001</v>
      </c>
      <c r="I28" s="35">
        <v>736869538.24000001</v>
      </c>
      <c r="J28" s="19">
        <v>2020845180.9499953</v>
      </c>
      <c r="K28" s="19">
        <v>3728367018.8700032</v>
      </c>
      <c r="L28" s="19"/>
      <c r="M28" s="33"/>
      <c r="N28" s="32"/>
      <c r="O28" s="33">
        <v>235514330.62000057</v>
      </c>
      <c r="P28" s="19">
        <v>1157196160.0700035</v>
      </c>
      <c r="Q28" s="19">
        <v>1540463813.5941622</v>
      </c>
      <c r="R28" s="19"/>
      <c r="S28" s="59">
        <f t="shared" si="0"/>
        <v>3554539587.3758316</v>
      </c>
      <c r="T28" s="33">
        <v>2886739645.20612</v>
      </c>
      <c r="U28" s="13">
        <f t="shared" si="1"/>
        <v>3600974246.4538779</v>
      </c>
    </row>
    <row r="29" spans="1:21" ht="15" thickBot="1" x14ac:dyDescent="0.4">
      <c r="A29" s="25" t="s">
        <v>49</v>
      </c>
      <c r="B29" s="31" t="s">
        <v>89</v>
      </c>
      <c r="C29" s="7" t="s">
        <v>29</v>
      </c>
      <c r="D29" s="15" t="s">
        <v>51</v>
      </c>
      <c r="E29" s="55">
        <f t="shared" ref="E29:E47" si="2">G29+H29+I29+J29+K29</f>
        <v>9532745062.7600174</v>
      </c>
      <c r="F29" s="7" t="s">
        <v>61</v>
      </c>
      <c r="G29" s="16"/>
      <c r="H29" s="54"/>
      <c r="I29" s="54">
        <v>4830479489.1200104</v>
      </c>
      <c r="J29" s="23">
        <v>4702265573.6400061</v>
      </c>
      <c r="K29" s="23"/>
      <c r="L29" s="23"/>
      <c r="M29" s="55"/>
      <c r="N29" s="55"/>
      <c r="O29" s="54">
        <v>2600237028.6900072</v>
      </c>
      <c r="P29" s="23">
        <v>4101011862.690001</v>
      </c>
      <c r="Q29" s="23">
        <v>1451680372.129998</v>
      </c>
      <c r="R29" s="23"/>
      <c r="S29" s="59">
        <f t="shared" si="0"/>
        <v>1379815799.2500112</v>
      </c>
      <c r="T29" s="60">
        <v>8075857256.1399612</v>
      </c>
      <c r="U29" s="13">
        <f t="shared" si="1"/>
        <v>1456887806.6200562</v>
      </c>
    </row>
    <row r="30" spans="1:21" ht="15" thickBot="1" x14ac:dyDescent="0.4">
      <c r="A30" s="25" t="s">
        <v>49</v>
      </c>
      <c r="B30" s="63" t="s">
        <v>90</v>
      </c>
      <c r="C30" s="7" t="s">
        <v>29</v>
      </c>
      <c r="D30" s="58" t="s">
        <v>51</v>
      </c>
      <c r="E30" s="55">
        <f t="shared" si="2"/>
        <v>327598441.19999999</v>
      </c>
      <c r="F30" s="7" t="s">
        <v>61</v>
      </c>
      <c r="G30" s="16"/>
      <c r="H30" s="54"/>
      <c r="I30" s="54">
        <v>327598441.19999999</v>
      </c>
      <c r="J30" s="23"/>
      <c r="K30" s="23"/>
      <c r="L30" s="23"/>
      <c r="M30" s="55"/>
      <c r="N30" s="54">
        <v>11199981.199999999</v>
      </c>
      <c r="O30" s="54">
        <v>132425662.29000001</v>
      </c>
      <c r="P30" s="23">
        <v>147144416.24999997</v>
      </c>
      <c r="Q30" s="23">
        <v>13410216.16</v>
      </c>
      <c r="R30" s="23"/>
      <c r="S30" s="59">
        <v>0</v>
      </c>
      <c r="T30" s="60">
        <v>304180275.89999992</v>
      </c>
      <c r="U30" s="13">
        <v>0</v>
      </c>
    </row>
    <row r="31" spans="1:21" ht="15" thickBot="1" x14ac:dyDescent="0.4">
      <c r="A31" s="25" t="s">
        <v>49</v>
      </c>
      <c r="B31" s="63" t="s">
        <v>91</v>
      </c>
      <c r="C31" s="7" t="s">
        <v>29</v>
      </c>
      <c r="D31" s="58" t="s">
        <v>51</v>
      </c>
      <c r="E31" s="55">
        <f t="shared" si="2"/>
        <v>18627476.640000001</v>
      </c>
      <c r="F31" s="26" t="s">
        <v>61</v>
      </c>
      <c r="G31" s="16"/>
      <c r="H31" s="54"/>
      <c r="I31" s="54">
        <v>18627476.640000001</v>
      </c>
      <c r="J31" s="23"/>
      <c r="K31" s="23"/>
      <c r="L31" s="23"/>
      <c r="M31" s="55"/>
      <c r="N31" s="54"/>
      <c r="O31" s="54">
        <v>6171086.1500000004</v>
      </c>
      <c r="P31" s="23">
        <v>2218149.5099999998</v>
      </c>
      <c r="Q31" s="23"/>
      <c r="R31" s="23"/>
      <c r="S31" s="59">
        <v>0</v>
      </c>
      <c r="T31" s="60">
        <v>8389235.6600000001</v>
      </c>
      <c r="U31" s="13">
        <v>0</v>
      </c>
    </row>
    <row r="32" spans="1:21" ht="15" thickBot="1" x14ac:dyDescent="0.4">
      <c r="A32" s="25" t="s">
        <v>49</v>
      </c>
      <c r="B32" s="63" t="s">
        <v>92</v>
      </c>
      <c r="C32" s="7" t="s">
        <v>29</v>
      </c>
      <c r="D32" s="58" t="s">
        <v>51</v>
      </c>
      <c r="E32" s="55">
        <f t="shared" si="2"/>
        <v>639406217.52999997</v>
      </c>
      <c r="F32" s="26" t="s">
        <v>61</v>
      </c>
      <c r="G32" s="16"/>
      <c r="H32" s="54"/>
      <c r="I32" s="54">
        <v>127969772</v>
      </c>
      <c r="J32" s="23">
        <v>189346070.48999998</v>
      </c>
      <c r="K32" s="23">
        <v>322090375.04000002</v>
      </c>
      <c r="L32" s="23"/>
      <c r="M32" s="55"/>
      <c r="N32" s="54"/>
      <c r="O32" s="54">
        <v>72547613.599999994</v>
      </c>
      <c r="P32" s="23">
        <v>112777151.2</v>
      </c>
      <c r="Q32" s="23">
        <v>375560627.93000001</v>
      </c>
      <c r="R32" s="23"/>
      <c r="S32" s="59">
        <f t="shared" si="0"/>
        <v>78520824.799999952</v>
      </c>
      <c r="T32" s="60">
        <v>537485277.52999997</v>
      </c>
      <c r="U32" s="13">
        <f t="shared" si="1"/>
        <v>101920940</v>
      </c>
    </row>
    <row r="33" spans="1:21" ht="15" thickBot="1" x14ac:dyDescent="0.4">
      <c r="A33" s="25" t="s">
        <v>49</v>
      </c>
      <c r="B33" s="63" t="s">
        <v>93</v>
      </c>
      <c r="C33" s="7" t="s">
        <v>29</v>
      </c>
      <c r="D33" s="58" t="s">
        <v>51</v>
      </c>
      <c r="E33" s="55">
        <f t="shared" si="2"/>
        <v>24124517.339999992</v>
      </c>
      <c r="F33" s="26" t="s">
        <v>61</v>
      </c>
      <c r="G33" s="16"/>
      <c r="H33" s="54"/>
      <c r="I33" s="54">
        <v>15321130.189999998</v>
      </c>
      <c r="J33" s="23">
        <v>8548475.1499999948</v>
      </c>
      <c r="K33" s="23">
        <v>254912</v>
      </c>
      <c r="L33" s="23"/>
      <c r="M33" s="55"/>
      <c r="N33" s="54"/>
      <c r="O33" s="54">
        <v>3188850.5799999996</v>
      </c>
      <c r="P33" s="23">
        <v>12956976.709999999</v>
      </c>
      <c r="Q33" s="23">
        <v>1943933.5200000003</v>
      </c>
      <c r="R33" s="23"/>
      <c r="S33" s="59">
        <f t="shared" si="0"/>
        <v>6034756.5299999947</v>
      </c>
      <c r="T33" s="60">
        <v>16306918.699999997</v>
      </c>
      <c r="U33" s="13">
        <f t="shared" si="1"/>
        <v>7817598.639999995</v>
      </c>
    </row>
    <row r="34" spans="1:21" ht="15" thickBot="1" x14ac:dyDescent="0.4">
      <c r="A34" s="25" t="s">
        <v>49</v>
      </c>
      <c r="B34" s="63" t="s">
        <v>94</v>
      </c>
      <c r="C34" s="7" t="s">
        <v>29</v>
      </c>
      <c r="D34" s="58" t="s">
        <v>51</v>
      </c>
      <c r="E34" s="55">
        <f t="shared" si="2"/>
        <v>132803047.90999997</v>
      </c>
      <c r="F34" s="26" t="s">
        <v>61</v>
      </c>
      <c r="G34" s="16">
        <v>14526075.09</v>
      </c>
      <c r="H34" s="54">
        <v>193485.04</v>
      </c>
      <c r="I34" s="54">
        <v>52898912.100000009</v>
      </c>
      <c r="J34" s="23">
        <v>65086841.649999969</v>
      </c>
      <c r="K34" s="23">
        <v>97734.03</v>
      </c>
      <c r="L34" s="23"/>
      <c r="M34" s="55"/>
      <c r="N34" s="54"/>
      <c r="O34" s="54">
        <v>44351400.139999993</v>
      </c>
      <c r="P34" s="23">
        <v>69698075.209999934</v>
      </c>
      <c r="Q34" s="23">
        <v>11049001.170000002</v>
      </c>
      <c r="R34" s="23"/>
      <c r="S34" s="59">
        <f t="shared" si="0"/>
        <v>7704571.3900000453</v>
      </c>
      <c r="T34" s="60">
        <v>121230756.53000002</v>
      </c>
      <c r="U34" s="13">
        <f t="shared" si="1"/>
        <v>11572291.379999951</v>
      </c>
    </row>
    <row r="35" spans="1:21" ht="15" thickBot="1" x14ac:dyDescent="0.4">
      <c r="A35" s="25" t="s">
        <v>49</v>
      </c>
      <c r="B35" s="63" t="s">
        <v>95</v>
      </c>
      <c r="C35" s="7" t="s">
        <v>29</v>
      </c>
      <c r="D35" s="58" t="s">
        <v>51</v>
      </c>
      <c r="E35" s="55">
        <f t="shared" si="2"/>
        <v>163685784.03000003</v>
      </c>
      <c r="F35" s="26" t="s">
        <v>61</v>
      </c>
      <c r="G35" s="16"/>
      <c r="H35" s="54">
        <v>35048414.649999991</v>
      </c>
      <c r="I35" s="54">
        <v>64567416.610000022</v>
      </c>
      <c r="J35" s="23">
        <v>64069952.770000003</v>
      </c>
      <c r="K35" s="23"/>
      <c r="L35" s="23"/>
      <c r="M35" s="55"/>
      <c r="N35" s="54">
        <v>15916752.740000002</v>
      </c>
      <c r="O35" s="54">
        <v>61140743.289999984</v>
      </c>
      <c r="P35" s="23">
        <v>39114714.309999995</v>
      </c>
      <c r="Q35" s="23">
        <v>15952226.019454913</v>
      </c>
      <c r="R35" s="23"/>
      <c r="S35" s="59">
        <f t="shared" si="0"/>
        <v>31561347.670545124</v>
      </c>
      <c r="T35" s="60">
        <v>130194749.45999999</v>
      </c>
      <c r="U35" s="13">
        <f t="shared" si="1"/>
        <v>33491034.570000038</v>
      </c>
    </row>
    <row r="36" spans="1:21" ht="21.5" thickBot="1" x14ac:dyDescent="0.4">
      <c r="A36" s="25" t="s">
        <v>49</v>
      </c>
      <c r="B36" s="63" t="s">
        <v>80</v>
      </c>
      <c r="C36" s="7" t="s">
        <v>52</v>
      </c>
      <c r="D36" s="58" t="s">
        <v>79</v>
      </c>
      <c r="E36" s="55">
        <f t="shared" si="2"/>
        <v>42332802.399999999</v>
      </c>
      <c r="F36" s="26" t="s">
        <v>61</v>
      </c>
      <c r="G36" s="16"/>
      <c r="H36" s="54"/>
      <c r="I36" s="54">
        <v>5733850.0800000001</v>
      </c>
      <c r="J36" s="23">
        <v>12712560</v>
      </c>
      <c r="K36" s="23">
        <v>23886392.32</v>
      </c>
      <c r="L36" s="23"/>
      <c r="M36" s="55">
        <v>0</v>
      </c>
      <c r="N36" s="54">
        <v>0</v>
      </c>
      <c r="O36" s="54">
        <v>5733850.0800000001</v>
      </c>
      <c r="P36" s="23">
        <v>12712560</v>
      </c>
      <c r="Q36" s="23">
        <v>23886392.32</v>
      </c>
      <c r="R36" s="23"/>
      <c r="S36" s="59">
        <f t="shared" si="0"/>
        <v>0</v>
      </c>
      <c r="T36" s="60">
        <v>42332802.399999999</v>
      </c>
      <c r="U36" s="13">
        <f t="shared" si="1"/>
        <v>0</v>
      </c>
    </row>
    <row r="37" spans="1:21" ht="21.5" thickBot="1" x14ac:dyDescent="0.4">
      <c r="A37" s="25" t="s">
        <v>49</v>
      </c>
      <c r="B37" s="63" t="s">
        <v>81</v>
      </c>
      <c r="C37" s="7" t="s">
        <v>52</v>
      </c>
      <c r="D37" s="58" t="s">
        <v>79</v>
      </c>
      <c r="E37" s="55">
        <f t="shared" si="2"/>
        <v>21863015</v>
      </c>
      <c r="F37" s="26" t="s">
        <v>61</v>
      </c>
      <c r="G37" s="16"/>
      <c r="H37" s="54"/>
      <c r="I37" s="54"/>
      <c r="J37" s="23">
        <v>21548477</v>
      </c>
      <c r="K37" s="23">
        <v>314538</v>
      </c>
      <c r="L37" s="23"/>
      <c r="M37" s="55">
        <v>0</v>
      </c>
      <c r="N37" s="54">
        <v>0</v>
      </c>
      <c r="O37" s="54"/>
      <c r="P37" s="23">
        <v>13970307</v>
      </c>
      <c r="Q37" s="23">
        <v>314538</v>
      </c>
      <c r="R37" s="23"/>
      <c r="S37" s="59">
        <f t="shared" si="0"/>
        <v>7578170</v>
      </c>
      <c r="T37" s="60">
        <v>14284845</v>
      </c>
      <c r="U37" s="13">
        <f t="shared" si="1"/>
        <v>7578170</v>
      </c>
    </row>
    <row r="38" spans="1:21" ht="21.5" thickBot="1" x14ac:dyDescent="0.4">
      <c r="A38" s="25" t="s">
        <v>49</v>
      </c>
      <c r="B38" s="63" t="s">
        <v>82</v>
      </c>
      <c r="C38" s="7" t="s">
        <v>52</v>
      </c>
      <c r="D38" s="58" t="s">
        <v>79</v>
      </c>
      <c r="E38" s="55">
        <f t="shared" si="2"/>
        <v>134283329.81999999</v>
      </c>
      <c r="F38" s="26" t="s">
        <v>61</v>
      </c>
      <c r="G38" s="16"/>
      <c r="H38" s="54"/>
      <c r="I38" s="54">
        <v>65930793.600000001</v>
      </c>
      <c r="J38" s="23">
        <v>19672408.219999999</v>
      </c>
      <c r="K38" s="23">
        <v>48680128</v>
      </c>
      <c r="L38" s="23"/>
      <c r="M38" s="55">
        <v>0</v>
      </c>
      <c r="N38" s="54">
        <v>0</v>
      </c>
      <c r="O38" s="54">
        <v>65930793.600000001</v>
      </c>
      <c r="P38" s="23">
        <v>19672408.219999999</v>
      </c>
      <c r="Q38" s="23"/>
      <c r="R38" s="23"/>
      <c r="S38" s="59">
        <f t="shared" si="0"/>
        <v>48680128</v>
      </c>
      <c r="T38" s="60">
        <v>85603201.819999993</v>
      </c>
      <c r="U38" s="13">
        <f t="shared" si="1"/>
        <v>48680128</v>
      </c>
    </row>
    <row r="39" spans="1:21" ht="21.5" thickBot="1" x14ac:dyDescent="0.4">
      <c r="A39" s="25" t="s">
        <v>49</v>
      </c>
      <c r="B39" s="63" t="s">
        <v>120</v>
      </c>
      <c r="C39" s="7" t="s">
        <v>52</v>
      </c>
      <c r="D39" s="58" t="s">
        <v>79</v>
      </c>
      <c r="E39" s="55">
        <f t="shared" si="2"/>
        <v>18492635.84</v>
      </c>
      <c r="F39" s="26" t="s">
        <v>61</v>
      </c>
      <c r="G39" s="16"/>
      <c r="H39" s="54"/>
      <c r="I39" s="54"/>
      <c r="J39" s="23"/>
      <c r="K39" s="23">
        <v>18492635.84</v>
      </c>
      <c r="L39" s="23"/>
      <c r="M39" s="55"/>
      <c r="N39" s="54"/>
      <c r="O39" s="54"/>
      <c r="P39" s="23"/>
      <c r="Q39" s="23">
        <v>18492635.84</v>
      </c>
      <c r="R39" s="23"/>
      <c r="S39" s="59">
        <f t="shared" si="0"/>
        <v>0</v>
      </c>
      <c r="T39" s="60">
        <v>18492635.84</v>
      </c>
      <c r="U39" s="13">
        <f t="shared" si="1"/>
        <v>0</v>
      </c>
    </row>
    <row r="40" spans="1:21" s="28" customFormat="1" ht="15" thickBot="1" x14ac:dyDescent="0.4">
      <c r="A40" s="26" t="s">
        <v>49</v>
      </c>
      <c r="B40" s="63" t="s">
        <v>132</v>
      </c>
      <c r="C40" s="26" t="s">
        <v>52</v>
      </c>
      <c r="D40" s="58" t="s">
        <v>131</v>
      </c>
      <c r="E40" s="55">
        <f t="shared" si="2"/>
        <v>69469286.879999995</v>
      </c>
      <c r="F40" s="26" t="s">
        <v>61</v>
      </c>
      <c r="G40" s="27"/>
      <c r="H40" s="56"/>
      <c r="I40" s="57"/>
      <c r="J40" s="29"/>
      <c r="K40" s="29">
        <v>69469286.879999995</v>
      </c>
      <c r="L40" s="29"/>
      <c r="M40" s="56"/>
      <c r="N40" s="56"/>
      <c r="O40" s="57"/>
      <c r="P40" s="29"/>
      <c r="Q40" s="29">
        <v>69469286.879999995</v>
      </c>
      <c r="R40" s="29"/>
      <c r="S40" s="59">
        <f>E40-M40-N40-O40-P40-Q40</f>
        <v>0</v>
      </c>
      <c r="T40" s="62">
        <v>69469286.879999995</v>
      </c>
      <c r="U40" s="13">
        <f t="shared" si="1"/>
        <v>0</v>
      </c>
    </row>
    <row r="41" spans="1:21" s="28" customFormat="1" ht="15" thickBot="1" x14ac:dyDescent="0.4">
      <c r="A41" s="26" t="s">
        <v>49</v>
      </c>
      <c r="B41" s="63" t="s">
        <v>151</v>
      </c>
      <c r="C41" s="26" t="s">
        <v>52</v>
      </c>
      <c r="D41" s="58" t="s">
        <v>152</v>
      </c>
      <c r="E41" s="55">
        <f t="shared" si="2"/>
        <v>878976000</v>
      </c>
      <c r="F41" s="26" t="s">
        <v>61</v>
      </c>
      <c r="G41" s="27"/>
      <c r="H41" s="56"/>
      <c r="I41" s="57"/>
      <c r="J41" s="29"/>
      <c r="K41" s="29">
        <v>878976000</v>
      </c>
      <c r="L41" s="29"/>
      <c r="M41" s="56"/>
      <c r="N41" s="56"/>
      <c r="O41" s="57"/>
      <c r="P41" s="29"/>
      <c r="Q41" s="29">
        <v>240637953.01000002</v>
      </c>
      <c r="R41" s="29"/>
      <c r="S41" s="59">
        <f t="shared" si="0"/>
        <v>638338046.99000001</v>
      </c>
      <c r="T41" s="62">
        <v>221652018.40000004</v>
      </c>
      <c r="U41" s="13">
        <f t="shared" si="1"/>
        <v>657323981.5999999</v>
      </c>
    </row>
    <row r="42" spans="1:21" s="28" customFormat="1" ht="15" thickBot="1" x14ac:dyDescent="0.4">
      <c r="A42" s="26" t="s">
        <v>49</v>
      </c>
      <c r="B42" s="63" t="s">
        <v>153</v>
      </c>
      <c r="C42" s="26" t="s">
        <v>52</v>
      </c>
      <c r="D42" s="58" t="s">
        <v>51</v>
      </c>
      <c r="E42" s="55">
        <f t="shared" si="2"/>
        <v>106691663.18000001</v>
      </c>
      <c r="F42" s="26" t="s">
        <v>61</v>
      </c>
      <c r="G42" s="27"/>
      <c r="H42" s="56"/>
      <c r="I42" s="57"/>
      <c r="J42" s="29"/>
      <c r="K42" s="29">
        <v>106691663.18000001</v>
      </c>
      <c r="L42" s="29"/>
      <c r="M42" s="56"/>
      <c r="N42" s="56"/>
      <c r="O42" s="57"/>
      <c r="P42" s="29"/>
      <c r="Q42" s="29">
        <v>103291228.34</v>
      </c>
      <c r="R42" s="29"/>
      <c r="S42" s="59">
        <f t="shared" si="0"/>
        <v>3400434.8400000036</v>
      </c>
      <c r="T42" s="62">
        <v>103291228.34</v>
      </c>
      <c r="U42" s="13">
        <f t="shared" si="1"/>
        <v>3400434.8400000036</v>
      </c>
    </row>
    <row r="43" spans="1:21" s="28" customFormat="1" ht="15" thickBot="1" x14ac:dyDescent="0.4">
      <c r="A43" s="26" t="s">
        <v>49</v>
      </c>
      <c r="B43" s="63" t="s">
        <v>154</v>
      </c>
      <c r="C43" s="26" t="s">
        <v>52</v>
      </c>
      <c r="D43" s="58" t="s">
        <v>51</v>
      </c>
      <c r="E43" s="55">
        <f t="shared" si="2"/>
        <v>175184021.89000005</v>
      </c>
      <c r="F43" s="26" t="s">
        <v>61</v>
      </c>
      <c r="G43" s="27"/>
      <c r="H43" s="56"/>
      <c r="I43" s="57"/>
      <c r="J43" s="29"/>
      <c r="K43" s="29">
        <v>175184021.89000005</v>
      </c>
      <c r="L43" s="29"/>
      <c r="M43" s="56"/>
      <c r="N43" s="56"/>
      <c r="O43" s="57"/>
      <c r="P43" s="29"/>
      <c r="Q43" s="29">
        <v>112063329.15210925</v>
      </c>
      <c r="R43" s="29"/>
      <c r="S43" s="59">
        <f t="shared" si="0"/>
        <v>63120692.737890795</v>
      </c>
      <c r="T43" s="62">
        <v>84065938.299999967</v>
      </c>
      <c r="U43" s="13">
        <f t="shared" si="1"/>
        <v>91118083.590000078</v>
      </c>
    </row>
    <row r="44" spans="1:21" s="28" customFormat="1" ht="15" thickBot="1" x14ac:dyDescent="0.4">
      <c r="A44" s="26" t="s">
        <v>49</v>
      </c>
      <c r="B44" s="63" t="s">
        <v>155</v>
      </c>
      <c r="C44" s="26" t="s">
        <v>52</v>
      </c>
      <c r="D44" s="58" t="s">
        <v>51</v>
      </c>
      <c r="E44" s="55">
        <f t="shared" si="2"/>
        <v>8882917674.0200024</v>
      </c>
      <c r="F44" s="26" t="s">
        <v>61</v>
      </c>
      <c r="G44" s="27"/>
      <c r="H44" s="56"/>
      <c r="I44" s="57"/>
      <c r="J44" s="29"/>
      <c r="K44" s="29">
        <v>8882917674.0200024</v>
      </c>
      <c r="L44" s="29"/>
      <c r="M44" s="56"/>
      <c r="N44" s="56"/>
      <c r="O44" s="57"/>
      <c r="P44" s="29"/>
      <c r="Q44" s="29">
        <v>5347710335.6520309</v>
      </c>
      <c r="R44" s="29"/>
      <c r="S44" s="59">
        <f t="shared" si="0"/>
        <v>3535207338.3679714</v>
      </c>
      <c r="T44" s="62">
        <v>4970708691.6000023</v>
      </c>
      <c r="U44" s="13">
        <f t="shared" si="1"/>
        <v>3912208982.4200001</v>
      </c>
    </row>
    <row r="45" spans="1:21" s="28" customFormat="1" ht="15" thickBot="1" x14ac:dyDescent="0.4">
      <c r="A45" s="26" t="s">
        <v>49</v>
      </c>
      <c r="B45" s="63" t="s">
        <v>156</v>
      </c>
      <c r="C45" s="26" t="s">
        <v>52</v>
      </c>
      <c r="D45" s="58" t="s">
        <v>51</v>
      </c>
      <c r="E45" s="55">
        <f t="shared" si="2"/>
        <v>28336000</v>
      </c>
      <c r="F45" s="26" t="s">
        <v>61</v>
      </c>
      <c r="G45" s="27"/>
      <c r="H45" s="56"/>
      <c r="I45" s="57"/>
      <c r="J45" s="29"/>
      <c r="K45" s="29">
        <v>28336000</v>
      </c>
      <c r="L45" s="29"/>
      <c r="M45" s="56"/>
      <c r="N45" s="56"/>
      <c r="O45" s="57"/>
      <c r="P45" s="29"/>
      <c r="Q45" s="29"/>
      <c r="R45" s="29"/>
      <c r="S45" s="59">
        <f t="shared" si="0"/>
        <v>28336000</v>
      </c>
      <c r="T45" s="62"/>
      <c r="U45" s="13">
        <f t="shared" si="1"/>
        <v>28336000</v>
      </c>
    </row>
    <row r="46" spans="1:21" s="28" customFormat="1" ht="15" thickBot="1" x14ac:dyDescent="0.4">
      <c r="A46" s="26" t="s">
        <v>49</v>
      </c>
      <c r="B46" s="63" t="s">
        <v>157</v>
      </c>
      <c r="C46" s="26" t="s">
        <v>52</v>
      </c>
      <c r="D46" s="58" t="s">
        <v>51</v>
      </c>
      <c r="E46" s="55">
        <f t="shared" si="2"/>
        <v>12712000</v>
      </c>
      <c r="F46" s="26" t="s">
        <v>61</v>
      </c>
      <c r="G46" s="27"/>
      <c r="H46" s="56"/>
      <c r="I46" s="57"/>
      <c r="J46" s="29"/>
      <c r="K46" s="29">
        <v>12712000</v>
      </c>
      <c r="L46" s="29"/>
      <c r="M46" s="56"/>
      <c r="N46" s="56"/>
      <c r="O46" s="57"/>
      <c r="P46" s="29"/>
      <c r="Q46" s="29"/>
      <c r="R46" s="29"/>
      <c r="S46" s="59">
        <f t="shared" si="0"/>
        <v>12712000</v>
      </c>
      <c r="T46" s="62"/>
      <c r="U46" s="13">
        <f t="shared" si="1"/>
        <v>12712000</v>
      </c>
    </row>
    <row r="47" spans="1:21" s="28" customFormat="1" ht="15" thickBot="1" x14ac:dyDescent="0.4">
      <c r="A47" s="26" t="s">
        <v>49</v>
      </c>
      <c r="B47" s="63" t="s">
        <v>158</v>
      </c>
      <c r="C47" s="26" t="s">
        <v>52</v>
      </c>
      <c r="D47" s="58" t="s">
        <v>51</v>
      </c>
      <c r="E47" s="55">
        <f t="shared" si="2"/>
        <v>82320000</v>
      </c>
      <c r="F47" s="26" t="s">
        <v>61</v>
      </c>
      <c r="G47" s="27"/>
      <c r="H47" s="56"/>
      <c r="I47" s="57"/>
      <c r="J47" s="29"/>
      <c r="K47" s="29">
        <v>82320000</v>
      </c>
      <c r="L47" s="29"/>
      <c r="M47" s="56"/>
      <c r="N47" s="56"/>
      <c r="O47" s="57"/>
      <c r="P47" s="29"/>
      <c r="Q47" s="29">
        <v>82320000</v>
      </c>
      <c r="R47" s="29"/>
      <c r="S47" s="59">
        <f t="shared" si="0"/>
        <v>0</v>
      </c>
      <c r="T47" s="62">
        <v>82320000</v>
      </c>
      <c r="U47" s="13">
        <f t="shared" si="1"/>
        <v>0</v>
      </c>
    </row>
    <row r="48" spans="1:21" s="28" customFormat="1" ht="15" thickBot="1" x14ac:dyDescent="0.4">
      <c r="A48" s="26" t="s">
        <v>49</v>
      </c>
      <c r="B48" s="63" t="s">
        <v>169</v>
      </c>
      <c r="C48" s="26" t="s">
        <v>52</v>
      </c>
      <c r="D48" s="58" t="s">
        <v>51</v>
      </c>
      <c r="E48" s="55">
        <v>23184000</v>
      </c>
      <c r="F48" s="26" t="s">
        <v>61</v>
      </c>
      <c r="G48" s="27"/>
      <c r="H48" s="56"/>
      <c r="I48" s="57"/>
      <c r="J48" s="29"/>
      <c r="K48" s="29">
        <v>23184000</v>
      </c>
      <c r="L48" s="29"/>
      <c r="M48" s="56"/>
      <c r="N48" s="56"/>
      <c r="O48" s="57"/>
      <c r="P48" s="29"/>
      <c r="Q48" s="29"/>
      <c r="R48" s="29"/>
      <c r="S48" s="59">
        <f t="shared" si="0"/>
        <v>23184000</v>
      </c>
      <c r="T48" s="62">
        <v>0</v>
      </c>
      <c r="U48" s="13">
        <f t="shared" si="1"/>
        <v>23184000</v>
      </c>
    </row>
    <row r="49" spans="1:21" s="28" customFormat="1" ht="15" thickBot="1" x14ac:dyDescent="0.4">
      <c r="A49" s="26" t="s">
        <v>49</v>
      </c>
      <c r="B49" s="63" t="s">
        <v>172</v>
      </c>
      <c r="C49" s="26" t="s">
        <v>52</v>
      </c>
      <c r="D49" s="58" t="s">
        <v>51</v>
      </c>
      <c r="E49" s="55">
        <v>14817600</v>
      </c>
      <c r="F49" s="26" t="s">
        <v>61</v>
      </c>
      <c r="G49" s="27"/>
      <c r="H49" s="56"/>
      <c r="I49" s="57"/>
      <c r="J49" s="29"/>
      <c r="K49" s="29">
        <v>14817600</v>
      </c>
      <c r="L49" s="29"/>
      <c r="M49" s="56"/>
      <c r="N49" s="56"/>
      <c r="O49" s="57"/>
      <c r="P49" s="29"/>
      <c r="Q49" s="29"/>
      <c r="R49" s="29"/>
      <c r="S49" s="59">
        <f t="shared" ref="S49" si="3">E49-M49-N49-O49-P49-Q49</f>
        <v>14817600</v>
      </c>
      <c r="T49" s="62">
        <v>0</v>
      </c>
      <c r="U49" s="13">
        <f t="shared" ref="U49" si="4">E49-T49</f>
        <v>14817600</v>
      </c>
    </row>
    <row r="50" spans="1:21" s="28" customFormat="1" ht="15" thickBot="1" x14ac:dyDescent="0.4">
      <c r="A50" s="26" t="s">
        <v>49</v>
      </c>
      <c r="B50" s="63" t="s">
        <v>170</v>
      </c>
      <c r="C50" s="26" t="s">
        <v>52</v>
      </c>
      <c r="D50" s="58" t="s">
        <v>51</v>
      </c>
      <c r="E50" s="55">
        <v>12001920</v>
      </c>
      <c r="F50" s="26" t="s">
        <v>61</v>
      </c>
      <c r="G50" s="27"/>
      <c r="H50" s="56"/>
      <c r="I50" s="57"/>
      <c r="J50" s="29"/>
      <c r="K50" s="29">
        <v>12001920</v>
      </c>
      <c r="L50" s="29"/>
      <c r="M50" s="56"/>
      <c r="N50" s="56"/>
      <c r="O50" s="57"/>
      <c r="P50" s="29"/>
      <c r="Q50" s="29"/>
      <c r="R50" s="29"/>
      <c r="S50" s="59">
        <f t="shared" ref="S50:S52" si="5">E50-M50-N50-O50-P50-Q50</f>
        <v>12001920</v>
      </c>
      <c r="T50" s="62">
        <v>0</v>
      </c>
      <c r="U50" s="13">
        <f t="shared" ref="U50:U52" si="6">E50-T50</f>
        <v>12001920</v>
      </c>
    </row>
    <row r="51" spans="1:21" s="28" customFormat="1" ht="15" thickBot="1" x14ac:dyDescent="0.4">
      <c r="A51" s="26" t="s">
        <v>49</v>
      </c>
      <c r="B51" s="63" t="s">
        <v>171</v>
      </c>
      <c r="C51" s="26" t="s">
        <v>52</v>
      </c>
      <c r="D51" s="58" t="s">
        <v>51</v>
      </c>
      <c r="E51" s="55">
        <v>7728000</v>
      </c>
      <c r="F51" s="26" t="s">
        <v>61</v>
      </c>
      <c r="G51" s="27"/>
      <c r="H51" s="56"/>
      <c r="I51" s="57"/>
      <c r="J51" s="29"/>
      <c r="K51" s="29">
        <v>7728000</v>
      </c>
      <c r="L51" s="29"/>
      <c r="M51" s="56"/>
      <c r="N51" s="56"/>
      <c r="O51" s="57"/>
      <c r="P51" s="29"/>
      <c r="Q51" s="29"/>
      <c r="R51" s="29"/>
      <c r="S51" s="59">
        <f t="shared" si="5"/>
        <v>7728000</v>
      </c>
      <c r="T51" s="62">
        <v>0</v>
      </c>
      <c r="U51" s="13">
        <f t="shared" si="6"/>
        <v>7728000</v>
      </c>
    </row>
    <row r="52" spans="1:21" s="28" customFormat="1" ht="15" thickBot="1" x14ac:dyDescent="0.4">
      <c r="A52" s="26"/>
      <c r="B52" s="63"/>
      <c r="C52" s="26"/>
      <c r="D52" s="58"/>
      <c r="E52" s="55"/>
      <c r="F52" s="26"/>
      <c r="G52" s="27"/>
      <c r="H52" s="56"/>
      <c r="I52" s="57"/>
      <c r="J52" s="29"/>
      <c r="K52" s="29"/>
      <c r="L52" s="29"/>
      <c r="M52" s="56"/>
      <c r="N52" s="56"/>
      <c r="O52" s="57"/>
      <c r="P52" s="29"/>
      <c r="Q52" s="29"/>
      <c r="R52" s="29"/>
      <c r="S52" s="59">
        <f t="shared" si="5"/>
        <v>0</v>
      </c>
      <c r="T52" s="62">
        <v>0</v>
      </c>
      <c r="U52" s="13">
        <f t="shared" si="6"/>
        <v>0</v>
      </c>
    </row>
    <row r="53" spans="1:21" ht="32" thickBot="1" x14ac:dyDescent="0.4">
      <c r="A53" s="7" t="s">
        <v>84</v>
      </c>
      <c r="B53" s="15" t="s">
        <v>173</v>
      </c>
      <c r="C53" s="12">
        <v>45657</v>
      </c>
      <c r="D53" s="7" t="s">
        <v>85</v>
      </c>
      <c r="E53" s="11">
        <v>9595636.9600000009</v>
      </c>
      <c r="F53" s="7" t="s">
        <v>61</v>
      </c>
      <c r="G53" s="11"/>
      <c r="H53" s="11"/>
      <c r="I53" s="7"/>
      <c r="J53" s="18"/>
      <c r="K53" s="29">
        <v>9595636.9600000009</v>
      </c>
      <c r="L53" s="29"/>
      <c r="M53" s="11">
        <v>0</v>
      </c>
      <c r="N53" s="11">
        <v>0</v>
      </c>
      <c r="O53" s="7"/>
      <c r="P53" s="18"/>
      <c r="Q53" s="29">
        <v>0</v>
      </c>
      <c r="R53" s="29"/>
      <c r="S53" s="13">
        <v>9595636.9600000009</v>
      </c>
      <c r="T53" s="13">
        <v>0</v>
      </c>
      <c r="U53" s="24">
        <v>0</v>
      </c>
    </row>
    <row r="54" spans="1:21" ht="15" thickBot="1" x14ac:dyDescent="0.4">
      <c r="A54" s="7"/>
      <c r="B54" s="15"/>
      <c r="C54" s="12"/>
      <c r="D54" s="7"/>
      <c r="E54" s="11"/>
      <c r="F54" s="7"/>
      <c r="G54" s="11"/>
      <c r="H54" s="11"/>
      <c r="I54" s="7"/>
      <c r="J54" s="18"/>
      <c r="K54" s="29"/>
      <c r="L54" s="29"/>
      <c r="M54" s="11"/>
      <c r="N54" s="11"/>
      <c r="O54" s="7"/>
      <c r="P54" s="18"/>
      <c r="Q54" s="29"/>
      <c r="R54" s="29"/>
      <c r="S54" s="13"/>
      <c r="T54" s="13"/>
      <c r="U54" s="24"/>
    </row>
    <row r="55" spans="1:21" ht="21.5" thickBot="1" x14ac:dyDescent="0.4">
      <c r="A55" s="7" t="s">
        <v>75</v>
      </c>
      <c r="B55" s="15" t="s">
        <v>174</v>
      </c>
      <c r="C55" s="7" t="s">
        <v>52</v>
      </c>
      <c r="D55" s="7" t="s">
        <v>76</v>
      </c>
      <c r="E55" s="11">
        <v>26800000</v>
      </c>
      <c r="F55" s="7" t="s">
        <v>77</v>
      </c>
      <c r="G55" s="11"/>
      <c r="H55" s="11"/>
      <c r="I55" s="7"/>
      <c r="J55" s="18"/>
      <c r="K55" s="29">
        <f>E55</f>
        <v>26800000</v>
      </c>
      <c r="L55" s="29"/>
      <c r="M55" s="11">
        <v>0</v>
      </c>
      <c r="N55" s="11">
        <v>0</v>
      </c>
      <c r="O55" s="7"/>
      <c r="P55" s="23"/>
      <c r="Q55" s="23">
        <f>K55/2</f>
        <v>13400000</v>
      </c>
      <c r="R55" s="23"/>
      <c r="S55" s="13">
        <f>K55-Q55</f>
        <v>13400000</v>
      </c>
      <c r="T55" s="13">
        <f>Q55</f>
        <v>13400000</v>
      </c>
      <c r="U55" s="13">
        <v>0</v>
      </c>
    </row>
    <row r="56" spans="1:21" ht="21.5" thickBot="1" x14ac:dyDescent="0.4">
      <c r="A56" s="7" t="s">
        <v>75</v>
      </c>
      <c r="B56" s="15" t="s">
        <v>175</v>
      </c>
      <c r="C56" s="7" t="s">
        <v>52</v>
      </c>
      <c r="D56" s="7" t="s">
        <v>76</v>
      </c>
      <c r="E56" s="11">
        <v>10500000</v>
      </c>
      <c r="F56" s="7" t="s">
        <v>77</v>
      </c>
      <c r="G56" s="11"/>
      <c r="H56" s="11"/>
      <c r="I56" s="7"/>
      <c r="J56" s="18"/>
      <c r="K56" s="29">
        <f>E56</f>
        <v>10500000</v>
      </c>
      <c r="L56" s="29"/>
      <c r="M56" s="11">
        <v>0</v>
      </c>
      <c r="N56" s="11">
        <v>0</v>
      </c>
      <c r="O56" s="7"/>
      <c r="P56" s="23"/>
      <c r="Q56" s="23">
        <f t="shared" ref="Q56:Q58" si="7">K56/2</f>
        <v>5250000</v>
      </c>
      <c r="R56" s="23"/>
      <c r="S56" s="13">
        <f t="shared" ref="S56:S59" si="8">K56-Q56</f>
        <v>5250000</v>
      </c>
      <c r="T56" s="13">
        <f t="shared" ref="T56:T59" si="9">Q56</f>
        <v>5250000</v>
      </c>
      <c r="U56" s="13">
        <v>0</v>
      </c>
    </row>
    <row r="57" spans="1:21" ht="21.5" thickBot="1" x14ac:dyDescent="0.4">
      <c r="A57" s="7" t="s">
        <v>75</v>
      </c>
      <c r="B57" s="15" t="s">
        <v>176</v>
      </c>
      <c r="C57" s="7" t="s">
        <v>52</v>
      </c>
      <c r="D57" s="7" t="s">
        <v>76</v>
      </c>
      <c r="E57" s="11">
        <v>18606500</v>
      </c>
      <c r="F57" s="7" t="s">
        <v>77</v>
      </c>
      <c r="G57" s="11"/>
      <c r="H57" s="11"/>
      <c r="I57" s="7"/>
      <c r="J57" s="18"/>
      <c r="K57" s="29">
        <f t="shared" ref="K57" si="10">E57</f>
        <v>18606500</v>
      </c>
      <c r="L57" s="29"/>
      <c r="M57" s="11">
        <v>0</v>
      </c>
      <c r="N57" s="11">
        <v>0</v>
      </c>
      <c r="O57" s="7"/>
      <c r="P57" s="23"/>
      <c r="Q57" s="23">
        <f t="shared" si="7"/>
        <v>9303250</v>
      </c>
      <c r="R57" s="23"/>
      <c r="S57" s="13">
        <f t="shared" si="8"/>
        <v>9303250</v>
      </c>
      <c r="T57" s="13">
        <f t="shared" si="9"/>
        <v>9303250</v>
      </c>
      <c r="U57" s="13">
        <v>0</v>
      </c>
    </row>
    <row r="58" spans="1:21" ht="21.5" thickBot="1" x14ac:dyDescent="0.4">
      <c r="A58" s="7" t="s">
        <v>75</v>
      </c>
      <c r="B58" s="15" t="s">
        <v>177</v>
      </c>
      <c r="C58" s="7" t="s">
        <v>52</v>
      </c>
      <c r="D58" s="7" t="s">
        <v>76</v>
      </c>
      <c r="E58" s="11">
        <v>6716250</v>
      </c>
      <c r="F58" s="7" t="s">
        <v>77</v>
      </c>
      <c r="G58" s="11"/>
      <c r="H58" s="11"/>
      <c r="I58" s="7"/>
      <c r="J58" s="18"/>
      <c r="K58" s="29">
        <f>E58</f>
        <v>6716250</v>
      </c>
      <c r="L58" s="29"/>
      <c r="M58" s="11">
        <v>0</v>
      </c>
      <c r="N58" s="11">
        <v>0</v>
      </c>
      <c r="O58" s="7"/>
      <c r="P58" s="23"/>
      <c r="Q58" s="23">
        <f t="shared" si="7"/>
        <v>3358125</v>
      </c>
      <c r="R58" s="23"/>
      <c r="S58" s="13">
        <f t="shared" si="8"/>
        <v>3358125</v>
      </c>
      <c r="T58" s="13">
        <f t="shared" si="9"/>
        <v>3358125</v>
      </c>
      <c r="U58" s="13">
        <v>0</v>
      </c>
    </row>
    <row r="59" spans="1:21" ht="21.5" thickBot="1" x14ac:dyDescent="0.4">
      <c r="A59" s="7" t="s">
        <v>75</v>
      </c>
      <c r="B59" s="15" t="s">
        <v>178</v>
      </c>
      <c r="C59" s="7" t="s">
        <v>52</v>
      </c>
      <c r="D59" s="7" t="s">
        <v>76</v>
      </c>
      <c r="E59" s="11">
        <v>129800000</v>
      </c>
      <c r="F59" s="7" t="s">
        <v>77</v>
      </c>
      <c r="G59" s="11"/>
      <c r="H59" s="11"/>
      <c r="I59" s="7"/>
      <c r="J59" s="29"/>
      <c r="K59" s="29">
        <f>E59</f>
        <v>129800000</v>
      </c>
      <c r="L59" s="29"/>
      <c r="M59" s="11"/>
      <c r="N59" s="11"/>
      <c r="O59" s="7"/>
      <c r="P59" s="23"/>
      <c r="Q59" s="23">
        <f>K59/2</f>
        <v>64900000</v>
      </c>
      <c r="R59" s="23"/>
      <c r="S59" s="13">
        <f t="shared" si="8"/>
        <v>64900000</v>
      </c>
      <c r="T59" s="13">
        <f t="shared" si="9"/>
        <v>64900000</v>
      </c>
      <c r="U59" s="13">
        <v>0</v>
      </c>
    </row>
    <row r="60" spans="1:21" ht="21.5" thickBot="1" x14ac:dyDescent="0.4">
      <c r="A60" s="7" t="s">
        <v>75</v>
      </c>
      <c r="B60" s="15" t="s">
        <v>179</v>
      </c>
      <c r="C60" s="7" t="s">
        <v>52</v>
      </c>
      <c r="D60" s="7" t="s">
        <v>76</v>
      </c>
      <c r="E60" s="11">
        <v>272500000</v>
      </c>
      <c r="F60" s="7" t="s">
        <v>77</v>
      </c>
      <c r="G60" s="11"/>
      <c r="H60" s="11"/>
      <c r="I60" s="7"/>
      <c r="J60" s="29"/>
      <c r="K60" s="29">
        <f>E60</f>
        <v>272500000</v>
      </c>
      <c r="L60" s="29"/>
      <c r="M60" s="11">
        <v>0</v>
      </c>
      <c r="N60" s="11">
        <v>0</v>
      </c>
      <c r="O60" s="7"/>
      <c r="P60" s="23"/>
      <c r="Q60" s="23">
        <f>K60/2</f>
        <v>136250000</v>
      </c>
      <c r="R60" s="23"/>
      <c r="S60" s="13">
        <f>K60-Q60</f>
        <v>136250000</v>
      </c>
      <c r="T60" s="13">
        <f>Q60</f>
        <v>136250000</v>
      </c>
      <c r="U60" s="13">
        <v>0</v>
      </c>
    </row>
    <row r="61" spans="1:21" ht="21.5" thickBot="1" x14ac:dyDescent="0.4">
      <c r="A61" s="7" t="s">
        <v>126</v>
      </c>
      <c r="B61" s="15" t="s">
        <v>180</v>
      </c>
      <c r="C61" s="7" t="s">
        <v>52</v>
      </c>
      <c r="D61" s="7" t="s">
        <v>83</v>
      </c>
      <c r="E61" s="11">
        <v>310781025.12</v>
      </c>
      <c r="F61" s="7" t="s">
        <v>61</v>
      </c>
      <c r="G61" s="11"/>
      <c r="H61" s="11"/>
      <c r="I61" s="7"/>
      <c r="J61" s="29"/>
      <c r="K61" s="29">
        <f>E61</f>
        <v>310781025.12</v>
      </c>
      <c r="L61" s="29"/>
      <c r="M61" s="11">
        <v>0</v>
      </c>
      <c r="N61" s="11">
        <v>0</v>
      </c>
      <c r="O61" s="7"/>
      <c r="P61" s="23"/>
      <c r="Q61" s="23">
        <f>K61-S61</f>
        <v>80799940.700000018</v>
      </c>
      <c r="R61" s="23"/>
      <c r="S61" s="13">
        <v>229981084.41999999</v>
      </c>
      <c r="T61" s="13">
        <f>Q61</f>
        <v>80799940.700000018</v>
      </c>
      <c r="U61" s="13">
        <v>0</v>
      </c>
    </row>
    <row r="62" spans="1:21" ht="21.5" thickBot="1" x14ac:dyDescent="0.4">
      <c r="A62" s="7" t="s">
        <v>116</v>
      </c>
      <c r="B62" s="15" t="s">
        <v>159</v>
      </c>
      <c r="C62" s="7" t="s">
        <v>52</v>
      </c>
      <c r="D62" s="7" t="s">
        <v>83</v>
      </c>
      <c r="E62" s="11">
        <v>119392000</v>
      </c>
      <c r="F62" s="7" t="s">
        <v>53</v>
      </c>
      <c r="G62" s="11"/>
      <c r="H62" s="11"/>
      <c r="I62" s="7"/>
      <c r="J62" s="29"/>
      <c r="K62" s="29"/>
      <c r="L62" s="29"/>
      <c r="M62" s="11"/>
      <c r="N62" s="11"/>
      <c r="O62" s="7"/>
      <c r="P62" s="23">
        <v>0</v>
      </c>
      <c r="Q62" s="23">
        <v>0</v>
      </c>
      <c r="R62" s="23"/>
      <c r="S62" s="13">
        <v>119392000</v>
      </c>
      <c r="T62" s="13">
        <v>35817600</v>
      </c>
      <c r="U62" s="24">
        <v>0</v>
      </c>
    </row>
    <row r="63" spans="1:21" s="78" customFormat="1" ht="21.5" thickBot="1" x14ac:dyDescent="0.4">
      <c r="A63" s="90" t="s">
        <v>86</v>
      </c>
      <c r="B63" s="72" t="s">
        <v>87</v>
      </c>
      <c r="C63" s="91">
        <v>45657</v>
      </c>
      <c r="D63" s="71" t="s">
        <v>88</v>
      </c>
      <c r="E63" s="74">
        <v>5833333.3300000001</v>
      </c>
      <c r="F63" s="71" t="s">
        <v>61</v>
      </c>
      <c r="G63" s="74"/>
      <c r="H63" s="74"/>
      <c r="I63" s="71"/>
      <c r="J63" s="92">
        <f>E63</f>
        <v>5833333.3300000001</v>
      </c>
      <c r="K63" s="92"/>
      <c r="L63" s="92"/>
      <c r="M63" s="74">
        <v>0</v>
      </c>
      <c r="N63" s="74">
        <v>0</v>
      </c>
      <c r="O63" s="71"/>
      <c r="P63" s="76">
        <v>1633333.3</v>
      </c>
      <c r="Q63" s="76">
        <v>2016000</v>
      </c>
      <c r="R63" s="76">
        <v>546000</v>
      </c>
      <c r="S63" s="77">
        <v>1638000.03</v>
      </c>
      <c r="T63" s="77">
        <v>4013333.3000000003</v>
      </c>
      <c r="U63" s="77">
        <v>182000</v>
      </c>
    </row>
    <row r="64" spans="1:21" ht="32" thickBot="1" x14ac:dyDescent="0.4">
      <c r="A64" s="53" t="s">
        <v>117</v>
      </c>
      <c r="B64" s="15" t="s">
        <v>118</v>
      </c>
      <c r="C64" s="12">
        <v>45291</v>
      </c>
      <c r="D64" s="7" t="s">
        <v>119</v>
      </c>
      <c r="E64" s="11">
        <v>94841600</v>
      </c>
      <c r="F64" s="7" t="s">
        <v>61</v>
      </c>
      <c r="G64" s="11"/>
      <c r="H64" s="11"/>
      <c r="I64" s="7"/>
      <c r="J64" s="29"/>
      <c r="K64" s="29">
        <v>94841600</v>
      </c>
      <c r="L64" s="29"/>
      <c r="M64" s="11"/>
      <c r="N64" s="11"/>
      <c r="O64" s="7"/>
      <c r="P64" s="23">
        <v>0</v>
      </c>
      <c r="Q64" s="23">
        <v>0</v>
      </c>
      <c r="R64" s="23"/>
      <c r="S64" s="13">
        <v>94841600</v>
      </c>
      <c r="T64" s="13">
        <v>0</v>
      </c>
      <c r="U64" s="13">
        <v>0</v>
      </c>
    </row>
    <row r="65" spans="1:21" ht="15" thickBot="1" x14ac:dyDescent="0.4">
      <c r="A65" s="53" t="s">
        <v>123</v>
      </c>
      <c r="B65" s="15" t="s">
        <v>125</v>
      </c>
      <c r="C65" s="12">
        <v>45291</v>
      </c>
      <c r="D65" s="7" t="s">
        <v>124</v>
      </c>
      <c r="E65" s="11">
        <v>6367359.04</v>
      </c>
      <c r="F65" s="7" t="s">
        <v>61</v>
      </c>
      <c r="G65" s="11"/>
      <c r="H65" s="11"/>
      <c r="I65" s="7"/>
      <c r="J65" s="29"/>
      <c r="K65" s="29">
        <v>6367359.04</v>
      </c>
      <c r="L65" s="29"/>
      <c r="M65" s="11"/>
      <c r="N65" s="11"/>
      <c r="O65" s="7"/>
      <c r="P65" s="23"/>
      <c r="Q65" s="23">
        <v>6064700</v>
      </c>
      <c r="R65" s="23"/>
      <c r="S65" s="13">
        <f>K65-Q65</f>
        <v>302659.04000000004</v>
      </c>
      <c r="T65" s="13">
        <v>1052692</v>
      </c>
      <c r="U65" s="13">
        <f>Q65-T65</f>
        <v>5012008</v>
      </c>
    </row>
    <row r="66" spans="1:21" ht="15" thickBot="1" x14ac:dyDescent="0.4">
      <c r="A66" s="53" t="s">
        <v>126</v>
      </c>
      <c r="B66" s="15" t="s">
        <v>127</v>
      </c>
      <c r="C66" s="12">
        <v>45291</v>
      </c>
      <c r="D66" s="7" t="s">
        <v>128</v>
      </c>
      <c r="E66" s="11">
        <v>175153197.58000001</v>
      </c>
      <c r="F66" s="7" t="s">
        <v>61</v>
      </c>
      <c r="G66" s="11"/>
      <c r="H66" s="11"/>
      <c r="I66" s="7"/>
      <c r="J66" s="29"/>
      <c r="K66" s="29">
        <v>175153197.58000001</v>
      </c>
      <c r="L66" s="29"/>
      <c r="M66" s="11"/>
      <c r="N66" s="11"/>
      <c r="O66" s="7"/>
      <c r="P66" s="23"/>
      <c r="Q66" s="23">
        <v>162996893</v>
      </c>
      <c r="R66" s="23"/>
      <c r="S66" s="13">
        <f>K66-Q66</f>
        <v>12156304.580000013</v>
      </c>
      <c r="T66" s="13">
        <v>10495389</v>
      </c>
      <c r="U66" s="13">
        <f>Q66-T66</f>
        <v>152501504</v>
      </c>
    </row>
    <row r="67" spans="1:21" ht="21.5" thickBot="1" x14ac:dyDescent="0.4">
      <c r="A67" s="53" t="s">
        <v>133</v>
      </c>
      <c r="B67" s="15" t="s">
        <v>134</v>
      </c>
      <c r="C67" s="7" t="s">
        <v>52</v>
      </c>
      <c r="D67" s="7" t="s">
        <v>124</v>
      </c>
      <c r="E67" s="11">
        <v>54422712.43</v>
      </c>
      <c r="F67" s="7" t="s">
        <v>61</v>
      </c>
      <c r="G67" s="11"/>
      <c r="H67" s="11"/>
      <c r="I67" s="7"/>
      <c r="J67" s="29"/>
      <c r="K67" s="29">
        <v>54422712.43</v>
      </c>
      <c r="L67" s="29"/>
      <c r="M67" s="11"/>
      <c r="N67" s="11"/>
      <c r="O67" s="7"/>
      <c r="P67" s="23"/>
      <c r="Q67" s="23">
        <v>40454808.920000002</v>
      </c>
      <c r="R67" s="23"/>
      <c r="S67" s="13">
        <v>13967903.51</v>
      </c>
      <c r="T67" s="13">
        <v>14721299.880000001</v>
      </c>
      <c r="U67" s="13">
        <v>25733509.040000007</v>
      </c>
    </row>
    <row r="68" spans="1:21" ht="21.5" thickBot="1" x14ac:dyDescent="0.4">
      <c r="A68" s="53" t="s">
        <v>133</v>
      </c>
      <c r="B68" s="15" t="s">
        <v>135</v>
      </c>
      <c r="C68" s="7" t="s">
        <v>52</v>
      </c>
      <c r="D68" s="7" t="s">
        <v>124</v>
      </c>
      <c r="E68" s="11">
        <v>7743906.2399999993</v>
      </c>
      <c r="F68" s="7" t="s">
        <v>61</v>
      </c>
      <c r="G68" s="11"/>
      <c r="H68" s="11"/>
      <c r="I68" s="7"/>
      <c r="J68" s="29">
        <v>6769058.2399999993</v>
      </c>
      <c r="K68" s="29">
        <v>974848</v>
      </c>
      <c r="L68" s="29"/>
      <c r="M68" s="11"/>
      <c r="N68" s="11"/>
      <c r="O68" s="7"/>
      <c r="P68" s="18">
        <v>6769058.2399999993</v>
      </c>
      <c r="Q68" s="18">
        <v>974848</v>
      </c>
      <c r="R68" s="18"/>
      <c r="S68" s="13">
        <v>0</v>
      </c>
      <c r="T68" s="13">
        <v>204601.60000000001</v>
      </c>
      <c r="U68" s="13">
        <v>7539304.6399999997</v>
      </c>
    </row>
    <row r="69" spans="1:21" ht="21.5" thickBot="1" x14ac:dyDescent="0.4">
      <c r="A69" s="53" t="s">
        <v>133</v>
      </c>
      <c r="B69" s="15" t="s">
        <v>136</v>
      </c>
      <c r="C69" s="7" t="s">
        <v>52</v>
      </c>
      <c r="D69" s="7" t="s">
        <v>124</v>
      </c>
      <c r="E69" s="11">
        <v>23751392</v>
      </c>
      <c r="F69" s="7" t="s">
        <v>61</v>
      </c>
      <c r="G69" s="11"/>
      <c r="H69" s="11"/>
      <c r="I69" s="7"/>
      <c r="J69" s="29"/>
      <c r="K69" s="29">
        <v>23751392</v>
      </c>
      <c r="L69" s="29"/>
      <c r="M69" s="11"/>
      <c r="N69" s="11"/>
      <c r="O69" s="7"/>
      <c r="P69" s="23"/>
      <c r="Q69" s="23">
        <v>16939718.399999999</v>
      </c>
      <c r="R69" s="23"/>
      <c r="S69" s="13">
        <v>6811673.5999999996</v>
      </c>
      <c r="T69" s="13">
        <v>15900000</v>
      </c>
      <c r="U69" s="13">
        <v>1039718.4</v>
      </c>
    </row>
    <row r="70" spans="1:21" ht="21.5" thickBot="1" x14ac:dyDescent="0.4">
      <c r="A70" s="53" t="s">
        <v>133</v>
      </c>
      <c r="B70" s="15" t="s">
        <v>137</v>
      </c>
      <c r="C70" s="7" t="s">
        <v>52</v>
      </c>
      <c r="D70" s="7" t="s">
        <v>124</v>
      </c>
      <c r="E70" s="11">
        <v>14267689.02</v>
      </c>
      <c r="F70" s="7" t="s">
        <v>61</v>
      </c>
      <c r="G70" s="11"/>
      <c r="H70" s="11"/>
      <c r="I70" s="7"/>
      <c r="J70" s="29">
        <v>14267689.02</v>
      </c>
      <c r="K70" s="29"/>
      <c r="L70" s="29"/>
      <c r="M70" s="11"/>
      <c r="N70" s="11"/>
      <c r="O70" s="7"/>
      <c r="P70" s="23"/>
      <c r="Q70" s="23">
        <v>14267689.02</v>
      </c>
      <c r="R70" s="23"/>
      <c r="S70" s="13">
        <v>0</v>
      </c>
      <c r="T70" s="13">
        <v>1443086.45</v>
      </c>
      <c r="U70" s="13">
        <v>12824602.57</v>
      </c>
    </row>
    <row r="71" spans="1:21" ht="21.5" thickBot="1" x14ac:dyDescent="0.4">
      <c r="A71" s="53" t="s">
        <v>133</v>
      </c>
      <c r="B71" s="15" t="s">
        <v>138</v>
      </c>
      <c r="C71" s="7" t="s">
        <v>52</v>
      </c>
      <c r="D71" s="7" t="s">
        <v>124</v>
      </c>
      <c r="E71" s="11">
        <v>620062875.52999997</v>
      </c>
      <c r="F71" s="7" t="s">
        <v>61</v>
      </c>
      <c r="G71" s="11">
        <v>41414180.04999999</v>
      </c>
      <c r="H71" s="11">
        <v>40212209.730000004</v>
      </c>
      <c r="I71" s="11">
        <v>122077220.88999999</v>
      </c>
      <c r="J71" s="29">
        <v>416359264.86000001</v>
      </c>
      <c r="K71" s="29">
        <v>981618.13</v>
      </c>
      <c r="L71" s="29"/>
      <c r="M71" s="11">
        <v>38899303.349999994</v>
      </c>
      <c r="N71" s="11">
        <v>42727086.380000003</v>
      </c>
      <c r="O71" s="7">
        <v>96433245.919999987</v>
      </c>
      <c r="P71" s="23">
        <v>182123738.47999999</v>
      </c>
      <c r="Q71" s="23">
        <v>30135605.420000002</v>
      </c>
      <c r="R71" s="23"/>
      <c r="S71" s="13">
        <v>229743895.98000002</v>
      </c>
      <c r="T71" s="13">
        <v>373800748.07999986</v>
      </c>
      <c r="U71" s="13">
        <v>22006838.920000017</v>
      </c>
    </row>
    <row r="72" spans="1:21" ht="43.5" customHeight="1" thickBot="1" x14ac:dyDescent="0.4">
      <c r="A72" s="22" t="s">
        <v>181</v>
      </c>
      <c r="B72" s="15" t="s">
        <v>182</v>
      </c>
      <c r="C72" s="7" t="s">
        <v>52</v>
      </c>
      <c r="D72" s="7" t="s">
        <v>183</v>
      </c>
      <c r="E72" s="11">
        <v>223460160</v>
      </c>
      <c r="F72" s="7" t="s">
        <v>61</v>
      </c>
      <c r="G72" s="11"/>
      <c r="H72" s="11"/>
      <c r="I72" s="7"/>
      <c r="J72" s="18"/>
      <c r="K72" s="21">
        <f>E72</f>
        <v>223460160</v>
      </c>
      <c r="L72" s="21"/>
      <c r="M72" s="11"/>
      <c r="N72" s="11"/>
      <c r="O72" s="7"/>
      <c r="P72" s="23"/>
      <c r="Q72" s="23">
        <v>108919887.98999999</v>
      </c>
      <c r="R72" s="23"/>
      <c r="S72" s="61">
        <f>K72-Q72</f>
        <v>114540272.01000001</v>
      </c>
      <c r="T72" s="61">
        <v>108907085</v>
      </c>
      <c r="U72" s="61">
        <v>5633186.6399999997</v>
      </c>
    </row>
    <row r="73" spans="1:21" ht="15" thickBot="1" x14ac:dyDescent="0.4">
      <c r="A73" s="22"/>
      <c r="B73" s="15"/>
      <c r="C73" s="12"/>
      <c r="D73" s="7"/>
      <c r="E73" s="11"/>
      <c r="F73" s="7"/>
      <c r="G73" s="11"/>
      <c r="H73" s="11"/>
      <c r="I73" s="7"/>
      <c r="J73" s="18"/>
      <c r="K73" s="18"/>
      <c r="L73" s="18"/>
      <c r="M73" s="11"/>
      <c r="N73" s="11"/>
      <c r="O73" s="7"/>
      <c r="P73" s="23"/>
      <c r="Q73" s="23"/>
      <c r="R73" s="23"/>
      <c r="S73" s="61"/>
      <c r="T73" s="61"/>
      <c r="U73" s="61"/>
    </row>
    <row r="74" spans="1:21" ht="15" thickBot="1" x14ac:dyDescent="0.4">
      <c r="A74" s="22"/>
      <c r="B74" s="15"/>
      <c r="C74" s="12"/>
      <c r="D74" s="7"/>
      <c r="E74" s="11"/>
      <c r="F74" s="7"/>
      <c r="G74" s="11"/>
      <c r="H74" s="11"/>
      <c r="I74" s="7"/>
      <c r="J74" s="18"/>
      <c r="K74" s="18"/>
      <c r="L74" s="18"/>
      <c r="M74" s="11"/>
      <c r="N74" s="11"/>
      <c r="O74" s="7"/>
      <c r="P74" s="23"/>
      <c r="Q74" s="23"/>
      <c r="R74" s="23"/>
      <c r="S74" s="13"/>
      <c r="T74" s="13"/>
      <c r="U74" s="13"/>
    </row>
    <row r="75" spans="1:21" ht="15" thickBot="1" x14ac:dyDescent="0.4">
      <c r="A75" s="22"/>
      <c r="B75" s="15"/>
      <c r="C75" s="12"/>
      <c r="D75" s="7"/>
      <c r="E75" s="11"/>
      <c r="F75" s="7"/>
      <c r="G75" s="11"/>
      <c r="H75" s="11"/>
      <c r="I75" s="7"/>
      <c r="J75" s="18"/>
      <c r="K75" s="18"/>
      <c r="L75" s="18"/>
      <c r="M75" s="11"/>
      <c r="N75" s="11"/>
      <c r="O75" s="7"/>
      <c r="P75" s="23"/>
      <c r="Q75" s="23"/>
      <c r="R75" s="23"/>
      <c r="S75" s="13"/>
      <c r="T75" s="13"/>
      <c r="U75" s="13"/>
    </row>
    <row r="76" spans="1:21" ht="15" thickBot="1" x14ac:dyDescent="0.4">
      <c r="A76" s="22"/>
      <c r="B76" s="15"/>
      <c r="C76" s="7"/>
      <c r="D76" s="7"/>
      <c r="E76" s="11"/>
      <c r="F76" s="7"/>
      <c r="G76" s="11"/>
      <c r="H76" s="11"/>
      <c r="I76" s="7"/>
      <c r="J76" s="18"/>
      <c r="K76" s="18"/>
      <c r="L76" s="18"/>
      <c r="M76" s="11"/>
      <c r="N76" s="11"/>
      <c r="O76" s="7"/>
      <c r="P76" s="23"/>
      <c r="Q76" s="23"/>
      <c r="R76" s="23"/>
      <c r="S76" s="13"/>
      <c r="T76" s="13"/>
      <c r="U76" s="13"/>
    </row>
    <row r="77" spans="1:21" ht="15" thickBot="1" x14ac:dyDescent="0.4">
      <c r="A77" s="93" t="s">
        <v>73</v>
      </c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5"/>
    </row>
    <row r="78" spans="1:21" ht="21.5" thickBot="1" x14ac:dyDescent="0.4">
      <c r="A78" s="7" t="s">
        <v>75</v>
      </c>
      <c r="B78" s="15" t="s">
        <v>194</v>
      </c>
      <c r="C78" s="7" t="s">
        <v>52</v>
      </c>
      <c r="D78" s="7" t="s">
        <v>76</v>
      </c>
      <c r="E78" s="14">
        <v>5472500</v>
      </c>
      <c r="F78" s="7" t="s">
        <v>77</v>
      </c>
      <c r="G78" s="11"/>
      <c r="H78" s="11"/>
      <c r="I78" s="7"/>
      <c r="J78" s="18"/>
      <c r="K78" s="67">
        <f t="shared" ref="K78:K80" si="11">E78</f>
        <v>5472500</v>
      </c>
      <c r="L78" s="67"/>
      <c r="M78" s="11"/>
      <c r="N78" s="11"/>
      <c r="O78" s="7"/>
      <c r="P78" s="18"/>
      <c r="Q78" s="18">
        <f t="shared" ref="Q78:Q80" si="12">K78/2</f>
        <v>2736250</v>
      </c>
      <c r="R78" s="18"/>
      <c r="S78" s="13">
        <f>Q78</f>
        <v>2736250</v>
      </c>
      <c r="T78" s="13">
        <f t="shared" ref="T78" si="13">S78</f>
        <v>2736250</v>
      </c>
      <c r="U78" s="13">
        <v>1</v>
      </c>
    </row>
    <row r="79" spans="1:21" ht="21.5" thickBot="1" x14ac:dyDescent="0.4">
      <c r="A79" s="7" t="s">
        <v>75</v>
      </c>
      <c r="B79" s="15" t="s">
        <v>195</v>
      </c>
      <c r="C79" s="7" t="s">
        <v>52</v>
      </c>
      <c r="D79" s="7" t="s">
        <v>76</v>
      </c>
      <c r="E79" s="14">
        <v>9054500</v>
      </c>
      <c r="F79" s="7" t="s">
        <v>77</v>
      </c>
      <c r="G79" s="11"/>
      <c r="H79" s="11"/>
      <c r="I79" s="11"/>
      <c r="J79" s="19"/>
      <c r="K79" s="67">
        <f t="shared" si="11"/>
        <v>9054500</v>
      </c>
      <c r="L79" s="67"/>
      <c r="M79" s="11"/>
      <c r="N79" s="11"/>
      <c r="O79" s="7"/>
      <c r="P79" s="18"/>
      <c r="Q79" s="18">
        <f t="shared" si="12"/>
        <v>4527250</v>
      </c>
      <c r="R79" s="18"/>
      <c r="S79" s="13">
        <f>Q79</f>
        <v>4527250</v>
      </c>
      <c r="T79" s="13">
        <f t="shared" ref="T79" si="14">S79</f>
        <v>4527250</v>
      </c>
      <c r="U79" s="13">
        <v>2</v>
      </c>
    </row>
    <row r="80" spans="1:21" ht="21.5" thickBot="1" x14ac:dyDescent="0.4">
      <c r="A80" s="7" t="s">
        <v>75</v>
      </c>
      <c r="B80" s="15" t="s">
        <v>196</v>
      </c>
      <c r="C80" s="7" t="s">
        <v>52</v>
      </c>
      <c r="D80" s="7" t="s">
        <v>76</v>
      </c>
      <c r="E80" s="14">
        <v>4975</v>
      </c>
      <c r="F80" s="7" t="s">
        <v>77</v>
      </c>
      <c r="G80" s="14"/>
      <c r="H80" s="11"/>
      <c r="I80" s="7"/>
      <c r="J80" s="18"/>
      <c r="K80" s="67">
        <f t="shared" si="11"/>
        <v>4975</v>
      </c>
      <c r="L80" s="67"/>
      <c r="M80" s="11"/>
      <c r="N80" s="11"/>
      <c r="O80" s="7"/>
      <c r="P80" s="18"/>
      <c r="Q80" s="18">
        <f t="shared" si="12"/>
        <v>2487.5</v>
      </c>
      <c r="R80" s="18"/>
      <c r="S80" s="13">
        <f>Q80</f>
        <v>2487.5</v>
      </c>
      <c r="T80" s="13">
        <f t="shared" ref="T80" si="15">S80</f>
        <v>2487.5</v>
      </c>
      <c r="U80" s="13">
        <v>3</v>
      </c>
    </row>
    <row r="81" spans="1:21" ht="21.5" thickBot="1" x14ac:dyDescent="0.4">
      <c r="A81" s="7" t="s">
        <v>75</v>
      </c>
      <c r="B81" s="15" t="s">
        <v>197</v>
      </c>
      <c r="C81" s="7" t="s">
        <v>52</v>
      </c>
      <c r="D81" s="7" t="s">
        <v>76</v>
      </c>
      <c r="E81" s="14">
        <v>10900000</v>
      </c>
      <c r="F81" s="7" t="s">
        <v>77</v>
      </c>
      <c r="G81" s="14"/>
      <c r="H81" s="11"/>
      <c r="I81" s="7"/>
      <c r="J81" s="18"/>
      <c r="K81" s="67">
        <f t="shared" ref="K81:K82" si="16">E81</f>
        <v>10900000</v>
      </c>
      <c r="L81" s="67"/>
      <c r="M81" s="11"/>
      <c r="N81" s="11"/>
      <c r="O81" s="7"/>
      <c r="P81" s="18"/>
      <c r="Q81" s="18">
        <f t="shared" ref="Q81:Q82" si="17">K81/2</f>
        <v>5450000</v>
      </c>
      <c r="R81" s="18"/>
      <c r="S81" s="13">
        <f>Q81</f>
        <v>5450000</v>
      </c>
      <c r="T81" s="13">
        <f t="shared" ref="T81" si="18">S81</f>
        <v>5450000</v>
      </c>
      <c r="U81" s="13">
        <v>3</v>
      </c>
    </row>
    <row r="82" spans="1:21" ht="21.5" thickBot="1" x14ac:dyDescent="0.4">
      <c r="A82" s="7" t="s">
        <v>75</v>
      </c>
      <c r="B82" s="15" t="s">
        <v>198</v>
      </c>
      <c r="C82" s="7" t="s">
        <v>52</v>
      </c>
      <c r="D82" s="7" t="s">
        <v>76</v>
      </c>
      <c r="E82" s="14">
        <v>16950000</v>
      </c>
      <c r="F82" s="7" t="s">
        <v>77</v>
      </c>
      <c r="G82" s="14"/>
      <c r="H82" s="11"/>
      <c r="I82" s="7"/>
      <c r="J82" s="18"/>
      <c r="K82" s="67">
        <f t="shared" si="16"/>
        <v>16950000</v>
      </c>
      <c r="L82" s="67"/>
      <c r="M82" s="11"/>
      <c r="N82" s="11"/>
      <c r="O82" s="7"/>
      <c r="P82" s="18"/>
      <c r="Q82" s="18">
        <f t="shared" si="17"/>
        <v>8475000</v>
      </c>
      <c r="R82" s="18"/>
      <c r="S82" s="13">
        <f>Q82</f>
        <v>8475000</v>
      </c>
      <c r="T82" s="13">
        <f t="shared" ref="T82" si="19">S82</f>
        <v>8475000</v>
      </c>
      <c r="U82" s="13">
        <v>3</v>
      </c>
    </row>
    <row r="83" spans="1:21" ht="21.5" thickBot="1" x14ac:dyDescent="0.4">
      <c r="A83" s="7" t="s">
        <v>75</v>
      </c>
      <c r="B83" s="15" t="s">
        <v>129</v>
      </c>
      <c r="C83" s="7" t="s">
        <v>52</v>
      </c>
      <c r="D83" s="7" t="s">
        <v>76</v>
      </c>
      <c r="E83" s="14">
        <v>5970000</v>
      </c>
      <c r="F83" s="7" t="s">
        <v>77</v>
      </c>
      <c r="G83" s="11"/>
      <c r="H83" s="11"/>
      <c r="I83" s="7"/>
      <c r="J83" s="18">
        <v>5970000</v>
      </c>
      <c r="K83" s="18"/>
      <c r="L83" s="18"/>
      <c r="M83" s="11"/>
      <c r="N83" s="11"/>
      <c r="O83" s="7"/>
      <c r="P83" s="21">
        <v>2985000</v>
      </c>
      <c r="Q83" s="19"/>
      <c r="R83" s="19"/>
      <c r="S83" s="13">
        <v>2985000</v>
      </c>
      <c r="T83" s="13">
        <v>2985000</v>
      </c>
      <c r="U83" s="13">
        <v>0</v>
      </c>
    </row>
    <row r="84" spans="1:21" ht="21.5" thickBot="1" x14ac:dyDescent="0.4">
      <c r="A84" s="7" t="s">
        <v>75</v>
      </c>
      <c r="B84" s="15" t="s">
        <v>130</v>
      </c>
      <c r="C84" s="7" t="s">
        <v>52</v>
      </c>
      <c r="D84" s="7" t="s">
        <v>76</v>
      </c>
      <c r="E84" s="14">
        <v>10019650</v>
      </c>
      <c r="F84" s="7" t="s">
        <v>77</v>
      </c>
      <c r="G84" s="11"/>
      <c r="H84" s="11"/>
      <c r="I84" s="11"/>
      <c r="J84" s="19">
        <v>10019650</v>
      </c>
      <c r="K84" s="19"/>
      <c r="L84" s="19"/>
      <c r="M84" s="11"/>
      <c r="N84" s="11"/>
      <c r="O84" s="11"/>
      <c r="P84" s="19">
        <v>5009825</v>
      </c>
      <c r="Q84" s="19"/>
      <c r="R84" s="19"/>
      <c r="S84" s="13">
        <v>5009825</v>
      </c>
      <c r="T84" s="13">
        <v>5009825</v>
      </c>
      <c r="U84" s="13">
        <v>0</v>
      </c>
    </row>
    <row r="85" spans="1:21" s="78" customFormat="1" ht="21.5" thickBot="1" x14ac:dyDescent="0.4">
      <c r="A85" s="71" t="s">
        <v>133</v>
      </c>
      <c r="B85" s="72" t="s">
        <v>140</v>
      </c>
      <c r="C85" s="71" t="s">
        <v>52</v>
      </c>
      <c r="D85" s="71" t="s">
        <v>139</v>
      </c>
      <c r="E85" s="73">
        <v>8657303.5300000012</v>
      </c>
      <c r="F85" s="71" t="s">
        <v>61</v>
      </c>
      <c r="G85" s="73"/>
      <c r="H85" s="74"/>
      <c r="I85" s="71"/>
      <c r="J85" s="75">
        <v>8375075.2200000007</v>
      </c>
      <c r="K85" s="75">
        <v>282228.31</v>
      </c>
      <c r="L85" s="75"/>
      <c r="M85" s="74"/>
      <c r="N85" s="74"/>
      <c r="O85" s="71"/>
      <c r="P85" s="76">
        <v>1446119.81</v>
      </c>
      <c r="Q85" s="76">
        <v>1816875.95</v>
      </c>
      <c r="R85" s="76">
        <v>4659830.1499999994</v>
      </c>
      <c r="S85" s="77">
        <v>734477.62</v>
      </c>
      <c r="T85" s="77">
        <v>5025045.13</v>
      </c>
      <c r="U85" s="77">
        <v>2897780.7800000003</v>
      </c>
    </row>
    <row r="86" spans="1:21" ht="32" thickBot="1" x14ac:dyDescent="0.4">
      <c r="A86" s="7" t="s">
        <v>122</v>
      </c>
      <c r="B86" s="15" t="s">
        <v>141</v>
      </c>
      <c r="C86" s="7" t="s">
        <v>52</v>
      </c>
      <c r="D86" s="7" t="s">
        <v>142</v>
      </c>
      <c r="E86" s="14">
        <v>358111643.12</v>
      </c>
      <c r="F86" s="7" t="s">
        <v>53</v>
      </c>
      <c r="G86" s="14"/>
      <c r="H86" s="11"/>
      <c r="I86" s="7"/>
      <c r="J86" s="18">
        <v>358111643.12</v>
      </c>
      <c r="K86" s="18"/>
      <c r="L86" s="18"/>
      <c r="M86" s="11"/>
      <c r="N86" s="11"/>
      <c r="O86" s="7"/>
      <c r="P86" s="23"/>
      <c r="Q86" s="23">
        <v>355665612</v>
      </c>
      <c r="R86" s="23"/>
      <c r="S86" s="13">
        <f>J86-Q86</f>
        <v>2446031.1200000048</v>
      </c>
      <c r="T86" s="13">
        <v>280202157</v>
      </c>
      <c r="U86" s="13">
        <v>75463454.120000005</v>
      </c>
    </row>
    <row r="87" spans="1:21" s="87" customFormat="1" ht="15" thickBot="1" x14ac:dyDescent="0.4">
      <c r="A87" s="79" t="s">
        <v>199</v>
      </c>
      <c r="B87" s="80" t="s">
        <v>200</v>
      </c>
      <c r="C87" s="88" t="s">
        <v>52</v>
      </c>
      <c r="D87" s="89" t="s">
        <v>83</v>
      </c>
      <c r="E87" s="81">
        <v>4378000</v>
      </c>
      <c r="F87" s="79" t="s">
        <v>61</v>
      </c>
      <c r="G87" s="82"/>
      <c r="H87" s="83"/>
      <c r="I87" s="84"/>
      <c r="J87" s="84"/>
      <c r="K87" s="84"/>
      <c r="L87" s="84">
        <v>4378000</v>
      </c>
      <c r="M87" s="83"/>
      <c r="N87" s="83"/>
      <c r="O87" s="84"/>
      <c r="P87" s="84"/>
      <c r="Q87" s="84"/>
      <c r="R87" s="84">
        <v>2189000</v>
      </c>
      <c r="S87" s="85">
        <v>2189000</v>
      </c>
      <c r="T87" s="84">
        <v>2189000</v>
      </c>
      <c r="U87" s="86"/>
    </row>
    <row r="88" spans="1:21" ht="21.5" thickBot="1" x14ac:dyDescent="0.4">
      <c r="A88" s="7" t="s">
        <v>184</v>
      </c>
      <c r="B88" s="15" t="s">
        <v>185</v>
      </c>
      <c r="C88" s="12">
        <v>45657</v>
      </c>
      <c r="D88" s="7" t="s">
        <v>190</v>
      </c>
      <c r="E88" s="14">
        <v>1150182902.4000001</v>
      </c>
      <c r="F88" s="7" t="s">
        <v>186</v>
      </c>
      <c r="G88" s="14"/>
      <c r="H88" s="11"/>
      <c r="I88" s="7"/>
      <c r="J88" s="18"/>
      <c r="K88" s="67">
        <f>E88</f>
        <v>1150182902.4000001</v>
      </c>
      <c r="L88" s="67"/>
      <c r="M88" s="11"/>
      <c r="N88" s="11"/>
      <c r="O88" s="7"/>
      <c r="P88" s="23"/>
      <c r="Q88" s="23">
        <v>0</v>
      </c>
      <c r="R88" s="23"/>
      <c r="S88" s="13">
        <v>0</v>
      </c>
      <c r="T88" s="13">
        <v>0</v>
      </c>
      <c r="U88" s="13">
        <v>0</v>
      </c>
    </row>
    <row r="89" spans="1:21" ht="32" thickBot="1" x14ac:dyDescent="0.4">
      <c r="A89" s="7" t="s">
        <v>187</v>
      </c>
      <c r="B89" s="15" t="s">
        <v>188</v>
      </c>
      <c r="C89" s="7" t="s">
        <v>52</v>
      </c>
      <c r="D89" s="7" t="s">
        <v>190</v>
      </c>
      <c r="E89" s="14">
        <v>40492592</v>
      </c>
      <c r="F89" s="7" t="s">
        <v>61</v>
      </c>
      <c r="G89" s="14"/>
      <c r="H89" s="11"/>
      <c r="I89" s="7"/>
      <c r="J89" s="18"/>
      <c r="K89" s="67">
        <f>E89</f>
        <v>40492592</v>
      </c>
      <c r="L89" s="67"/>
      <c r="M89" s="11"/>
      <c r="N89" s="11"/>
      <c r="O89" s="7"/>
      <c r="P89" s="23"/>
      <c r="Q89" s="23">
        <v>0</v>
      </c>
      <c r="R89" s="23"/>
      <c r="S89" s="13">
        <v>0</v>
      </c>
      <c r="T89" s="13">
        <v>0</v>
      </c>
      <c r="U89" s="13">
        <v>0</v>
      </c>
    </row>
    <row r="90" spans="1:21" ht="21.5" thickBot="1" x14ac:dyDescent="0.4">
      <c r="A90" s="7" t="s">
        <v>181</v>
      </c>
      <c r="B90" s="15" t="s">
        <v>189</v>
      </c>
      <c r="C90" s="7" t="s">
        <v>52</v>
      </c>
      <c r="D90" s="7" t="s">
        <v>190</v>
      </c>
      <c r="E90" s="14">
        <v>2503010.7200000002</v>
      </c>
      <c r="F90" s="7" t="s">
        <v>61</v>
      </c>
      <c r="G90" s="14"/>
      <c r="H90" s="11"/>
      <c r="I90" s="7"/>
      <c r="J90" s="18"/>
      <c r="K90" s="67">
        <f>E90</f>
        <v>2503010.7200000002</v>
      </c>
      <c r="L90" s="67"/>
      <c r="M90" s="11"/>
      <c r="N90" s="11"/>
      <c r="O90" s="7"/>
      <c r="P90" s="23"/>
      <c r="Q90" s="23">
        <f>K90/2</f>
        <v>1251505.3600000001</v>
      </c>
      <c r="R90" s="23"/>
      <c r="S90" s="13">
        <f>K90-Q90</f>
        <v>1251505.3600000001</v>
      </c>
      <c r="T90" s="13">
        <v>0</v>
      </c>
      <c r="U90" s="13">
        <f>Q90</f>
        <v>1251505.3600000001</v>
      </c>
    </row>
    <row r="91" spans="1:21" ht="21.5" thickBot="1" x14ac:dyDescent="0.4">
      <c r="A91" s="7" t="s">
        <v>191</v>
      </c>
      <c r="B91" s="15" t="s">
        <v>192</v>
      </c>
      <c r="C91" s="7" t="s">
        <v>52</v>
      </c>
      <c r="D91" s="7" t="s">
        <v>76</v>
      </c>
      <c r="E91" s="14">
        <v>257585753.59999999</v>
      </c>
      <c r="F91" s="7" t="s">
        <v>61</v>
      </c>
      <c r="G91" s="14"/>
      <c r="H91" s="11"/>
      <c r="I91" s="7"/>
      <c r="J91" s="18"/>
      <c r="K91" s="67">
        <f>E91</f>
        <v>257585753.59999999</v>
      </c>
      <c r="L91" s="67"/>
      <c r="M91" s="11"/>
      <c r="N91" s="11"/>
      <c r="O91" s="7"/>
      <c r="P91" s="23"/>
      <c r="Q91" s="23">
        <v>229101673.61000001</v>
      </c>
      <c r="R91" s="23"/>
      <c r="S91" s="13">
        <f>K91-Q91</f>
        <v>28484079.98999998</v>
      </c>
      <c r="T91" s="13">
        <v>0</v>
      </c>
      <c r="U91" s="13">
        <f>Q91</f>
        <v>229101673.61000001</v>
      </c>
    </row>
    <row r="92" spans="1:21" ht="21.5" thickBot="1" x14ac:dyDescent="0.4">
      <c r="A92" s="7" t="s">
        <v>191</v>
      </c>
      <c r="B92" s="15" t="s">
        <v>193</v>
      </c>
      <c r="C92" s="7" t="s">
        <v>52</v>
      </c>
      <c r="D92" s="7" t="s">
        <v>76</v>
      </c>
      <c r="E92" s="14">
        <v>397585753.60000002</v>
      </c>
      <c r="F92" s="7" t="s">
        <v>61</v>
      </c>
      <c r="G92" s="14"/>
      <c r="H92" s="11"/>
      <c r="I92" s="7"/>
      <c r="J92" s="18"/>
      <c r="K92" s="67">
        <f>E92</f>
        <v>397585753.60000002</v>
      </c>
      <c r="L92" s="67"/>
      <c r="M92" s="11"/>
      <c r="N92" s="11"/>
      <c r="O92" s="7"/>
      <c r="P92" s="23"/>
      <c r="Q92" s="23">
        <v>353986241.99000001</v>
      </c>
      <c r="R92" s="23"/>
      <c r="S92" s="13">
        <f>K92-Q92</f>
        <v>43599511.610000014</v>
      </c>
      <c r="T92" s="13">
        <v>0</v>
      </c>
      <c r="U92" s="13">
        <f>Q92</f>
        <v>353986241.99000001</v>
      </c>
    </row>
    <row r="93" spans="1:21" ht="21.5" thickBot="1" x14ac:dyDescent="0.4">
      <c r="A93" s="7" t="s">
        <v>97</v>
      </c>
      <c r="B93" s="6" t="s">
        <v>104</v>
      </c>
      <c r="C93" s="7" t="s">
        <v>52</v>
      </c>
      <c r="D93" s="7" t="s">
        <v>102</v>
      </c>
      <c r="E93" s="11">
        <v>23159747.170000002</v>
      </c>
      <c r="F93" s="7" t="s">
        <v>61</v>
      </c>
      <c r="G93" s="14"/>
      <c r="H93" s="11"/>
      <c r="I93" s="7"/>
      <c r="J93" s="19">
        <v>23159747.170000002</v>
      </c>
      <c r="K93" s="19"/>
      <c r="L93" s="19"/>
      <c r="M93" s="11"/>
      <c r="N93" s="11"/>
      <c r="O93" s="7"/>
      <c r="P93" s="23">
        <v>11837204.139999999</v>
      </c>
      <c r="Q93" s="23">
        <v>11322543.050000001</v>
      </c>
      <c r="R93" s="23"/>
      <c r="S93" s="13">
        <f>E93-T93</f>
        <v>0</v>
      </c>
      <c r="T93" s="13">
        <v>23159747.170000002</v>
      </c>
      <c r="U93" s="13">
        <f>E93-T93</f>
        <v>0</v>
      </c>
    </row>
    <row r="94" spans="1:21" ht="21.5" thickBot="1" x14ac:dyDescent="0.4">
      <c r="A94" s="7" t="s">
        <v>98</v>
      </c>
      <c r="B94" s="6" t="s">
        <v>105</v>
      </c>
      <c r="C94" s="7" t="s">
        <v>52</v>
      </c>
      <c r="D94" s="7" t="s">
        <v>102</v>
      </c>
      <c r="E94" s="11">
        <v>480000</v>
      </c>
      <c r="F94" s="7" t="s">
        <v>61</v>
      </c>
      <c r="G94" s="14"/>
      <c r="H94" s="11"/>
      <c r="I94" s="7"/>
      <c r="J94" s="19">
        <v>480000</v>
      </c>
      <c r="K94" s="19"/>
      <c r="L94" s="19"/>
      <c r="M94" s="11"/>
      <c r="N94" s="11"/>
      <c r="O94" s="7"/>
      <c r="P94" s="23">
        <v>343736.31</v>
      </c>
      <c r="Q94" s="23">
        <f>J94-P94</f>
        <v>136263.69</v>
      </c>
      <c r="R94" s="23"/>
      <c r="S94" s="13">
        <f>E94-T94</f>
        <v>0</v>
      </c>
      <c r="T94" s="13">
        <v>480000</v>
      </c>
      <c r="U94" s="13">
        <f t="shared" ref="U94:U97" si="20">E94-T94</f>
        <v>0</v>
      </c>
    </row>
    <row r="95" spans="1:21" ht="21.5" thickBot="1" x14ac:dyDescent="0.4">
      <c r="A95" s="7" t="s">
        <v>99</v>
      </c>
      <c r="B95" s="6" t="s">
        <v>106</v>
      </c>
      <c r="C95" s="7" t="s">
        <v>52</v>
      </c>
      <c r="D95" s="7" t="s">
        <v>102</v>
      </c>
      <c r="E95" s="11">
        <v>7728800</v>
      </c>
      <c r="F95" s="7" t="s">
        <v>61</v>
      </c>
      <c r="G95" s="14"/>
      <c r="H95" s="11"/>
      <c r="I95" s="7"/>
      <c r="J95" s="19">
        <v>7728800</v>
      </c>
      <c r="K95" s="19"/>
      <c r="L95" s="19"/>
      <c r="M95" s="11"/>
      <c r="N95" s="11"/>
      <c r="O95" s="7"/>
      <c r="P95" s="19">
        <v>7728800</v>
      </c>
      <c r="Q95" s="23"/>
      <c r="R95" s="23"/>
      <c r="S95" s="13">
        <f>E95-T95</f>
        <v>0</v>
      </c>
      <c r="T95" s="13">
        <v>7728800</v>
      </c>
      <c r="U95" s="13">
        <f>E95-T95</f>
        <v>0</v>
      </c>
    </row>
    <row r="96" spans="1:21" ht="21.5" thickBot="1" x14ac:dyDescent="0.4">
      <c r="A96" s="7" t="s">
        <v>100</v>
      </c>
      <c r="B96" s="6" t="s">
        <v>107</v>
      </c>
      <c r="C96" s="7" t="s">
        <v>52</v>
      </c>
      <c r="D96" s="7" t="s">
        <v>103</v>
      </c>
      <c r="E96" s="11">
        <v>2270352</v>
      </c>
      <c r="F96" s="7" t="s">
        <v>61</v>
      </c>
      <c r="G96" s="14"/>
      <c r="H96" s="11"/>
      <c r="I96" s="7"/>
      <c r="J96" s="19">
        <v>2270352</v>
      </c>
      <c r="K96" s="19"/>
      <c r="L96" s="19"/>
      <c r="M96" s="11"/>
      <c r="N96" s="11"/>
      <c r="O96" s="7"/>
      <c r="P96" s="19">
        <v>2270352</v>
      </c>
      <c r="Q96" s="23"/>
      <c r="R96" s="23"/>
      <c r="S96" s="13">
        <f>E96-T96</f>
        <v>0</v>
      </c>
      <c r="T96" s="13">
        <v>2270352</v>
      </c>
      <c r="U96" s="13">
        <f>E96-T96</f>
        <v>0</v>
      </c>
    </row>
    <row r="97" spans="1:21" ht="20.149999999999999" customHeight="1" thickBot="1" x14ac:dyDescent="0.4">
      <c r="A97" s="7" t="s">
        <v>101</v>
      </c>
      <c r="B97" s="6" t="s">
        <v>108</v>
      </c>
      <c r="C97" s="7" t="s">
        <v>52</v>
      </c>
      <c r="D97" s="7" t="s">
        <v>103</v>
      </c>
      <c r="E97" s="11">
        <v>50803280.32</v>
      </c>
      <c r="F97" s="7" t="s">
        <v>61</v>
      </c>
      <c r="G97" s="14"/>
      <c r="H97" s="11"/>
      <c r="I97" s="7"/>
      <c r="J97" s="19">
        <v>50803280.32</v>
      </c>
      <c r="K97" s="19"/>
      <c r="L97" s="19"/>
      <c r="M97" s="11"/>
      <c r="N97" s="11"/>
      <c r="O97" s="7"/>
      <c r="P97" s="23">
        <v>44459684.32</v>
      </c>
      <c r="Q97" s="23">
        <v>6343596</v>
      </c>
      <c r="R97" s="23"/>
      <c r="S97" s="13">
        <f t="shared" ref="S97" si="21">E97-T97</f>
        <v>0</v>
      </c>
      <c r="T97" s="13">
        <v>50803280.32</v>
      </c>
      <c r="U97" s="13">
        <f t="shared" si="20"/>
        <v>0</v>
      </c>
    </row>
    <row r="98" spans="1:21" ht="21.5" thickBot="1" x14ac:dyDescent="0.4">
      <c r="A98" s="7" t="s">
        <v>133</v>
      </c>
      <c r="B98" s="6" t="s">
        <v>143</v>
      </c>
      <c r="C98" s="7" t="s">
        <v>52</v>
      </c>
      <c r="D98" s="7" t="s">
        <v>102</v>
      </c>
      <c r="E98" s="14">
        <v>42280852.359999999</v>
      </c>
      <c r="F98" s="7" t="s">
        <v>53</v>
      </c>
      <c r="G98" s="14"/>
      <c r="H98" s="11"/>
      <c r="I98" s="7"/>
      <c r="J98" s="18"/>
      <c r="K98" s="19">
        <v>42280852.359999999</v>
      </c>
      <c r="L98" s="19"/>
      <c r="M98" s="11"/>
      <c r="N98" s="11"/>
      <c r="O98" s="7"/>
      <c r="P98" s="23"/>
      <c r="Q98" s="19">
        <v>42280852.359999999</v>
      </c>
      <c r="R98" s="19"/>
      <c r="S98" s="13">
        <f>E98-Q98</f>
        <v>0</v>
      </c>
      <c r="T98" s="13">
        <v>25791319.950000003</v>
      </c>
      <c r="U98" s="13">
        <f>S98-T98</f>
        <v>-25791319.950000003</v>
      </c>
    </row>
    <row r="99" spans="1:21" ht="21.5" thickBot="1" x14ac:dyDescent="0.4">
      <c r="A99" s="7" t="s">
        <v>133</v>
      </c>
      <c r="B99" s="6" t="s">
        <v>148</v>
      </c>
      <c r="C99" s="7" t="s">
        <v>52</v>
      </c>
      <c r="D99" s="7" t="s">
        <v>102</v>
      </c>
      <c r="E99" s="11">
        <v>33388447.68</v>
      </c>
      <c r="F99" s="7" t="s">
        <v>53</v>
      </c>
      <c r="G99" s="14"/>
      <c r="H99" s="11"/>
      <c r="I99" s="7"/>
      <c r="J99" s="18"/>
      <c r="K99" s="19">
        <v>33388447.68</v>
      </c>
      <c r="L99" s="19"/>
      <c r="M99" s="11"/>
      <c r="N99" s="11"/>
      <c r="O99" s="7"/>
      <c r="P99" s="23"/>
      <c r="Q99" s="23">
        <v>8347112.1000000015</v>
      </c>
      <c r="R99" s="23"/>
      <c r="S99" s="13">
        <f>E99-Q99</f>
        <v>25041335.579999998</v>
      </c>
      <c r="T99" s="13">
        <v>6492198.2999999998</v>
      </c>
      <c r="U99" s="13">
        <f>S99-T99</f>
        <v>18549137.279999997</v>
      </c>
    </row>
    <row r="100" spans="1:21" ht="21.5" thickBot="1" x14ac:dyDescent="0.4">
      <c r="A100" s="7" t="s">
        <v>144</v>
      </c>
      <c r="B100" s="6" t="s">
        <v>145</v>
      </c>
      <c r="C100" s="7" t="s">
        <v>52</v>
      </c>
      <c r="D100" s="7" t="s">
        <v>102</v>
      </c>
      <c r="E100" s="14">
        <v>40000000</v>
      </c>
      <c r="F100" s="7" t="s">
        <v>53</v>
      </c>
      <c r="G100" s="14"/>
      <c r="H100" s="11"/>
      <c r="I100" s="7"/>
      <c r="J100" s="19"/>
      <c r="K100" s="19">
        <v>40000000</v>
      </c>
      <c r="L100" s="19"/>
      <c r="M100" s="11"/>
      <c r="N100" s="11"/>
      <c r="O100" s="7"/>
      <c r="P100" s="23"/>
      <c r="Q100" s="23">
        <v>29000000</v>
      </c>
      <c r="R100" s="23"/>
      <c r="S100" s="13">
        <f>E100-Q100</f>
        <v>11000000</v>
      </c>
      <c r="T100" s="13">
        <v>29000000</v>
      </c>
      <c r="U100" s="13">
        <f>Q100-T100</f>
        <v>0</v>
      </c>
    </row>
    <row r="101" spans="1:21" ht="42.5" thickBot="1" x14ac:dyDescent="0.4">
      <c r="A101" s="7" t="s">
        <v>146</v>
      </c>
      <c r="B101" s="6" t="s">
        <v>147</v>
      </c>
      <c r="C101" s="7" t="s">
        <v>52</v>
      </c>
      <c r="D101" s="7" t="s">
        <v>102</v>
      </c>
      <c r="E101" s="11">
        <v>34720000</v>
      </c>
      <c r="F101" s="7" t="s">
        <v>53</v>
      </c>
      <c r="G101" s="14"/>
      <c r="H101" s="11"/>
      <c r="I101" s="7"/>
      <c r="J101" s="19"/>
      <c r="K101" s="19">
        <v>34720000</v>
      </c>
      <c r="L101" s="19"/>
      <c r="M101" s="11"/>
      <c r="N101" s="11"/>
      <c r="O101" s="7"/>
      <c r="P101" s="23"/>
      <c r="Q101" s="23">
        <v>34720000</v>
      </c>
      <c r="R101" s="23"/>
      <c r="S101" s="13">
        <f>E101-T101</f>
        <v>0</v>
      </c>
      <c r="T101" s="13">
        <v>34720000</v>
      </c>
      <c r="U101" s="13">
        <f>E101-T101</f>
        <v>0</v>
      </c>
    </row>
    <row r="102" spans="1:21" ht="21.5" thickBot="1" x14ac:dyDescent="0.4">
      <c r="A102" s="7" t="s">
        <v>149</v>
      </c>
      <c r="B102" s="6" t="s">
        <v>150</v>
      </c>
      <c r="C102" s="7" t="s">
        <v>52</v>
      </c>
      <c r="D102" s="7" t="s">
        <v>102</v>
      </c>
      <c r="E102" s="14">
        <v>23651627.140000001</v>
      </c>
      <c r="F102" s="7" t="s">
        <v>53</v>
      </c>
      <c r="G102" s="14"/>
      <c r="H102" s="11"/>
      <c r="I102" s="7"/>
      <c r="J102" s="19"/>
      <c r="K102" s="19">
        <v>23651627.140000001</v>
      </c>
      <c r="L102" s="19"/>
      <c r="M102" s="11"/>
      <c r="N102" s="11"/>
      <c r="O102" s="7"/>
      <c r="P102" s="23"/>
      <c r="Q102" s="23">
        <v>6720968.9199999999</v>
      </c>
      <c r="R102" s="23"/>
      <c r="S102" s="13">
        <f>E102-Q102</f>
        <v>16930658.219999999</v>
      </c>
      <c r="T102" s="13">
        <v>5581453.3799999999</v>
      </c>
      <c r="U102" s="13">
        <f>Q102-T102</f>
        <v>1139515.54</v>
      </c>
    </row>
    <row r="103" spans="1:21" ht="21.5" thickBot="1" x14ac:dyDescent="0.4">
      <c r="A103" s="7" t="s">
        <v>160</v>
      </c>
      <c r="B103" s="6" t="s">
        <v>161</v>
      </c>
      <c r="C103" s="7" t="s">
        <v>52</v>
      </c>
      <c r="D103" s="7" t="s">
        <v>102</v>
      </c>
      <c r="E103" s="14">
        <v>285514408.97000003</v>
      </c>
      <c r="F103" s="7" t="s">
        <v>61</v>
      </c>
      <c r="G103" s="14"/>
      <c r="H103" s="11"/>
      <c r="I103" s="7"/>
      <c r="J103" s="19"/>
      <c r="K103" s="19">
        <v>285514408.97000003</v>
      </c>
      <c r="L103" s="19"/>
      <c r="M103" s="11"/>
      <c r="N103" s="11"/>
      <c r="O103" s="7"/>
      <c r="P103" s="23"/>
      <c r="Q103" s="23">
        <v>285514408.97000003</v>
      </c>
      <c r="R103" s="23"/>
      <c r="S103" s="13">
        <f>E103-T103</f>
        <v>285514408.97000003</v>
      </c>
      <c r="T103" s="13"/>
      <c r="U103" s="13"/>
    </row>
    <row r="104" spans="1:21" ht="21.5" thickBot="1" x14ac:dyDescent="0.4">
      <c r="A104" s="7" t="s">
        <v>162</v>
      </c>
      <c r="B104" s="6" t="s">
        <v>163</v>
      </c>
      <c r="C104" s="7" t="s">
        <v>52</v>
      </c>
      <c r="D104" s="7" t="s">
        <v>102</v>
      </c>
      <c r="E104" s="14">
        <v>94782149.75</v>
      </c>
      <c r="F104" s="7" t="s">
        <v>61</v>
      </c>
      <c r="G104" s="14"/>
      <c r="H104" s="11"/>
      <c r="I104" s="7"/>
      <c r="J104" s="19"/>
      <c r="K104" s="19">
        <v>94782149.75</v>
      </c>
      <c r="L104" s="19"/>
      <c r="M104" s="11"/>
      <c r="N104" s="11"/>
      <c r="O104" s="7"/>
      <c r="P104" s="23"/>
      <c r="Q104" s="23">
        <v>94782149.75</v>
      </c>
      <c r="R104" s="23"/>
      <c r="S104" s="13">
        <f>E104-T104</f>
        <v>0</v>
      </c>
      <c r="T104" s="13">
        <v>94782149.75</v>
      </c>
      <c r="U104" s="13">
        <f>E104-T104</f>
        <v>0</v>
      </c>
    </row>
    <row r="105" spans="1:21" ht="32" thickBot="1" x14ac:dyDescent="0.4">
      <c r="A105" s="7" t="s">
        <v>164</v>
      </c>
      <c r="B105" s="6" t="s">
        <v>165</v>
      </c>
      <c r="C105" s="7" t="s">
        <v>52</v>
      </c>
      <c r="D105" s="7" t="s">
        <v>102</v>
      </c>
      <c r="E105" s="14">
        <v>86249306.640000001</v>
      </c>
      <c r="F105" s="7" t="s">
        <v>61</v>
      </c>
      <c r="G105" s="14"/>
      <c r="H105" s="11"/>
      <c r="I105" s="7"/>
      <c r="J105" s="19"/>
      <c r="K105" s="19">
        <v>86249306.640000001</v>
      </c>
      <c r="L105" s="19"/>
      <c r="M105" s="11"/>
      <c r="N105" s="11"/>
      <c r="O105" s="7"/>
      <c r="P105" s="23"/>
      <c r="Q105" s="23">
        <v>86249306.640000001</v>
      </c>
      <c r="R105" s="23"/>
      <c r="S105" s="13">
        <f>E105-T105</f>
        <v>0</v>
      </c>
      <c r="T105" s="13">
        <v>86249306.640000001</v>
      </c>
      <c r="U105" s="13">
        <f>E105-T105</f>
        <v>0</v>
      </c>
    </row>
    <row r="106" spans="1:21" ht="21.5" thickBot="1" x14ac:dyDescent="0.4">
      <c r="A106" s="7" t="s">
        <v>121</v>
      </c>
      <c r="B106" s="6" t="s">
        <v>168</v>
      </c>
      <c r="C106" s="7" t="s">
        <v>52</v>
      </c>
      <c r="D106" s="7" t="s">
        <v>102</v>
      </c>
      <c r="E106" s="14">
        <v>66292800</v>
      </c>
      <c r="F106" s="7" t="s">
        <v>61</v>
      </c>
      <c r="G106" s="14"/>
      <c r="H106" s="11"/>
      <c r="I106" s="7"/>
      <c r="J106" s="19"/>
      <c r="K106" s="19">
        <v>66292800</v>
      </c>
      <c r="L106" s="19"/>
      <c r="M106" s="11"/>
      <c r="N106" s="11"/>
      <c r="O106" s="7"/>
      <c r="P106" s="23"/>
      <c r="Q106" s="19">
        <v>51888624.969999999</v>
      </c>
      <c r="R106" s="19"/>
      <c r="S106" s="13">
        <f>E106-Q106</f>
        <v>14404175.030000001</v>
      </c>
      <c r="T106" s="13"/>
      <c r="U106" s="13">
        <f>Q106-T106</f>
        <v>51888624.969999999</v>
      </c>
    </row>
    <row r="107" spans="1:21" ht="21.5" thickBot="1" x14ac:dyDescent="0.4">
      <c r="A107" s="7" t="s">
        <v>166</v>
      </c>
      <c r="B107" s="6" t="s">
        <v>167</v>
      </c>
      <c r="C107" s="7" t="s">
        <v>52</v>
      </c>
      <c r="D107" s="7" t="s">
        <v>102</v>
      </c>
      <c r="E107" s="14">
        <v>64846415.409999996</v>
      </c>
      <c r="F107" s="7" t="s">
        <v>61</v>
      </c>
      <c r="G107" s="14"/>
      <c r="H107" s="11"/>
      <c r="I107" s="7"/>
      <c r="J107" s="18"/>
      <c r="K107" s="19">
        <v>64846415.409999996</v>
      </c>
      <c r="L107" s="19"/>
      <c r="M107" s="11"/>
      <c r="N107" s="11"/>
      <c r="O107" s="7"/>
      <c r="P107" s="18"/>
      <c r="Q107" s="18"/>
      <c r="R107" s="18"/>
      <c r="S107" s="13"/>
      <c r="T107" s="13"/>
      <c r="U107" s="13"/>
    </row>
    <row r="108" spans="1:21" ht="15" thickBot="1" x14ac:dyDescent="0.4">
      <c r="A108" s="7"/>
      <c r="B108" s="7"/>
      <c r="C108" s="7"/>
      <c r="D108" s="7"/>
      <c r="E108" s="14"/>
      <c r="F108" s="7"/>
      <c r="G108" s="11"/>
      <c r="H108" s="11"/>
      <c r="I108" s="11"/>
      <c r="J108" s="19"/>
      <c r="K108" s="19"/>
      <c r="L108" s="19"/>
      <c r="M108" s="11"/>
      <c r="N108" s="11"/>
      <c r="O108" s="11"/>
      <c r="P108" s="19"/>
      <c r="Q108" s="19"/>
      <c r="R108" s="19"/>
      <c r="S108" s="13">
        <f>E108-M108-N108</f>
        <v>0</v>
      </c>
      <c r="T108" s="13"/>
      <c r="U108" s="13">
        <f>E108-T108</f>
        <v>0</v>
      </c>
    </row>
    <row r="109" spans="1:21" ht="15" thickBot="1" x14ac:dyDescent="0.4">
      <c r="A109" s="7"/>
      <c r="B109" s="6"/>
      <c r="C109" s="7"/>
      <c r="D109" s="7"/>
      <c r="E109" s="11"/>
      <c r="F109" s="7"/>
      <c r="G109" s="11"/>
      <c r="H109" s="11"/>
      <c r="I109" s="7"/>
      <c r="J109" s="18"/>
      <c r="K109" s="18"/>
      <c r="L109" s="18"/>
      <c r="M109" s="11"/>
      <c r="N109" s="11"/>
      <c r="O109" s="7"/>
      <c r="P109" s="18"/>
      <c r="Q109" s="18"/>
      <c r="R109" s="18"/>
      <c r="S109" s="13">
        <f>E109-M109-N109</f>
        <v>0</v>
      </c>
      <c r="T109" s="13"/>
      <c r="U109" s="13">
        <f>E109-T109</f>
        <v>0</v>
      </c>
    </row>
    <row r="110" spans="1:21" ht="15" thickBot="1" x14ac:dyDescent="0.4">
      <c r="A110" s="8" t="s">
        <v>16</v>
      </c>
      <c r="B110" s="9" t="s">
        <v>17</v>
      </c>
      <c r="C110" s="10"/>
      <c r="D110" s="9" t="s">
        <v>17</v>
      </c>
      <c r="E110" s="9">
        <v>0</v>
      </c>
      <c r="F110" s="9" t="s">
        <v>17</v>
      </c>
      <c r="G110" s="9">
        <v>0</v>
      </c>
      <c r="H110" s="9">
        <v>0</v>
      </c>
      <c r="I110" s="9">
        <v>0</v>
      </c>
      <c r="J110" s="17">
        <v>0</v>
      </c>
      <c r="K110" s="17">
        <v>0</v>
      </c>
      <c r="L110" s="17"/>
      <c r="M110" s="9">
        <v>0</v>
      </c>
      <c r="N110" s="9"/>
      <c r="O110" s="9"/>
      <c r="P110" s="17"/>
      <c r="Q110" s="17"/>
      <c r="R110" s="17"/>
      <c r="S110" s="9">
        <v>0</v>
      </c>
      <c r="T110" s="9">
        <v>0</v>
      </c>
      <c r="U110" s="9">
        <v>0</v>
      </c>
    </row>
  </sheetData>
  <autoFilter ref="A23:U71" xr:uid="{00000000-0001-0000-0000-000000000000}"/>
  <mergeCells count="14">
    <mergeCell ref="A77:U77"/>
    <mergeCell ref="M1:U1"/>
    <mergeCell ref="M2:P2"/>
    <mergeCell ref="S2:S3"/>
    <mergeCell ref="T2:T3"/>
    <mergeCell ref="U2:U3"/>
    <mergeCell ref="A4:U4"/>
    <mergeCell ref="A1:A3"/>
    <mergeCell ref="B1:B3"/>
    <mergeCell ref="C1:C3"/>
    <mergeCell ref="D1:D3"/>
    <mergeCell ref="F1:F3"/>
    <mergeCell ref="A17:U17"/>
    <mergeCell ref="G1:K2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Камила Жумагулова</dc:creator>
  <cp:lastModifiedBy>Нурсултан Изтилеу</cp:lastModifiedBy>
  <dcterms:created xsi:type="dcterms:W3CDTF">2020-10-12T09:48:31Z</dcterms:created>
  <dcterms:modified xsi:type="dcterms:W3CDTF">2024-04-19T05:53:50Z</dcterms:modified>
</cp:coreProperties>
</file>