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40300\Desktop\Fraud Risk Register - BRS\"/>
    </mc:Choice>
  </mc:AlternateContent>
  <bookViews>
    <workbookView xWindow="0" yWindow="0" windowWidth="16815" windowHeight="7020" tabRatio="721" activeTab="4"/>
  </bookViews>
  <sheets>
    <sheet name="Cost Benefit" sheetId="8" r:id="rId1"/>
    <sheet name="Annexure I LAM ACM" sheetId="2" r:id="rId2"/>
    <sheet name="Annexure II - RiskGrid Form" sheetId="1" r:id="rId3"/>
    <sheet name="Annexure III Masters " sheetId="3" r:id="rId4"/>
    <sheet name="Annexure IV - Export RiskGrid" sheetId="4" r:id="rId5"/>
    <sheet name="Annexure - V Reports" sheetId="5" r:id="rId6"/>
    <sheet name="Report 1, 2, 3 and 4" sheetId="6" r:id="rId7"/>
    <sheet name="Report 5, 6, 7 and 8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8" l="1"/>
  <c r="F82" i="8"/>
  <c r="C82" i="8"/>
  <c r="H80" i="8"/>
  <c r="G80" i="8"/>
  <c r="F80" i="8"/>
  <c r="E80" i="8"/>
  <c r="D80" i="8"/>
  <c r="C80" i="8"/>
  <c r="I78" i="8"/>
  <c r="I77" i="8"/>
  <c r="I80" i="8" s="1"/>
  <c r="I76" i="8"/>
  <c r="I75" i="8"/>
  <c r="I74" i="8"/>
  <c r="H71" i="8"/>
  <c r="H82" i="8" s="1"/>
  <c r="G71" i="8"/>
  <c r="F71" i="8"/>
  <c r="E71" i="8"/>
  <c r="E82" i="8" s="1"/>
  <c r="D71" i="8"/>
  <c r="D82" i="8" s="1"/>
  <c r="C71" i="8"/>
  <c r="I69" i="8"/>
  <c r="I68" i="8"/>
  <c r="I71" i="8" s="1"/>
  <c r="I67" i="8"/>
  <c r="I66" i="8"/>
  <c r="I59" i="8"/>
  <c r="D59" i="8"/>
  <c r="H58" i="8"/>
  <c r="H60" i="8" s="1"/>
  <c r="H20" i="8" s="1"/>
  <c r="G58" i="8"/>
  <c r="G60" i="8" s="1"/>
  <c r="G20" i="8" s="1"/>
  <c r="F58" i="8"/>
  <c r="F60" i="8" s="1"/>
  <c r="F20" i="8" s="1"/>
  <c r="E58" i="8"/>
  <c r="E60" i="8" s="1"/>
  <c r="E20" i="8" s="1"/>
  <c r="D58" i="8"/>
  <c r="I58" i="8" s="1"/>
  <c r="C58" i="8"/>
  <c r="I57" i="8"/>
  <c r="I56" i="8"/>
  <c r="H53" i="8"/>
  <c r="G53" i="8"/>
  <c r="F53" i="8"/>
  <c r="E53" i="8"/>
  <c r="E19" i="8" s="1"/>
  <c r="D53" i="8"/>
  <c r="C53" i="8"/>
  <c r="I50" i="8"/>
  <c r="I49" i="8"/>
  <c r="I48" i="8"/>
  <c r="I47" i="8"/>
  <c r="I46" i="8"/>
  <c r="I45" i="8"/>
  <c r="I44" i="8"/>
  <c r="I40" i="8"/>
  <c r="H39" i="8"/>
  <c r="H41" i="8" s="1"/>
  <c r="G39" i="8"/>
  <c r="G41" i="8" s="1"/>
  <c r="F39" i="8"/>
  <c r="F41" i="8" s="1"/>
  <c r="E39" i="8"/>
  <c r="E41" i="8" s="1"/>
  <c r="D39" i="8"/>
  <c r="D41" i="8" s="1"/>
  <c r="C39" i="8"/>
  <c r="C41" i="8" s="1"/>
  <c r="I38" i="8"/>
  <c r="I37" i="8"/>
  <c r="I34" i="8"/>
  <c r="I32" i="8"/>
  <c r="H31" i="8"/>
  <c r="H33" i="8" s="1"/>
  <c r="H35" i="8" s="1"/>
  <c r="H18" i="8" s="1"/>
  <c r="H25" i="8" s="1"/>
  <c r="H85" i="8" s="1"/>
  <c r="H88" i="8" s="1"/>
  <c r="G31" i="8"/>
  <c r="G33" i="8" s="1"/>
  <c r="G35" i="8" s="1"/>
  <c r="G18" i="8" s="1"/>
  <c r="G25" i="8" s="1"/>
  <c r="G85" i="8" s="1"/>
  <c r="G88" i="8" s="1"/>
  <c r="F31" i="8"/>
  <c r="F33" i="8" s="1"/>
  <c r="F35" i="8" s="1"/>
  <c r="F18" i="8" s="1"/>
  <c r="F25" i="8" s="1"/>
  <c r="F85" i="8" s="1"/>
  <c r="F88" i="8" s="1"/>
  <c r="E31" i="8"/>
  <c r="E33" i="8" s="1"/>
  <c r="E35" i="8" s="1"/>
  <c r="D31" i="8"/>
  <c r="I31" i="8" s="1"/>
  <c r="C31" i="8"/>
  <c r="C33" i="8" s="1"/>
  <c r="C35" i="8" s="1"/>
  <c r="I30" i="8"/>
  <c r="I29" i="8"/>
  <c r="I23" i="8"/>
  <c r="I22" i="8"/>
  <c r="I21" i="8"/>
  <c r="C20" i="8"/>
  <c r="H19" i="8"/>
  <c r="G19" i="8"/>
  <c r="F19" i="8"/>
  <c r="D19" i="8"/>
  <c r="C19" i="8"/>
  <c r="I19" i="8" s="1"/>
  <c r="C18" i="8" l="1"/>
  <c r="E18" i="8"/>
  <c r="E25" i="8" s="1"/>
  <c r="E85" i="8" s="1"/>
  <c r="E88" i="8" s="1"/>
  <c r="I41" i="8"/>
  <c r="I82" i="8"/>
  <c r="D6" i="8" s="1"/>
  <c r="D33" i="8"/>
  <c r="I39" i="8"/>
  <c r="I53" i="8"/>
  <c r="D60" i="8"/>
  <c r="H3" i="4"/>
  <c r="I3" i="4" s="1"/>
  <c r="I33" i="8" l="1"/>
  <c r="D35" i="8"/>
  <c r="I60" i="8"/>
  <c r="D20" i="8"/>
  <c r="I20" i="8" s="1"/>
  <c r="C25" i="8"/>
  <c r="C85" i="8" s="1"/>
  <c r="C86" i="8" l="1"/>
  <c r="C88" i="8"/>
  <c r="D18" i="8"/>
  <c r="I35" i="8"/>
  <c r="D25" i="8" l="1"/>
  <c r="D85" i="8" s="1"/>
  <c r="D88" i="8" s="1"/>
  <c r="I88" i="8" s="1"/>
  <c r="D10" i="8" s="1"/>
  <c r="I18" i="8"/>
  <c r="I25" i="8" s="1"/>
  <c r="C89" i="8"/>
  <c r="D89" i="8" s="1"/>
  <c r="E89" i="8" s="1"/>
  <c r="F89" i="8" s="1"/>
  <c r="G89" i="8" s="1"/>
  <c r="H89" i="8" s="1"/>
  <c r="D86" i="8" l="1"/>
  <c r="D5" i="8"/>
  <c r="D9" i="8" s="1"/>
  <c r="I85" i="8"/>
  <c r="D7" i="8" s="1"/>
  <c r="E86" i="8" l="1"/>
  <c r="F86" i="8" s="1"/>
  <c r="G86" i="8" s="1"/>
  <c r="H86" i="8" s="1"/>
  <c r="D12" i="8"/>
  <c r="D11" i="8"/>
</calcChain>
</file>

<file path=xl/sharedStrings.xml><?xml version="1.0" encoding="utf-8"?>
<sst xmlns="http://schemas.openxmlformats.org/spreadsheetml/2006/main" count="813" uniqueCount="334">
  <si>
    <t>Benefits</t>
  </si>
  <si>
    <t>Residual Risk</t>
  </si>
  <si>
    <t>Transaction Type</t>
  </si>
  <si>
    <t>Impact</t>
  </si>
  <si>
    <t>Fraud Risk</t>
  </si>
  <si>
    <t>Severity</t>
  </si>
  <si>
    <t>Recommendation</t>
  </si>
  <si>
    <t>Impact Rationale</t>
  </si>
  <si>
    <t>Branch</t>
  </si>
  <si>
    <t>ATM</t>
  </si>
  <si>
    <t>Facebook Banking</t>
  </si>
  <si>
    <t>Cards – POS</t>
  </si>
  <si>
    <t>Cards – Ecom 3D</t>
  </si>
  <si>
    <t>Cards – Ecom Non 3D</t>
  </si>
  <si>
    <t>Cards – Moto</t>
  </si>
  <si>
    <t>Cards – IVR</t>
  </si>
  <si>
    <t>Proposal</t>
  </si>
  <si>
    <t>Product/Channel</t>
  </si>
  <si>
    <t>Product/
Channel</t>
  </si>
  <si>
    <t>Revert on recommendations</t>
  </si>
  <si>
    <t>iMemo Number</t>
  </si>
  <si>
    <t>SR No.</t>
  </si>
  <si>
    <t>Likelihood</t>
  </si>
  <si>
    <t>Low</t>
  </si>
  <si>
    <t>Medium</t>
  </si>
  <si>
    <t>High</t>
  </si>
  <si>
    <t>Critical</t>
  </si>
  <si>
    <t>Financial</t>
  </si>
  <si>
    <t>Non Critical</t>
  </si>
  <si>
    <t>Access Control Matrix</t>
  </si>
  <si>
    <t>Role</t>
  </si>
  <si>
    <t>System Admin</t>
  </si>
  <si>
    <t>Read Write</t>
  </si>
  <si>
    <t>Read only</t>
  </si>
  <si>
    <t>ü</t>
  </si>
  <si>
    <t>Manager -Read Only</t>
  </si>
  <si>
    <t>Manager - User</t>
  </si>
  <si>
    <t>x</t>
  </si>
  <si>
    <t>Product / Channel Admin</t>
  </si>
  <si>
    <t>Sample User</t>
  </si>
  <si>
    <t>Internet Banking
Logged in (LI) Session</t>
  </si>
  <si>
    <t>Internet Banking
Non Logged in (NLI) Session</t>
  </si>
  <si>
    <t>Phone Banking
Voice Call</t>
  </si>
  <si>
    <t>Phone Banking
Non-Voice</t>
  </si>
  <si>
    <t>Mobile Banking
i-Mobile</t>
  </si>
  <si>
    <t>Mobile Banking
SMS</t>
  </si>
  <si>
    <t>Mobile Banking
USSD</t>
  </si>
  <si>
    <t>Channel Wise</t>
  </si>
  <si>
    <t>International Geographies</t>
  </si>
  <si>
    <t>Remittance - Internet</t>
  </si>
  <si>
    <t>Remittance - Mobile</t>
  </si>
  <si>
    <t>System Admin will have access to all modules by default (including new Products and Channels being added)</t>
  </si>
  <si>
    <t>Mobile Banking
UPI</t>
  </si>
  <si>
    <t>Manager - Read Only</t>
  </si>
  <si>
    <t>For all remaining roles, user will have acess to respective Product/Channel for which the access has been taken including read only roles.</t>
  </si>
  <si>
    <t>One User can take multiple roles - Product and Channel wise i.e. Product and Channel Admin for Internet and Mobile related product and Read only access for ATM and Cards</t>
  </si>
  <si>
    <t>Product Channel</t>
  </si>
  <si>
    <r>
      <rPr>
        <b/>
        <sz val="11"/>
        <color theme="1"/>
        <rFont val="Zurich BT"/>
        <family val="2"/>
      </rPr>
      <t xml:space="preserve">Internet Banking
</t>
    </r>
    <r>
      <rPr>
        <sz val="11"/>
        <color theme="1"/>
        <rFont val="Zurich BT"/>
        <family val="2"/>
      </rPr>
      <t>Logged in (LI) Session</t>
    </r>
  </si>
  <si>
    <r>
      <rPr>
        <b/>
        <sz val="11"/>
        <color theme="1"/>
        <rFont val="Zurich BT"/>
        <family val="2"/>
      </rPr>
      <t xml:space="preserve">Internet Banking
</t>
    </r>
    <r>
      <rPr>
        <sz val="11"/>
        <color theme="1"/>
        <rFont val="Zurich BT"/>
        <family val="2"/>
      </rPr>
      <t>Non Logged in (NLI) Session</t>
    </r>
  </si>
  <si>
    <r>
      <rPr>
        <b/>
        <sz val="11"/>
        <color theme="1"/>
        <rFont val="Zurich BT"/>
        <family val="2"/>
      </rPr>
      <t xml:space="preserve">Phone Banking
</t>
    </r>
    <r>
      <rPr>
        <sz val="11"/>
        <color theme="1"/>
        <rFont val="Zurich BT"/>
        <family val="2"/>
      </rPr>
      <t>Voice Call</t>
    </r>
  </si>
  <si>
    <r>
      <rPr>
        <b/>
        <sz val="11"/>
        <color theme="1"/>
        <rFont val="Zurich BT"/>
        <family val="2"/>
      </rPr>
      <t>Phone Banking</t>
    </r>
    <r>
      <rPr>
        <sz val="11"/>
        <color theme="1"/>
        <rFont val="Zurich BT"/>
        <family val="2"/>
      </rPr>
      <t xml:space="preserve">
Non-Voice</t>
    </r>
  </si>
  <si>
    <r>
      <t xml:space="preserve">Mobile Banking
</t>
    </r>
    <r>
      <rPr>
        <sz val="11"/>
        <color theme="1"/>
        <rFont val="Zurich BT"/>
        <family val="2"/>
      </rPr>
      <t>i-Mobile</t>
    </r>
  </si>
  <si>
    <r>
      <t xml:space="preserve">Mobile Banking
</t>
    </r>
    <r>
      <rPr>
        <sz val="11"/>
        <color theme="1"/>
        <rFont val="Zurich BT"/>
        <family val="2"/>
      </rPr>
      <t>SMS</t>
    </r>
  </si>
  <si>
    <r>
      <t xml:space="preserve">Mobile Banking
</t>
    </r>
    <r>
      <rPr>
        <sz val="11"/>
        <color theme="1"/>
        <rFont val="Zurich BT"/>
        <family val="2"/>
      </rPr>
      <t>USSD</t>
    </r>
  </si>
  <si>
    <t>Access to Add Product/Channel should be with System Admin Only</t>
  </si>
  <si>
    <t>Annexure III - Master</t>
  </si>
  <si>
    <t>Likelihood Rationale</t>
  </si>
  <si>
    <t>Proposal Master</t>
  </si>
  <si>
    <t>Mitigation</t>
  </si>
  <si>
    <t>Mitigation Master</t>
  </si>
  <si>
    <t xml:space="preserve">Access to Add Product/Channel should be with </t>
  </si>
  <si>
    <t>Tobe selected from Product/Channel DropDown</t>
  </si>
  <si>
    <t>Residual Risk Master</t>
  </si>
  <si>
    <t>Transaction Type Master</t>
  </si>
  <si>
    <t>Non Financial</t>
  </si>
  <si>
    <t>Likelihood Master</t>
  </si>
  <si>
    <t>Impact Master</t>
  </si>
  <si>
    <t>Recommendations Master</t>
  </si>
  <si>
    <t>Recommendations</t>
  </si>
  <si>
    <t>Remittance - M2I - Internet</t>
  </si>
  <si>
    <t>Remittance - M2I - Mobile</t>
  </si>
  <si>
    <t>Likelihood Rationale Master</t>
  </si>
  <si>
    <t>Impact Rationale Master</t>
  </si>
  <si>
    <t>Recommendation Status</t>
  </si>
  <si>
    <t>Recommendation Implementation date</t>
  </si>
  <si>
    <t>Implemented</t>
  </si>
  <si>
    <t>Pending</t>
  </si>
  <si>
    <t>Dropped</t>
  </si>
  <si>
    <t>Comments on Recommendations</t>
  </si>
  <si>
    <t>Proposal Received Date</t>
  </si>
  <si>
    <t>RiskGrid creation Date and time</t>
  </si>
  <si>
    <t>&lt;Auto Capture&gt;</t>
  </si>
  <si>
    <t>&lt;Drop Down&gt;</t>
  </si>
  <si>
    <t>&lt;Data Entry&gt;</t>
  </si>
  <si>
    <t>Ref no.</t>
  </si>
  <si>
    <t>PR000001</t>
  </si>
  <si>
    <t>PC000001</t>
  </si>
  <si>
    <t>PC000002</t>
  </si>
  <si>
    <t>PC000003</t>
  </si>
  <si>
    <t>PC000004</t>
  </si>
  <si>
    <t>PC000005</t>
  </si>
  <si>
    <t>PC000006</t>
  </si>
  <si>
    <t>PC000007</t>
  </si>
  <si>
    <t>PC000008</t>
  </si>
  <si>
    <t>PC000009</t>
  </si>
  <si>
    <t>PC000010</t>
  </si>
  <si>
    <t>PC000011</t>
  </si>
  <si>
    <t>PC000012</t>
  </si>
  <si>
    <t>PC000013</t>
  </si>
  <si>
    <t>PC000014</t>
  </si>
  <si>
    <t>PC000015</t>
  </si>
  <si>
    <t>PC000016</t>
  </si>
  <si>
    <t>PC000017</t>
  </si>
  <si>
    <t>PC000018</t>
  </si>
  <si>
    <t>PR000002</t>
  </si>
  <si>
    <t>MG000001</t>
  </si>
  <si>
    <t>RR000001</t>
  </si>
  <si>
    <t>RR000002</t>
  </si>
  <si>
    <t>TT000001</t>
  </si>
  <si>
    <t>TT000002</t>
  </si>
  <si>
    <t>TT000003</t>
  </si>
  <si>
    <t>TT000004</t>
  </si>
  <si>
    <t>LH000001</t>
  </si>
  <si>
    <t>LH000002</t>
  </si>
  <si>
    <t>LH000003</t>
  </si>
  <si>
    <t>IM000001</t>
  </si>
  <si>
    <t>IM000002</t>
  </si>
  <si>
    <t>IM000003</t>
  </si>
  <si>
    <t>LR000001</t>
  </si>
  <si>
    <t>LR000002</t>
  </si>
  <si>
    <t>IR000001</t>
  </si>
  <si>
    <t>IR000002</t>
  </si>
  <si>
    <t>RD000001</t>
  </si>
  <si>
    <t>RD000002</t>
  </si>
  <si>
    <t>RU000001</t>
  </si>
  <si>
    <t>RU000002</t>
  </si>
  <si>
    <t>RU000003</t>
  </si>
  <si>
    <t>Recommendation Follow up Date</t>
  </si>
  <si>
    <t>Proposal Status</t>
  </si>
  <si>
    <t>Risk Grid Ref No.</t>
  </si>
  <si>
    <t>Whichever is applicable i.e. Mitigation is not blank.</t>
  </si>
  <si>
    <t>Field List for Form</t>
  </si>
  <si>
    <t>No.</t>
  </si>
  <si>
    <t>Field Name</t>
  </si>
  <si>
    <t>Data Type</t>
  </si>
  <si>
    <t>(Text / Date / Numeric)</t>
  </si>
  <si>
    <t>Field</t>
  </si>
  <si>
    <t>Size</t>
  </si>
  <si>
    <t>Mandatory /</t>
  </si>
  <si>
    <t>Non-Mandatory</t>
  </si>
  <si>
    <t>Drop down</t>
  </si>
  <si>
    <t>(Yes / No)</t>
  </si>
  <si>
    <t>Text</t>
  </si>
  <si>
    <t>Mandatory</t>
  </si>
  <si>
    <t>Yes</t>
  </si>
  <si>
    <t>No</t>
  </si>
  <si>
    <t>Business Name</t>
  </si>
  <si>
    <t>PAC/iMemo/Circular/Board Note</t>
  </si>
  <si>
    <t>Existing PAC/iMemo/Circular/Board Note Number (Mention New if New)</t>
  </si>
  <si>
    <t>Low/Medium/High</t>
  </si>
  <si>
    <t>Financial/Critical/Non-Financial/Non-Critical</t>
  </si>
  <si>
    <t>Values</t>
  </si>
  <si>
    <t>Refer Annexure III Masters</t>
  </si>
  <si>
    <t>Numeric</t>
  </si>
  <si>
    <t>FCPG FPR Emp ID</t>
  </si>
  <si>
    <t>FCPG FPR Emp Name</t>
  </si>
  <si>
    <t>Business FPR Emp ID</t>
  </si>
  <si>
    <t>Date 
&lt;DD/MM/YYYY&gt;</t>
  </si>
  <si>
    <t>Date and Time
&lt;DD/MM/YYYY hh:mm:ss&gt;</t>
  </si>
  <si>
    <t>Proposal Closed Date and Time</t>
  </si>
  <si>
    <t>Maximum Possible</t>
  </si>
  <si>
    <t>Yes - List</t>
  </si>
  <si>
    <t>From Recommendation Master</t>
  </si>
  <si>
    <t>Calculated Values</t>
  </si>
  <si>
    <t>System Date and Time at the time of saving record for the first time.</t>
  </si>
  <si>
    <t>System Date and Time at the time of saving record with Proposal Status Closed</t>
  </si>
  <si>
    <t>Optional</t>
  </si>
  <si>
    <t>Recommendation Status Master</t>
  </si>
  <si>
    <t>Mandatory, if Status = Implemented</t>
  </si>
  <si>
    <t>Format of the report with dummy data (as close to actual data as possible)</t>
  </si>
  <si>
    <t>Selection Criteria</t>
  </si>
  <si>
    <t>Sort Order</t>
  </si>
  <si>
    <t>Consolidation (Mention summary information, group totals, grand totals, if any)</t>
  </si>
  <si>
    <t xml:space="preserve"> Frequency (Daily / Monthly)</t>
  </si>
  <si>
    <t xml:space="preserve"> Processing (Brief on processing to be done in the report)</t>
  </si>
  <si>
    <t xml:space="preserve"> Information (Mention fields to be printed with grouped properly)</t>
  </si>
  <si>
    <t xml:space="preserve"> Report Name</t>
  </si>
  <si>
    <t>S. No.</t>
  </si>
  <si>
    <t>Daily</t>
  </si>
  <si>
    <t>Ascending Order - Proposal Date</t>
  </si>
  <si>
    <t>Proposal Date is within Date Range and Proposal Date is Open</t>
  </si>
  <si>
    <t>S.No.</t>
  </si>
  <si>
    <t>Ad Hoc</t>
  </si>
  <si>
    <t>Proposal Date is within Date Range and Proposal Date is Open or Closed</t>
  </si>
  <si>
    <t>Proposal Date is within Date Range and Proposal Date is Closed</t>
  </si>
  <si>
    <t>Nil</t>
  </si>
  <si>
    <t>Proposals List- Total</t>
  </si>
  <si>
    <t>Proposals List - Pending</t>
  </si>
  <si>
    <t>Recommendation List - Total</t>
  </si>
  <si>
    <t>Proposal Deletion</t>
  </si>
  <si>
    <t>Proposal Deletion Date and Time</t>
  </si>
  <si>
    <t>System Date and Time at the time of saving record with Proposal Deletion field = "Yes"</t>
  </si>
  <si>
    <t>Refer Report format 1, 2, 3 and 4</t>
  </si>
  <si>
    <t>Proposal List - Closed</t>
  </si>
  <si>
    <t>Proposal List - Deleted</t>
  </si>
  <si>
    <t>Recommendation List - Pending</t>
  </si>
  <si>
    <t>Recommendation List - Implemented</t>
  </si>
  <si>
    <t>Recommendation List - Dropped</t>
  </si>
  <si>
    <t>Recommendation Date</t>
  </si>
  <si>
    <t>&lt;Auto Capture&gt; on addition of Recommendation</t>
  </si>
  <si>
    <t>Ascending Order - Recommendation Date</t>
  </si>
  <si>
    <t>List of All Recommedations Where Recommendation status = "Pending" or "Implemented" or "Dropped" within a Date Range and for selected product/Process</t>
  </si>
  <si>
    <t>List of All Recommedations Where Recommendation status = "Pending" within a Date Range  and for selected product/Process</t>
  </si>
  <si>
    <t>List of All Recommedations Where Recommendation status = "Implemented" within a Date Range  and for selected product/Process</t>
  </si>
  <si>
    <t>List of All Recommedations Where Recommendation status = "Dropped" within a Date Range  and for selected product/Process</t>
  </si>
  <si>
    <t>List of All Proposal which are marked Open or Closed within a Date Range  and for selected product/Process</t>
  </si>
  <si>
    <t>List of All Proposal which are marked Open within a Date Range  and for selected product/Process</t>
  </si>
  <si>
    <t>List of All Proposal which are marked Closed within a Date Range  and for selected product/Process</t>
  </si>
  <si>
    <t>List of All Proposal Where proposal Deletion = "Yes" within a Date Range  and for selected product/Process</t>
  </si>
  <si>
    <t>Recommendation status = "Pending" or "Implemented" or "Dropped" and recommendation date is within a Date Range and for selected product/Process (For which user has access) Multiple selection can be done through check box</t>
  </si>
  <si>
    <t>Recommendation status = "Pending" and recommendation date is within a Date Range and for selected product/Process (For which user has access) Multiple selection can be done through check box</t>
  </si>
  <si>
    <t>Recommendation status = "Implemented" and recommendation date is within a Date Range and for selected product/Process (For which user has access) Multiple selection can be done through check box</t>
  </si>
  <si>
    <t>Recommendation status = "Dropped" and recommendation date is within a Date Range and for selected product/Process (For which user has access) Multiple selection can be done through check box</t>
  </si>
  <si>
    <t>Refer Report format 5, 6, 7 and 8</t>
  </si>
  <si>
    <t>IT Business Case Justification: Direct Costs, Value and Returns Only</t>
  </si>
  <si>
    <t>Summary of Direct Costs and Value</t>
  </si>
  <si>
    <t>Key Assumptions</t>
  </si>
  <si>
    <t>Total Project ROI</t>
  </si>
  <si>
    <t>Assumed Discount Rate</t>
  </si>
  <si>
    <t>Total Project Cost</t>
  </si>
  <si>
    <t>Net Project Cost/Value</t>
  </si>
  <si>
    <t>Useful System Life (in Years)</t>
  </si>
  <si>
    <t>ROI (Return on Investment)</t>
  </si>
  <si>
    <t>NPV (Net Present Value)</t>
  </si>
  <si>
    <t>IRR (Internal Rate of Return)</t>
  </si>
  <si>
    <t>Payback Year</t>
  </si>
  <si>
    <t>Current status</t>
  </si>
  <si>
    <t>Year</t>
  </si>
  <si>
    <t>Cost/Value Analysis</t>
  </si>
  <si>
    <t>Total</t>
  </si>
  <si>
    <t>Direct Value and Returns</t>
  </si>
  <si>
    <t>Revenue Generation (A) + (B)</t>
  </si>
  <si>
    <t>Cost Reduction</t>
  </si>
  <si>
    <t>Productivity increase (Manpower save)</t>
  </si>
  <si>
    <t>Risk Reduction</t>
  </si>
  <si>
    <t>New Revenue Opportunity</t>
  </si>
  <si>
    <t>Other</t>
  </si>
  <si>
    <t>Total Direct Value and Returns</t>
  </si>
  <si>
    <t>Detailed calculation of computed revenue</t>
  </si>
  <si>
    <t>Revenue Calculation Break-up</t>
  </si>
  <si>
    <t>No. of customers existing</t>
  </si>
  <si>
    <t>No. of customers post implementation</t>
  </si>
  <si>
    <t>Incremental customers</t>
  </si>
  <si>
    <t>Value per customer (₹)</t>
  </si>
  <si>
    <t>Incremental Business generated</t>
  </si>
  <si>
    <t>Margin % (actual income on account of increas in business)</t>
  </si>
  <si>
    <t>Income / NII from incremental business (A)</t>
  </si>
  <si>
    <t>No. of transactions existing</t>
  </si>
  <si>
    <t>No. of transactions post implementation</t>
  </si>
  <si>
    <t>Incremental transactions</t>
  </si>
  <si>
    <t>Value per transaction (₹)</t>
  </si>
  <si>
    <t>Income / NII from incremental business (B)</t>
  </si>
  <si>
    <t>Cost reduction calculation Break-up</t>
  </si>
  <si>
    <t>Reduction in Impact of Dispute amount (potential loss to Bank)</t>
  </si>
  <si>
    <t>Line item 2</t>
  </si>
  <si>
    <t>Line item 3</t>
  </si>
  <si>
    <t>Line item 4</t>
  </si>
  <si>
    <t>Line item 5</t>
  </si>
  <si>
    <t>Line item 6</t>
  </si>
  <si>
    <t>Line item 7</t>
  </si>
  <si>
    <t>Insert rows, if more line items</t>
  </si>
  <si>
    <t>Productivity increase (Manpower save) break-up</t>
  </si>
  <si>
    <t>No. of resources existing for the current process</t>
  </si>
  <si>
    <t>No. of resources post implementation</t>
  </si>
  <si>
    <t>Incremental / Decremental resources</t>
  </si>
  <si>
    <t>Average cost per resource (₹)</t>
  </si>
  <si>
    <t>Productivity saved value</t>
  </si>
  <si>
    <t>To be filled by IT team</t>
  </si>
  <si>
    <t>Cost of Project</t>
  </si>
  <si>
    <t>Development and delivery Cost</t>
  </si>
  <si>
    <t>Software license cost</t>
  </si>
  <si>
    <t>Customisations</t>
  </si>
  <si>
    <t>Hardware</t>
  </si>
  <si>
    <t>3rd party software (such as Oracle, Microsoft, APM, Veritas etc.)</t>
  </si>
  <si>
    <t>Total Development and delivery cost</t>
  </si>
  <si>
    <t>Ongoing Costs</t>
  </si>
  <si>
    <t>Application AMC</t>
  </si>
  <si>
    <t>Resources (for application management)</t>
  </si>
  <si>
    <t>Application monitoring</t>
  </si>
  <si>
    <t>Telecom/Network</t>
  </si>
  <si>
    <t>Others</t>
  </si>
  <si>
    <t>Total Ongoing Costs</t>
  </si>
  <si>
    <t>Total Cost (Development/delivery + ongoing Costs)</t>
  </si>
  <si>
    <t>Cash Flow</t>
  </si>
  <si>
    <t>Cumulative Cash Flow</t>
  </si>
  <si>
    <t>Discounted Cash Flow</t>
  </si>
  <si>
    <t>Cumulative Discounted Cash Flow</t>
  </si>
  <si>
    <t>Digital Channels</t>
  </si>
  <si>
    <t>Cards</t>
  </si>
  <si>
    <t>Phone Banking</t>
  </si>
  <si>
    <t>Remittance</t>
  </si>
  <si>
    <t>Channels</t>
  </si>
  <si>
    <t>User 1</t>
  </si>
  <si>
    <t>User 2</t>
  </si>
  <si>
    <t>User 3</t>
  </si>
  <si>
    <t>User 4</t>
  </si>
  <si>
    <t>User1</t>
  </si>
  <si>
    <t>User2</t>
  </si>
  <si>
    <t>User3</t>
  </si>
  <si>
    <t>User4</t>
  </si>
  <si>
    <t>System Admin will have access to all Modules</t>
  </si>
  <si>
    <t>Access to Digital Channels, Phone Banking, ATM, Remittance, International Geographies</t>
  </si>
  <si>
    <t>Has access to Cards only in read only mode</t>
  </si>
  <si>
    <t>Sample</t>
  </si>
  <si>
    <t>Read only access to all modules.</t>
  </si>
  <si>
    <t>Group</t>
  </si>
  <si>
    <t>Digital Channel</t>
  </si>
  <si>
    <t>Product Channel to be mapped by System Admin</t>
  </si>
  <si>
    <t>PC000019</t>
  </si>
  <si>
    <t>Debit Cards – POS</t>
  </si>
  <si>
    <t>Debit Cards – Ecom 3D</t>
  </si>
  <si>
    <t>Debit Cards – Ecom Non 3D</t>
  </si>
  <si>
    <t>Debit Cards – Moto</t>
  </si>
  <si>
    <t>Debit Cards – IVR</t>
  </si>
  <si>
    <t>Credit Cards – POS</t>
  </si>
  <si>
    <t>Credit Cards – Ecom 3D</t>
  </si>
  <si>
    <t>Credit Cards – Ecom Non 3D</t>
  </si>
  <si>
    <t>Credit Cards – IVR</t>
  </si>
  <si>
    <t>PC000020</t>
  </si>
  <si>
    <t>PC000021</t>
  </si>
  <si>
    <t>PC000022</t>
  </si>
  <si>
    <t>PC000023</t>
  </si>
  <si>
    <t>PC000024</t>
  </si>
  <si>
    <t>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</si>
</sst>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"/>
  </numFmts>
  <fonts count="26" x14ac:knownFonts="1">
    <font>
      <sz val="11"/>
      <color theme="1"/>
      <name val="Calibri"/>
      <family val="2"/>
      <scheme val="minor"/>
    </font>
    <font>
      <b/>
      <sz val="11"/>
      <color rgb="FFFFFFFF"/>
      <name val="Zurich BT"/>
      <family val="2"/>
    </font>
    <font>
      <b/>
      <sz val="11"/>
      <color theme="1"/>
      <name val="Zurich BT"/>
      <family val="2"/>
    </font>
    <font>
      <sz val="11"/>
      <color theme="1"/>
      <name val="Zurich BT"/>
      <family val="2"/>
    </font>
    <font>
      <sz val="11"/>
      <color rgb="FF000000"/>
      <name val="Zurich BT"/>
      <family val="2"/>
    </font>
    <font>
      <sz val="11"/>
      <color theme="1"/>
      <name val="Wingdings"/>
      <charset val="2"/>
    </font>
    <font>
      <sz val="11"/>
      <color theme="0"/>
      <name val="Zurich BT"/>
      <family val="2"/>
    </font>
    <font>
      <b/>
      <sz val="11"/>
      <color theme="0"/>
      <name val="Zurich BT"/>
      <family val="2"/>
    </font>
    <font>
      <sz val="11"/>
      <name val="Zurich BT"/>
      <family val="2"/>
    </font>
    <font>
      <sz val="11"/>
      <color theme="1"/>
      <name val="Calibri"/>
      <family val="2"/>
      <scheme val="minor"/>
    </font>
    <font>
      <b/>
      <sz val="16"/>
      <color indexed="9"/>
      <name val="Zurich BT"/>
      <family val="2"/>
    </font>
    <font>
      <sz val="10"/>
      <name val="Zurich BT"/>
      <family val="2"/>
    </font>
    <font>
      <sz val="10"/>
      <color indexed="8"/>
      <name val="Zurich BT"/>
      <family val="2"/>
    </font>
    <font>
      <b/>
      <sz val="10"/>
      <name val="Zurich BT"/>
      <family val="2"/>
    </font>
    <font>
      <sz val="10"/>
      <name val="Arial"/>
      <family val="2"/>
    </font>
    <font>
      <sz val="10"/>
      <color indexed="53"/>
      <name val="Zurich BT"/>
      <family val="2"/>
    </font>
    <font>
      <b/>
      <sz val="10"/>
      <color theme="0"/>
      <name val="Zurich BT"/>
      <family val="2"/>
    </font>
    <font>
      <b/>
      <sz val="9"/>
      <color indexed="8"/>
      <name val="Zurich BT"/>
      <family val="2"/>
    </font>
    <font>
      <b/>
      <sz val="10"/>
      <color indexed="8"/>
      <name val="Zurich BT"/>
      <family val="2"/>
    </font>
    <font>
      <b/>
      <sz val="12"/>
      <color theme="1"/>
      <name val="Zurich BT"/>
      <family val="2"/>
    </font>
    <font>
      <sz val="10"/>
      <color rgb="FFFF0000"/>
      <name val="Zurich BT"/>
      <family val="2"/>
    </font>
    <font>
      <b/>
      <sz val="11"/>
      <name val="Zurich BT"/>
      <family val="2"/>
    </font>
    <font>
      <b/>
      <sz val="10"/>
      <color indexed="53"/>
      <name val="Zurich BT"/>
      <family val="2"/>
    </font>
    <font>
      <i/>
      <sz val="10"/>
      <color indexed="8"/>
      <name val="Zurich BT"/>
      <family val="2"/>
    </font>
    <font>
      <sz val="10"/>
      <color theme="0" tint="-0.14999847407452621"/>
      <name val="Zurich BT"/>
      <family val="2"/>
    </font>
    <font>
      <b/>
      <sz val="10"/>
      <color theme="0" tint="-0.14999847407452621"/>
      <name val="Zurich BT"/>
      <family val="2"/>
    </font>
  </fonts>
  <fills count="16">
    <fill>
      <patternFill patternType="none"/>
    </fill>
    <fill>
      <patternFill patternType="gray125"/>
    </fill>
    <fill>
      <patternFill patternType="solid">
        <fgColor rgb="FF800000"/>
        <bgColor rgb="FF800000"/>
      </patternFill>
    </fill>
    <fill>
      <patternFill patternType="solid">
        <fgColor rgb="FFD1CFBB"/>
        <bgColor rgb="FFD1CFBB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A33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9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48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3" fillId="0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0" xfId="0" applyFont="1"/>
    <xf numFmtId="0" fontId="6" fillId="4" borderId="2" xfId="0" applyFont="1" applyFill="1" applyBorder="1"/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0" fontId="6" fillId="4" borderId="2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3" xfId="0" applyFont="1" applyBorder="1" applyAlignment="1" applyProtection="1">
      <alignment horizontal="left" vertical="top" wrapText="1"/>
      <protection locked="0"/>
    </xf>
    <xf numFmtId="0" fontId="1" fillId="5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 applyProtection="1">
      <alignment horizontal="left" vertical="top" wrapText="1"/>
      <protection locked="0"/>
    </xf>
    <xf numFmtId="0" fontId="3" fillId="0" borderId="2" xfId="0" applyFont="1" applyFill="1" applyBorder="1" applyAlignment="1">
      <alignment vertical="top"/>
    </xf>
    <xf numFmtId="0" fontId="8" fillId="0" borderId="2" xfId="0" applyFont="1" applyFill="1" applyBorder="1" applyAlignment="1">
      <alignment vertical="top" wrapText="1"/>
    </xf>
    <xf numFmtId="0" fontId="7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6" fillId="4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0" fillId="6" borderId="0" xfId="0" applyFont="1" applyFill="1" applyBorder="1" applyAlignment="1">
      <alignment horizontal="centerContinuous" vertical="center"/>
    </xf>
    <xf numFmtId="1" fontId="11" fillId="7" borderId="0" xfId="0" applyNumberFormat="1" applyFont="1" applyFill="1" applyAlignment="1"/>
    <xf numFmtId="1" fontId="11" fillId="0" borderId="0" xfId="0" applyNumberFormat="1" applyFont="1" applyAlignment="1"/>
    <xf numFmtId="1" fontId="12" fillId="8" borderId="4" xfId="0" applyNumberFormat="1" applyFont="1" applyFill="1" applyBorder="1" applyAlignment="1"/>
    <xf numFmtId="1" fontId="13" fillId="8" borderId="5" xfId="0" applyNumberFormat="1" applyFont="1" applyFill="1" applyBorder="1" applyAlignment="1"/>
    <xf numFmtId="1" fontId="12" fillId="8" borderId="5" xfId="0" applyNumberFormat="1" applyFont="1" applyFill="1" applyBorder="1" applyAlignment="1"/>
    <xf numFmtId="1" fontId="12" fillId="8" borderId="6" xfId="0" applyNumberFormat="1" applyFont="1" applyFill="1" applyBorder="1" applyAlignment="1"/>
    <xf numFmtId="1" fontId="12" fillId="0" borderId="0" xfId="0" applyNumberFormat="1" applyFont="1" applyAlignment="1"/>
    <xf numFmtId="1" fontId="13" fillId="8" borderId="4" xfId="0" applyNumberFormat="1" applyFont="1" applyFill="1" applyBorder="1" applyAlignment="1"/>
    <xf numFmtId="1" fontId="12" fillId="0" borderId="5" xfId="0" applyNumberFormat="1" applyFont="1" applyBorder="1" applyAlignment="1"/>
    <xf numFmtId="1" fontId="12" fillId="0" borderId="6" xfId="0" applyNumberFormat="1" applyFont="1" applyBorder="1" applyAlignment="1"/>
    <xf numFmtId="1" fontId="12" fillId="7" borderId="0" xfId="0" applyNumberFormat="1" applyFont="1" applyFill="1" applyAlignment="1"/>
    <xf numFmtId="1" fontId="12" fillId="8" borderId="7" xfId="0" applyNumberFormat="1" applyFont="1" applyFill="1" applyBorder="1" applyAlignment="1"/>
    <xf numFmtId="1" fontId="12" fillId="8" borderId="0" xfId="0" applyNumberFormat="1" applyFont="1" applyFill="1" applyBorder="1" applyAlignment="1"/>
    <xf numFmtId="1" fontId="12" fillId="8" borderId="8" xfId="0" applyNumberFormat="1" applyFont="1" applyFill="1" applyBorder="1" applyAlignment="1"/>
    <xf numFmtId="1" fontId="12" fillId="0" borderId="7" xfId="0" applyNumberFormat="1" applyFont="1" applyBorder="1" applyAlignment="1"/>
    <xf numFmtId="1" fontId="12" fillId="0" borderId="0" xfId="0" applyNumberFormat="1" applyFont="1" applyBorder="1" applyAlignment="1"/>
    <xf numFmtId="1" fontId="12" fillId="0" borderId="8" xfId="0" applyNumberFormat="1" applyFont="1" applyBorder="1" applyAlignment="1"/>
    <xf numFmtId="1" fontId="11" fillId="8" borderId="2" xfId="0" applyNumberFormat="1" applyFont="1" applyFill="1" applyBorder="1" applyAlignment="1"/>
    <xf numFmtId="165" fontId="11" fillId="9" borderId="2" xfId="2" applyNumberFormat="1" applyFont="1" applyFill="1" applyBorder="1" applyAlignment="1" applyProtection="1">
      <alignment horizontal="center" wrapText="1"/>
      <protection locked="0"/>
    </xf>
    <xf numFmtId="1" fontId="11" fillId="0" borderId="7" xfId="0" applyNumberFormat="1" applyFont="1" applyBorder="1" applyAlignment="1"/>
    <xf numFmtId="9" fontId="11" fillId="10" borderId="2" xfId="3" applyFont="1" applyFill="1" applyBorder="1" applyAlignment="1" applyProtection="1">
      <alignment horizontal="right" wrapText="1"/>
      <protection locked="0"/>
    </xf>
    <xf numFmtId="1" fontId="12" fillId="8" borderId="2" xfId="0" applyNumberFormat="1" applyFont="1" applyFill="1" applyBorder="1" applyAlignment="1"/>
    <xf numFmtId="165" fontId="11" fillId="10" borderId="2" xfId="2" applyNumberFormat="1" applyFont="1" applyFill="1" applyBorder="1" applyAlignment="1" applyProtection="1">
      <alignment horizontal="center" wrapText="1"/>
      <protection locked="0"/>
    </xf>
    <xf numFmtId="1" fontId="11" fillId="8" borderId="0" xfId="0" applyNumberFormat="1" applyFont="1" applyFill="1" applyBorder="1" applyAlignment="1"/>
    <xf numFmtId="1" fontId="11" fillId="8" borderId="0" xfId="0" quotePrefix="1" applyNumberFormat="1" applyFont="1" applyFill="1" applyBorder="1" applyAlignment="1">
      <alignment horizontal="right"/>
    </xf>
    <xf numFmtId="166" fontId="11" fillId="9" borderId="2" xfId="0" applyNumberFormat="1" applyFont="1" applyFill="1" applyBorder="1" applyAlignment="1"/>
    <xf numFmtId="166" fontId="12" fillId="0" borderId="7" xfId="3" applyNumberFormat="1" applyFont="1" applyBorder="1" applyAlignment="1"/>
    <xf numFmtId="165" fontId="11" fillId="9" borderId="2" xfId="2" applyNumberFormat="1" applyFont="1" applyFill="1" applyBorder="1" applyAlignment="1"/>
    <xf numFmtId="1" fontId="12" fillId="8" borderId="0" xfId="0" applyNumberFormat="1" applyFont="1" applyFill="1" applyBorder="1" applyAlignment="1">
      <alignment horizontal="right"/>
    </xf>
    <xf numFmtId="1" fontId="12" fillId="8" borderId="9" xfId="0" applyNumberFormat="1" applyFont="1" applyFill="1" applyBorder="1" applyAlignment="1"/>
    <xf numFmtId="1" fontId="12" fillId="8" borderId="10" xfId="0" applyNumberFormat="1" applyFont="1" applyFill="1" applyBorder="1" applyAlignment="1"/>
    <xf numFmtId="1" fontId="12" fillId="8" borderId="11" xfId="0" applyNumberFormat="1" applyFont="1" applyFill="1" applyBorder="1" applyAlignment="1"/>
    <xf numFmtId="1" fontId="13" fillId="9" borderId="10" xfId="0" applyNumberFormat="1" applyFont="1" applyFill="1" applyBorder="1" applyAlignment="1">
      <alignment horizontal="right" wrapText="1"/>
    </xf>
    <xf numFmtId="1" fontId="12" fillId="8" borderId="12" xfId="0" applyNumberFormat="1" applyFont="1" applyFill="1" applyBorder="1" applyAlignment="1"/>
    <xf numFmtId="1" fontId="12" fillId="0" borderId="9" xfId="0" applyNumberFormat="1" applyFont="1" applyBorder="1" applyAlignment="1"/>
    <xf numFmtId="1" fontId="12" fillId="0" borderId="11" xfId="0" applyNumberFormat="1" applyFont="1" applyBorder="1" applyAlignment="1"/>
    <xf numFmtId="1" fontId="12" fillId="0" borderId="12" xfId="0" applyNumberFormat="1" applyFont="1" applyBorder="1" applyAlignment="1"/>
    <xf numFmtId="1" fontId="15" fillId="0" borderId="0" xfId="0" applyNumberFormat="1" applyFont="1" applyBorder="1" applyAlignment="1"/>
    <xf numFmtId="0" fontId="16" fillId="11" borderId="0" xfId="0" applyFont="1" applyFill="1" applyBorder="1" applyAlignment="1">
      <alignment horizontal="centerContinuous" vertical="top" wrapText="1"/>
    </xf>
    <xf numFmtId="0" fontId="16" fillId="11" borderId="0" xfId="0" applyFont="1" applyFill="1" applyBorder="1" applyAlignment="1">
      <alignment horizontal="center" vertical="top" wrapText="1"/>
    </xf>
    <xf numFmtId="1" fontId="17" fillId="7" borderId="0" xfId="0" applyNumberFormat="1" applyFont="1" applyFill="1" applyAlignment="1"/>
    <xf numFmtId="0" fontId="16" fillId="11" borderId="0" xfId="0" applyFont="1" applyFill="1" applyBorder="1" applyAlignment="1">
      <alignment horizontal="left" vertical="top" wrapText="1"/>
    </xf>
    <xf numFmtId="1" fontId="18" fillId="0" borderId="0" xfId="0" applyNumberFormat="1" applyFont="1" applyAlignment="1"/>
    <xf numFmtId="1" fontId="13" fillId="0" borderId="0" xfId="0" applyNumberFormat="1" applyFont="1" applyAlignment="1"/>
    <xf numFmtId="165" fontId="11" fillId="0" borderId="0" xfId="2" applyNumberFormat="1" applyFont="1" applyAlignment="1"/>
    <xf numFmtId="165" fontId="15" fillId="0" borderId="0" xfId="2" applyNumberFormat="1" applyFont="1" applyAlignment="1"/>
    <xf numFmtId="1" fontId="18" fillId="7" borderId="0" xfId="0" applyNumberFormat="1" applyFont="1" applyFill="1" applyAlignment="1"/>
    <xf numFmtId="167" fontId="12" fillId="0" borderId="0" xfId="0" applyNumberFormat="1" applyFont="1" applyAlignment="1"/>
    <xf numFmtId="43" fontId="11" fillId="7" borderId="2" xfId="1" applyFont="1" applyFill="1" applyBorder="1" applyAlignment="1" applyProtection="1">
      <protection locked="0"/>
    </xf>
    <xf numFmtId="43" fontId="11" fillId="7" borderId="2" xfId="1" applyFont="1" applyFill="1" applyBorder="1" applyAlignment="1"/>
    <xf numFmtId="167" fontId="11" fillId="0" borderId="0" xfId="0" applyNumberFormat="1" applyFont="1" applyAlignment="1"/>
    <xf numFmtId="165" fontId="12" fillId="12" borderId="2" xfId="2" applyNumberFormat="1" applyFont="1" applyFill="1" applyBorder="1" applyAlignment="1" applyProtection="1">
      <protection locked="0"/>
    </xf>
    <xf numFmtId="164" fontId="11" fillId="12" borderId="2" xfId="2" applyNumberFormat="1" applyFont="1" applyFill="1" applyBorder="1" applyAlignment="1" applyProtection="1">
      <protection locked="0"/>
    </xf>
    <xf numFmtId="165" fontId="12" fillId="7" borderId="2" xfId="2" applyNumberFormat="1" applyFont="1" applyFill="1" applyBorder="1" applyAlignment="1"/>
    <xf numFmtId="165" fontId="11" fillId="12" borderId="2" xfId="2" applyNumberFormat="1" applyFont="1" applyFill="1" applyBorder="1" applyAlignment="1" applyProtection="1">
      <protection locked="0"/>
    </xf>
    <xf numFmtId="165" fontId="11" fillId="7" borderId="2" xfId="2" applyNumberFormat="1" applyFont="1" applyFill="1" applyBorder="1" applyAlignment="1"/>
    <xf numFmtId="1" fontId="11" fillId="9" borderId="0" xfId="0" applyNumberFormat="1" applyFont="1" applyFill="1" applyAlignment="1"/>
    <xf numFmtId="1" fontId="13" fillId="9" borderId="2" xfId="0" applyNumberFormat="1" applyFont="1" applyFill="1" applyBorder="1" applyAlignment="1"/>
    <xf numFmtId="43" fontId="13" fillId="9" borderId="2" xfId="1" applyFont="1" applyFill="1" applyBorder="1" applyAlignment="1"/>
    <xf numFmtId="1" fontId="19" fillId="10" borderId="0" xfId="0" applyNumberFormat="1" applyFont="1" applyFill="1" applyAlignment="1"/>
    <xf numFmtId="1" fontId="11" fillId="0" borderId="2" xfId="0" applyNumberFormat="1" applyFont="1" applyBorder="1" applyAlignment="1"/>
    <xf numFmtId="165" fontId="11" fillId="12" borderId="2" xfId="2" applyNumberFormat="1" applyFont="1" applyFill="1" applyBorder="1" applyAlignment="1"/>
    <xf numFmtId="165" fontId="15" fillId="10" borderId="2" xfId="2" applyNumberFormat="1" applyFont="1" applyFill="1" applyBorder="1" applyAlignment="1"/>
    <xf numFmtId="165" fontId="11" fillId="10" borderId="2" xfId="2" applyNumberFormat="1" applyFont="1" applyFill="1" applyBorder="1" applyAlignment="1"/>
    <xf numFmtId="9" fontId="20" fillId="12" borderId="2" xfId="3" applyFont="1" applyFill="1" applyBorder="1" applyAlignment="1"/>
    <xf numFmtId="1" fontId="13" fillId="9" borderId="0" xfId="0" applyNumberFormat="1" applyFont="1" applyFill="1" applyAlignment="1"/>
    <xf numFmtId="165" fontId="13" fillId="9" borderId="0" xfId="2" applyNumberFormat="1" applyFont="1" applyFill="1" applyAlignment="1"/>
    <xf numFmtId="164" fontId="11" fillId="12" borderId="2" xfId="2" applyNumberFormat="1" applyFont="1" applyFill="1" applyBorder="1" applyAlignment="1"/>
    <xf numFmtId="1" fontId="11" fillId="13" borderId="0" xfId="0" applyNumberFormat="1" applyFont="1" applyFill="1" applyAlignment="1"/>
    <xf numFmtId="165" fontId="11" fillId="9" borderId="0" xfId="2" applyNumberFormat="1" applyFont="1" applyFill="1" applyAlignment="1"/>
    <xf numFmtId="43" fontId="11" fillId="12" borderId="2" xfId="1" applyFont="1" applyFill="1" applyBorder="1" applyAlignment="1"/>
    <xf numFmtId="0" fontId="16" fillId="11" borderId="2" xfId="0" applyFont="1" applyFill="1" applyBorder="1" applyAlignment="1">
      <alignment horizontal="left" vertical="top" wrapText="1"/>
    </xf>
    <xf numFmtId="0" fontId="16" fillId="11" borderId="2" xfId="0" applyFont="1" applyFill="1" applyBorder="1" applyAlignment="1">
      <alignment horizontal="centerContinuous" vertical="top" wrapText="1"/>
    </xf>
    <xf numFmtId="1" fontId="13" fillId="0" borderId="2" xfId="0" applyNumberFormat="1" applyFont="1" applyBorder="1" applyAlignment="1"/>
    <xf numFmtId="165" fontId="13" fillId="0" borderId="2" xfId="2" applyNumberFormat="1" applyFont="1" applyBorder="1" applyAlignment="1"/>
    <xf numFmtId="165" fontId="22" fillId="0" borderId="2" xfId="2" applyNumberFormat="1" applyFont="1" applyBorder="1" applyAlignment="1"/>
    <xf numFmtId="1" fontId="13" fillId="7" borderId="0" xfId="0" applyNumberFormat="1" applyFont="1" applyFill="1" applyAlignment="1"/>
    <xf numFmtId="1" fontId="23" fillId="0" borderId="2" xfId="0" applyNumberFormat="1" applyFont="1" applyBorder="1" applyAlignment="1">
      <alignment horizontal="left" indent="2"/>
    </xf>
    <xf numFmtId="43" fontId="11" fillId="12" borderId="2" xfId="1" applyFont="1" applyFill="1" applyBorder="1" applyAlignment="1" applyProtection="1">
      <protection locked="0"/>
    </xf>
    <xf numFmtId="43" fontId="11" fillId="10" borderId="2" xfId="1" applyFont="1" applyFill="1" applyBorder="1" applyAlignment="1"/>
    <xf numFmtId="1" fontId="23" fillId="0" borderId="2" xfId="0" applyNumberFormat="1" applyFont="1" applyBorder="1" applyAlignment="1">
      <alignment horizontal="left" wrapText="1" indent="2"/>
    </xf>
    <xf numFmtId="1" fontId="13" fillId="9" borderId="2" xfId="0" applyNumberFormat="1" applyFont="1" applyFill="1" applyBorder="1" applyAlignment="1">
      <alignment wrapText="1"/>
    </xf>
    <xf numFmtId="165" fontId="13" fillId="9" borderId="2" xfId="2" applyNumberFormat="1" applyFont="1" applyFill="1" applyBorder="1" applyAlignment="1"/>
    <xf numFmtId="165" fontId="15" fillId="0" borderId="2" xfId="2" applyNumberFormat="1" applyFont="1" applyBorder="1" applyAlignment="1"/>
    <xf numFmtId="1" fontId="13" fillId="0" borderId="2" xfId="0" applyNumberFormat="1" applyFont="1" applyFill="1" applyBorder="1" applyAlignment="1">
      <alignment wrapText="1"/>
    </xf>
    <xf numFmtId="1" fontId="13" fillId="9" borderId="2" xfId="0" applyNumberFormat="1" applyFont="1" applyFill="1" applyBorder="1" applyAlignment="1">
      <alignment vertical="top" wrapText="1"/>
    </xf>
    <xf numFmtId="165" fontId="13" fillId="9" borderId="2" xfId="2" applyNumberFormat="1" applyFont="1" applyFill="1" applyBorder="1" applyAlignment="1">
      <alignment vertical="top"/>
    </xf>
    <xf numFmtId="1" fontId="11" fillId="0" borderId="0" xfId="0" applyNumberFormat="1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right" wrapText="1"/>
    </xf>
    <xf numFmtId="1" fontId="24" fillId="7" borderId="0" xfId="0" applyNumberFormat="1" applyFont="1" applyFill="1" applyAlignment="1"/>
    <xf numFmtId="1" fontId="24" fillId="7" borderId="0" xfId="0" applyNumberFormat="1" applyFont="1" applyFill="1" applyBorder="1" applyAlignment="1">
      <alignment wrapText="1"/>
    </xf>
    <xf numFmtId="1" fontId="24" fillId="7" borderId="0" xfId="0" applyNumberFormat="1" applyFont="1" applyFill="1" applyBorder="1" applyAlignment="1">
      <alignment horizontal="right" wrapText="1"/>
    </xf>
    <xf numFmtId="1" fontId="25" fillId="7" borderId="0" xfId="0" applyNumberFormat="1" applyFont="1" applyFill="1" applyAlignment="1"/>
    <xf numFmtId="1" fontId="24" fillId="7" borderId="0" xfId="0" applyNumberFormat="1" applyFont="1" applyFill="1" applyBorder="1" applyAlignment="1"/>
    <xf numFmtId="1" fontId="24" fillId="7" borderId="0" xfId="0" applyNumberFormat="1" applyFont="1" applyFill="1" applyBorder="1" applyAlignment="1">
      <alignment horizontal="right"/>
    </xf>
    <xf numFmtId="1" fontId="24" fillId="7" borderId="0" xfId="0" applyNumberFormat="1" applyFont="1" applyFill="1" applyAlignment="1">
      <alignment wrapText="1"/>
    </xf>
    <xf numFmtId="1" fontId="24" fillId="7" borderId="0" xfId="0" applyNumberFormat="1" applyFont="1" applyFill="1" applyAlignment="1">
      <alignment horizontal="right"/>
    </xf>
    <xf numFmtId="0" fontId="5" fillId="0" borderId="0" xfId="0" applyFont="1" applyBorder="1" applyAlignment="1">
      <alignment horizontal="center"/>
    </xf>
    <xf numFmtId="0" fontId="2" fillId="0" borderId="0" xfId="0" applyFont="1"/>
    <xf numFmtId="1" fontId="21" fillId="14" borderId="2" xfId="0" applyNumberFormat="1" applyFont="1" applyFill="1" applyBorder="1" applyAlignment="1">
      <alignment horizontal="center"/>
    </xf>
    <xf numFmtId="165" fontId="13" fillId="0" borderId="13" xfId="2" applyNumberFormat="1" applyFont="1" applyBorder="1" applyAlignment="1">
      <alignment horizontal="center"/>
    </xf>
    <xf numFmtId="165" fontId="13" fillId="0" borderId="14" xfId="2" applyNumberFormat="1" applyFont="1" applyBorder="1" applyAlignment="1">
      <alignment horizontal="center"/>
    </xf>
    <xf numFmtId="165" fontId="13" fillId="0" borderId="15" xfId="2" applyNumberFormat="1" applyFont="1" applyBorder="1" applyAlignment="1">
      <alignment horizontal="center"/>
    </xf>
    <xf numFmtId="1" fontId="12" fillId="15" borderId="16" xfId="0" applyNumberFormat="1" applyFont="1" applyFill="1" applyBorder="1" applyAlignment="1">
      <alignment horizontal="center"/>
    </xf>
    <xf numFmtId="1" fontId="12" fillId="15" borderId="17" xfId="0" applyNumberFormat="1" applyFont="1" applyFill="1" applyBorder="1" applyAlignment="1">
      <alignment horizontal="center"/>
    </xf>
    <xf numFmtId="1" fontId="12" fillId="15" borderId="18" xfId="0" applyNumberFormat="1" applyFont="1" applyFill="1" applyBorder="1" applyAlignment="1">
      <alignment horizontal="center"/>
    </xf>
    <xf numFmtId="165" fontId="15" fillId="0" borderId="13" xfId="2" applyNumberFormat="1" applyFont="1" applyBorder="1" applyAlignment="1">
      <alignment horizontal="center"/>
    </xf>
    <xf numFmtId="165" fontId="15" fillId="0" borderId="14" xfId="2" applyNumberFormat="1" applyFont="1" applyBorder="1" applyAlignment="1">
      <alignment horizontal="center"/>
    </xf>
    <xf numFmtId="165" fontId="15" fillId="0" borderId="15" xfId="2" applyNumberFormat="1" applyFont="1" applyBorder="1" applyAlignment="1">
      <alignment horizontal="center"/>
    </xf>
    <xf numFmtId="1" fontId="11" fillId="15" borderId="16" xfId="0" applyNumberFormat="1" applyFont="1" applyFill="1" applyBorder="1" applyAlignment="1">
      <alignment horizontal="center" wrapText="1"/>
    </xf>
    <xf numFmtId="1" fontId="11" fillId="15" borderId="17" xfId="0" applyNumberFormat="1" applyFont="1" applyFill="1" applyBorder="1" applyAlignment="1">
      <alignment horizontal="center" wrapText="1"/>
    </xf>
    <xf numFmtId="1" fontId="11" fillId="15" borderId="18" xfId="0" applyNumberFormat="1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top"/>
    </xf>
  </cellXfs>
  <cellStyles count="4">
    <cellStyle name="Comma" xfId="1" builtinId="3"/>
    <cellStyle name="Comma 3" xfId="2"/>
    <cellStyle name="Normal" xfId="0" builtinId="0"/>
    <cellStyle name="Percent 2" xfId="3"/>
  </cellStyles>
  <dxfs count="12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CC99"/>
          <bgColor rgb="FFFFCC9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CCFFFF"/>
          <bgColor rgb="FFCCFFFF"/>
        </patternFill>
      </fill>
    </dxf>
    <dxf>
      <font>
        <color rgb="FF000000"/>
      </font>
      <fill>
        <patternFill patternType="solid">
          <fgColor rgb="FFFFCC99"/>
          <bgColor rgb="FFFFCC9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CC99"/>
          <bgColor rgb="FFFFCC9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CCFFFF"/>
          <bgColor rgb="FFCCFFFF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CC99"/>
          <bgColor rgb="FFFFCC9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CCFFFF"/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orporate Colou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53C6D"/>
      </a:accent1>
      <a:accent2>
        <a:srgbClr val="000F59"/>
      </a:accent2>
      <a:accent3>
        <a:srgbClr val="D1CFBB"/>
      </a:accent3>
      <a:accent4>
        <a:srgbClr val="97291E"/>
      </a:accent4>
      <a:accent5>
        <a:srgbClr val="E77817"/>
      </a:accent5>
      <a:accent6>
        <a:srgbClr val="E46713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workbookViewId="0">
      <selection activeCell="B1" sqref="B1"/>
    </sheetView>
  </sheetViews>
  <sheetFormatPr defaultColWidth="0" defaultRowHeight="12.75" zeroHeight="1" x14ac:dyDescent="0.2"/>
  <cols>
    <col min="1" max="1" width="2.7109375" style="124" customWidth="1"/>
    <col min="2" max="2" width="62.28515625" style="124" bestFit="1" customWidth="1"/>
    <col min="3" max="3" width="18.28515625" style="124" customWidth="1"/>
    <col min="4" max="4" width="16.85546875" style="124" bestFit="1" customWidth="1"/>
    <col min="5" max="8" width="14.7109375" style="124" customWidth="1"/>
    <col min="9" max="9" width="16.85546875" style="124" bestFit="1" customWidth="1"/>
    <col min="10" max="10" width="1.7109375" style="124" customWidth="1"/>
    <col min="11" max="12" width="0" style="124" hidden="1" customWidth="1"/>
    <col min="13" max="16384" width="9.140625" style="124" hidden="1"/>
  </cols>
  <sheetData>
    <row r="1" spans="1:9" s="35" customFormat="1" ht="20.25" x14ac:dyDescent="0.2">
      <c r="A1" s="34" t="s">
        <v>224</v>
      </c>
      <c r="B1" s="34"/>
      <c r="C1" s="34"/>
      <c r="D1" s="34"/>
      <c r="E1" s="34"/>
      <c r="F1" s="34"/>
      <c r="G1" s="34"/>
      <c r="H1" s="34"/>
      <c r="I1" s="34"/>
    </row>
    <row r="2" spans="1:9" s="35" customFormat="1" ht="13.5" thickBot="1" x14ac:dyDescent="0.25">
      <c r="A2" s="36"/>
      <c r="B2" s="36"/>
      <c r="C2" s="36"/>
      <c r="D2" s="36"/>
      <c r="E2" s="36"/>
      <c r="F2" s="36"/>
      <c r="G2" s="36"/>
      <c r="H2" s="36"/>
      <c r="I2" s="36"/>
    </row>
    <row r="3" spans="1:9" s="45" customFormat="1" x14ac:dyDescent="0.2">
      <c r="A3" s="37"/>
      <c r="B3" s="38" t="s">
        <v>225</v>
      </c>
      <c r="C3" s="39"/>
      <c r="D3" s="39"/>
      <c r="E3" s="40"/>
      <c r="F3" s="41"/>
      <c r="G3" s="42" t="s">
        <v>226</v>
      </c>
      <c r="H3" s="43"/>
      <c r="I3" s="44"/>
    </row>
    <row r="4" spans="1:9" s="45" customFormat="1" ht="6.75" customHeight="1" x14ac:dyDescent="0.2">
      <c r="A4" s="46"/>
      <c r="B4" s="47"/>
      <c r="C4" s="47"/>
      <c r="D4" s="47"/>
      <c r="E4" s="48"/>
      <c r="F4" s="41"/>
      <c r="G4" s="49"/>
      <c r="H4" s="50"/>
      <c r="I4" s="51"/>
    </row>
    <row r="5" spans="1:9" s="45" customFormat="1" x14ac:dyDescent="0.2">
      <c r="A5" s="46"/>
      <c r="B5" s="52" t="s">
        <v>227</v>
      </c>
      <c r="C5" s="47"/>
      <c r="D5" s="53">
        <f>+I25</f>
        <v>71999.999999999956</v>
      </c>
      <c r="E5" s="48"/>
      <c r="F5" s="41"/>
      <c r="G5" s="54" t="s">
        <v>228</v>
      </c>
      <c r="H5" s="50"/>
      <c r="I5" s="55">
        <v>0.1</v>
      </c>
    </row>
    <row r="6" spans="1:9" s="45" customFormat="1" x14ac:dyDescent="0.2">
      <c r="A6" s="46"/>
      <c r="B6" s="56" t="s">
        <v>229</v>
      </c>
      <c r="C6" s="47"/>
      <c r="D6" s="53">
        <f>I82</f>
        <v>0</v>
      </c>
      <c r="E6" s="48"/>
      <c r="F6" s="41"/>
      <c r="G6" s="49"/>
      <c r="H6" s="50"/>
      <c r="I6" s="51"/>
    </row>
    <row r="7" spans="1:9" s="45" customFormat="1" x14ac:dyDescent="0.2">
      <c r="A7" s="46"/>
      <c r="B7" s="56" t="s">
        <v>230</v>
      </c>
      <c r="C7" s="47"/>
      <c r="D7" s="53">
        <f>+I85</f>
        <v>71999.999999999956</v>
      </c>
      <c r="E7" s="48"/>
      <c r="F7" s="41"/>
      <c r="G7" s="49" t="s">
        <v>231</v>
      </c>
      <c r="H7" s="50"/>
      <c r="I7" s="57">
        <v>5</v>
      </c>
    </row>
    <row r="8" spans="1:9" s="45" customFormat="1" x14ac:dyDescent="0.2">
      <c r="A8" s="46"/>
      <c r="B8" s="50"/>
      <c r="C8" s="50"/>
      <c r="D8" s="58"/>
      <c r="E8" s="48"/>
      <c r="F8" s="41"/>
      <c r="G8" s="49"/>
      <c r="H8" s="50"/>
      <c r="I8" s="51"/>
    </row>
    <row r="9" spans="1:9" s="45" customFormat="1" x14ac:dyDescent="0.2">
      <c r="A9" s="46"/>
      <c r="B9" s="56" t="s">
        <v>232</v>
      </c>
      <c r="C9" s="59"/>
      <c r="D9" s="60" t="e">
        <f>(D5+D6)/ABS(D6)</f>
        <v>#DIV/0!</v>
      </c>
      <c r="E9" s="48"/>
      <c r="F9" s="41"/>
      <c r="G9" s="61"/>
      <c r="H9" s="50"/>
      <c r="I9" s="51"/>
    </row>
    <row r="10" spans="1:9" s="45" customFormat="1" x14ac:dyDescent="0.2">
      <c r="A10" s="46"/>
      <c r="B10" s="56" t="s">
        <v>233</v>
      </c>
      <c r="C10" s="59"/>
      <c r="D10" s="62">
        <f>+I88</f>
        <v>65454.545454545412</v>
      </c>
      <c r="E10" s="48"/>
      <c r="F10" s="41"/>
      <c r="G10" s="49"/>
      <c r="H10" s="50"/>
      <c r="I10" s="51"/>
    </row>
    <row r="11" spans="1:9" s="45" customFormat="1" x14ac:dyDescent="0.2">
      <c r="A11" s="46"/>
      <c r="B11" s="56" t="s">
        <v>234</v>
      </c>
      <c r="C11" s="63"/>
      <c r="D11" s="60" t="e">
        <f>IRR(C86:H86,0.1)</f>
        <v>#NUM!</v>
      </c>
      <c r="E11" s="48"/>
      <c r="F11" s="41"/>
      <c r="G11" s="61"/>
      <c r="H11" s="50"/>
      <c r="I11" s="51"/>
    </row>
    <row r="12" spans="1:9" s="45" customFormat="1" ht="13.5" thickBot="1" x14ac:dyDescent="0.25">
      <c r="A12" s="64"/>
      <c r="B12" s="65" t="s">
        <v>235</v>
      </c>
      <c r="C12" s="66"/>
      <c r="D12" s="67" t="str">
        <f>IF(D86&gt;=0,"Year 1",IF(E86&gt;=0,"Year 2",IF(F86&gt;=0,"Year 3",IF(G86&gt;=0,"Year 4",IF(H86&gt;=0,"Year 5")))))</f>
        <v>Year 1</v>
      </c>
      <c r="E12" s="68"/>
      <c r="F12" s="41"/>
      <c r="G12" s="69"/>
      <c r="H12" s="70"/>
      <c r="I12" s="71"/>
    </row>
    <row r="13" spans="1:9" s="45" customFormat="1" x14ac:dyDescent="0.2">
      <c r="A13" s="50"/>
      <c r="B13" s="50"/>
      <c r="C13" s="50"/>
      <c r="D13" s="50"/>
      <c r="E13" s="50"/>
      <c r="F13" s="72"/>
      <c r="G13" s="41"/>
      <c r="H13" s="41"/>
      <c r="I13" s="41"/>
    </row>
    <row r="14" spans="1:9" s="45" customFormat="1" x14ac:dyDescent="0.2">
      <c r="A14" s="50"/>
      <c r="B14" s="50"/>
      <c r="C14" s="50"/>
      <c r="D14" s="50"/>
      <c r="E14" s="50"/>
      <c r="F14" s="72"/>
      <c r="G14" s="41"/>
      <c r="H14" s="41"/>
      <c r="I14" s="41"/>
    </row>
    <row r="15" spans="1:9" s="75" customFormat="1" x14ac:dyDescent="0.2">
      <c r="A15" s="73"/>
      <c r="B15" s="73"/>
      <c r="C15" s="73" t="s">
        <v>236</v>
      </c>
      <c r="D15" s="73" t="s">
        <v>237</v>
      </c>
      <c r="E15" s="73" t="s">
        <v>237</v>
      </c>
      <c r="F15" s="73" t="s">
        <v>237</v>
      </c>
      <c r="G15" s="73" t="s">
        <v>237</v>
      </c>
      <c r="H15" s="74" t="s">
        <v>237</v>
      </c>
      <c r="I15" s="73"/>
    </row>
    <row r="16" spans="1:9" s="45" customFormat="1" x14ac:dyDescent="0.2">
      <c r="A16" s="73"/>
      <c r="B16" s="76" t="s">
        <v>238</v>
      </c>
      <c r="C16" s="73">
        <v>0</v>
      </c>
      <c r="D16" s="73">
        <v>1</v>
      </c>
      <c r="E16" s="73">
        <v>2</v>
      </c>
      <c r="F16" s="73">
        <v>3</v>
      </c>
      <c r="G16" s="73">
        <v>4</v>
      </c>
      <c r="H16" s="73">
        <v>5</v>
      </c>
      <c r="I16" s="73" t="s">
        <v>239</v>
      </c>
    </row>
    <row r="17" spans="1:9" s="81" customFormat="1" x14ac:dyDescent="0.2">
      <c r="A17" s="77"/>
      <c r="B17" s="78" t="s">
        <v>240</v>
      </c>
      <c r="C17" s="79"/>
      <c r="D17" s="79"/>
      <c r="E17" s="79"/>
      <c r="F17" s="79"/>
      <c r="G17" s="79"/>
      <c r="H17" s="79"/>
      <c r="I17" s="80"/>
    </row>
    <row r="18" spans="1:9" s="35" customFormat="1" x14ac:dyDescent="0.2">
      <c r="A18" s="82"/>
      <c r="B18" s="41" t="s">
        <v>241</v>
      </c>
      <c r="C18" s="83">
        <f t="shared" ref="C18:H18" si="0">C35+C41</f>
        <v>0</v>
      </c>
      <c r="D18" s="83">
        <f t="shared" si="0"/>
        <v>0</v>
      </c>
      <c r="E18" s="83">
        <f t="shared" si="0"/>
        <v>0</v>
      </c>
      <c r="F18" s="83">
        <f t="shared" si="0"/>
        <v>0</v>
      </c>
      <c r="G18" s="83">
        <f t="shared" si="0"/>
        <v>0</v>
      </c>
      <c r="H18" s="83">
        <f t="shared" si="0"/>
        <v>0</v>
      </c>
      <c r="I18" s="84">
        <f t="shared" ref="I18:I23" si="1">SUM(C18:H18)</f>
        <v>0</v>
      </c>
    </row>
    <row r="19" spans="1:9" s="45" customFormat="1" x14ac:dyDescent="0.2">
      <c r="A19" s="82"/>
      <c r="B19" s="41" t="s">
        <v>242</v>
      </c>
      <c r="C19" s="83">
        <f t="shared" ref="C19:H19" si="2">C53</f>
        <v>0</v>
      </c>
      <c r="D19" s="83">
        <f t="shared" si="2"/>
        <v>0</v>
      </c>
      <c r="E19" s="83">
        <f t="shared" si="2"/>
        <v>0</v>
      </c>
      <c r="F19" s="83">
        <f t="shared" si="2"/>
        <v>0</v>
      </c>
      <c r="G19" s="83">
        <f t="shared" si="2"/>
        <v>0</v>
      </c>
      <c r="H19" s="83">
        <f t="shared" si="2"/>
        <v>0</v>
      </c>
      <c r="I19" s="84">
        <f>SUM(C19:H19)</f>
        <v>0</v>
      </c>
    </row>
    <row r="20" spans="1:9" s="35" customFormat="1" x14ac:dyDescent="0.2">
      <c r="A20" s="82"/>
      <c r="B20" s="41" t="s">
        <v>243</v>
      </c>
      <c r="C20" s="83">
        <f>-C60</f>
        <v>0</v>
      </c>
      <c r="D20" s="83">
        <f>-D60</f>
        <v>71999.999999999956</v>
      </c>
      <c r="E20" s="83">
        <f t="shared" ref="E20:H20" si="3">-E60</f>
        <v>0</v>
      </c>
      <c r="F20" s="83">
        <f t="shared" si="3"/>
        <v>0</v>
      </c>
      <c r="G20" s="83">
        <f t="shared" si="3"/>
        <v>0</v>
      </c>
      <c r="H20" s="83">
        <f t="shared" si="3"/>
        <v>0</v>
      </c>
      <c r="I20" s="84">
        <f t="shared" si="1"/>
        <v>71999.999999999956</v>
      </c>
    </row>
    <row r="21" spans="1:9" s="35" customFormat="1" x14ac:dyDescent="0.2">
      <c r="A21" s="85"/>
      <c r="B21" s="41" t="s">
        <v>244</v>
      </c>
      <c r="C21" s="86"/>
      <c r="D21" s="87">
        <v>0</v>
      </c>
      <c r="E21" s="86"/>
      <c r="F21" s="86"/>
      <c r="G21" s="86"/>
      <c r="H21" s="86"/>
      <c r="I21" s="88">
        <f>SUM(C21:H21)</f>
        <v>0</v>
      </c>
    </row>
    <row r="22" spans="1:9" s="35" customFormat="1" x14ac:dyDescent="0.2">
      <c r="A22" s="82"/>
      <c r="B22" s="41" t="s">
        <v>245</v>
      </c>
      <c r="C22" s="89"/>
      <c r="D22" s="89"/>
      <c r="E22" s="89"/>
      <c r="F22" s="89"/>
      <c r="G22" s="89"/>
      <c r="H22" s="89"/>
      <c r="I22" s="90">
        <f t="shared" si="1"/>
        <v>0</v>
      </c>
    </row>
    <row r="23" spans="1:9" s="35" customFormat="1" x14ac:dyDescent="0.2">
      <c r="A23" s="85"/>
      <c r="B23" s="41" t="s">
        <v>246</v>
      </c>
      <c r="C23" s="89"/>
      <c r="D23" s="89"/>
      <c r="E23" s="89"/>
      <c r="F23" s="89"/>
      <c r="G23" s="89"/>
      <c r="H23" s="89"/>
      <c r="I23" s="90">
        <f t="shared" si="1"/>
        <v>0</v>
      </c>
    </row>
    <row r="24" spans="1:9" s="35" customFormat="1" x14ac:dyDescent="0.2">
      <c r="A24" s="36"/>
      <c r="B24" s="36"/>
      <c r="C24" s="79"/>
      <c r="D24" s="79"/>
      <c r="E24" s="79"/>
      <c r="F24" s="79"/>
      <c r="G24" s="79"/>
      <c r="H24" s="79"/>
      <c r="I24" s="79"/>
    </row>
    <row r="25" spans="1:9" s="35" customFormat="1" x14ac:dyDescent="0.2">
      <c r="A25" s="91"/>
      <c r="B25" s="92" t="s">
        <v>247</v>
      </c>
      <c r="C25" s="93">
        <f t="shared" ref="C25:H25" si="4">SUM(C18:C24)</f>
        <v>0</v>
      </c>
      <c r="D25" s="93">
        <f t="shared" si="4"/>
        <v>71999.999999999956</v>
      </c>
      <c r="E25" s="93">
        <f t="shared" si="4"/>
        <v>0</v>
      </c>
      <c r="F25" s="93">
        <f t="shared" si="4"/>
        <v>0</v>
      </c>
      <c r="G25" s="93">
        <f t="shared" si="4"/>
        <v>0</v>
      </c>
      <c r="H25" s="93">
        <f t="shared" si="4"/>
        <v>0</v>
      </c>
      <c r="I25" s="93">
        <f>SUM(I17:I24)</f>
        <v>71999.999999999956</v>
      </c>
    </row>
    <row r="26" spans="1:9" s="35" customFormat="1" x14ac:dyDescent="0.2">
      <c r="A26" s="36"/>
      <c r="B26" s="36"/>
      <c r="C26" s="79"/>
      <c r="D26" s="79"/>
      <c r="E26" s="79"/>
      <c r="F26" s="79"/>
      <c r="G26" s="79"/>
      <c r="H26" s="79"/>
      <c r="I26" s="80"/>
    </row>
    <row r="27" spans="1:9" s="35" customFormat="1" ht="15.75" x14ac:dyDescent="0.25">
      <c r="A27" s="36"/>
      <c r="B27" s="94" t="s">
        <v>248</v>
      </c>
      <c r="C27" s="79"/>
      <c r="D27" s="79"/>
      <c r="E27" s="79"/>
      <c r="F27" s="79"/>
      <c r="G27" s="79"/>
      <c r="H27" s="79"/>
      <c r="I27" s="80"/>
    </row>
    <row r="28" spans="1:9" s="35" customFormat="1" x14ac:dyDescent="0.2">
      <c r="A28" s="36"/>
      <c r="B28" s="76" t="s">
        <v>249</v>
      </c>
      <c r="C28" s="73">
        <v>0</v>
      </c>
      <c r="D28" s="73">
        <v>1</v>
      </c>
      <c r="E28" s="73">
        <v>2</v>
      </c>
      <c r="F28" s="73">
        <v>3</v>
      </c>
      <c r="G28" s="73">
        <v>4</v>
      </c>
      <c r="H28" s="73">
        <v>5</v>
      </c>
      <c r="I28" s="73" t="s">
        <v>239</v>
      </c>
    </row>
    <row r="29" spans="1:9" s="35" customFormat="1" x14ac:dyDescent="0.2">
      <c r="A29" s="36"/>
      <c r="B29" s="95" t="s">
        <v>250</v>
      </c>
      <c r="C29" s="96"/>
      <c r="D29" s="96"/>
      <c r="E29" s="96"/>
      <c r="F29" s="96"/>
      <c r="G29" s="96"/>
      <c r="H29" s="96"/>
      <c r="I29" s="97">
        <f t="shared" ref="I29:I34" si="5">SUM(D29:H29)</f>
        <v>0</v>
      </c>
    </row>
    <row r="30" spans="1:9" s="35" customFormat="1" x14ac:dyDescent="0.2">
      <c r="A30" s="36"/>
      <c r="B30" s="95" t="s">
        <v>251</v>
      </c>
      <c r="C30" s="96"/>
      <c r="D30" s="96"/>
      <c r="E30" s="96"/>
      <c r="F30" s="96"/>
      <c r="G30" s="96"/>
      <c r="H30" s="96"/>
      <c r="I30" s="97">
        <f t="shared" si="5"/>
        <v>0</v>
      </c>
    </row>
    <row r="31" spans="1:9" s="35" customFormat="1" x14ac:dyDescent="0.2">
      <c r="A31" s="36"/>
      <c r="B31" s="95" t="s">
        <v>252</v>
      </c>
      <c r="C31" s="98">
        <f>C30-C29</f>
        <v>0</v>
      </c>
      <c r="D31" s="98">
        <f>D30-D29</f>
        <v>0</v>
      </c>
      <c r="E31" s="98">
        <f t="shared" ref="E31:H31" si="6">E30-E29</f>
        <v>0</v>
      </c>
      <c r="F31" s="98">
        <f t="shared" si="6"/>
        <v>0</v>
      </c>
      <c r="G31" s="98">
        <f t="shared" si="6"/>
        <v>0</v>
      </c>
      <c r="H31" s="98">
        <f t="shared" si="6"/>
        <v>0</v>
      </c>
      <c r="I31" s="97">
        <f t="shared" si="5"/>
        <v>0</v>
      </c>
    </row>
    <row r="32" spans="1:9" s="35" customFormat="1" x14ac:dyDescent="0.2">
      <c r="A32" s="36"/>
      <c r="B32" s="95" t="s">
        <v>253</v>
      </c>
      <c r="C32" s="96"/>
      <c r="D32" s="96"/>
      <c r="E32" s="96"/>
      <c r="F32" s="96"/>
      <c r="G32" s="96"/>
      <c r="H32" s="96"/>
      <c r="I32" s="97">
        <f t="shared" si="5"/>
        <v>0</v>
      </c>
    </row>
    <row r="33" spans="1:9" s="35" customFormat="1" x14ac:dyDescent="0.2">
      <c r="A33" s="36"/>
      <c r="B33" s="95" t="s">
        <v>254</v>
      </c>
      <c r="C33" s="98">
        <f>C31*C32</f>
        <v>0</v>
      </c>
      <c r="D33" s="98">
        <f>D31*D32</f>
        <v>0</v>
      </c>
      <c r="E33" s="98">
        <f t="shared" ref="E33:H33" si="7">E31*E32</f>
        <v>0</v>
      </c>
      <c r="F33" s="98">
        <f t="shared" si="7"/>
        <v>0</v>
      </c>
      <c r="G33" s="98">
        <f t="shared" si="7"/>
        <v>0</v>
      </c>
      <c r="H33" s="98">
        <f t="shared" si="7"/>
        <v>0</v>
      </c>
      <c r="I33" s="97">
        <f t="shared" si="5"/>
        <v>0</v>
      </c>
    </row>
    <row r="34" spans="1:9" s="35" customFormat="1" x14ac:dyDescent="0.2">
      <c r="A34" s="36"/>
      <c r="B34" s="95" t="s">
        <v>255</v>
      </c>
      <c r="C34" s="99"/>
      <c r="D34" s="99"/>
      <c r="E34" s="99"/>
      <c r="F34" s="99"/>
      <c r="G34" s="99"/>
      <c r="H34" s="99"/>
      <c r="I34" s="97">
        <f t="shared" si="5"/>
        <v>0</v>
      </c>
    </row>
    <row r="35" spans="1:9" s="35" customFormat="1" x14ac:dyDescent="0.2">
      <c r="A35" s="91"/>
      <c r="B35" s="100" t="s">
        <v>256</v>
      </c>
      <c r="C35" s="101">
        <f>C33*$C$34</f>
        <v>0</v>
      </c>
      <c r="D35" s="101">
        <f t="shared" ref="D35:H35" si="8">D33*$C$34</f>
        <v>0</v>
      </c>
      <c r="E35" s="101">
        <f t="shared" si="8"/>
        <v>0</v>
      </c>
      <c r="F35" s="101">
        <f t="shared" si="8"/>
        <v>0</v>
      </c>
      <c r="G35" s="101">
        <f t="shared" si="8"/>
        <v>0</v>
      </c>
      <c r="H35" s="101">
        <f t="shared" si="8"/>
        <v>0</v>
      </c>
      <c r="I35" s="101">
        <f>SUM(C35:H35)</f>
        <v>0</v>
      </c>
    </row>
    <row r="36" spans="1:9" s="35" customFormat="1" x14ac:dyDescent="0.2">
      <c r="A36" s="36"/>
      <c r="B36" s="36"/>
      <c r="C36" s="79"/>
      <c r="D36" s="79"/>
      <c r="E36" s="79"/>
      <c r="F36" s="79"/>
      <c r="G36" s="79"/>
      <c r="H36" s="79"/>
      <c r="I36" s="80"/>
    </row>
    <row r="37" spans="1:9" s="35" customFormat="1" x14ac:dyDescent="0.2">
      <c r="A37" s="36"/>
      <c r="B37" s="95" t="s">
        <v>257</v>
      </c>
      <c r="C37" s="96"/>
      <c r="D37" s="96"/>
      <c r="E37" s="96"/>
      <c r="F37" s="96"/>
      <c r="G37" s="96"/>
      <c r="H37" s="96"/>
      <c r="I37" s="97">
        <f>SUM(C37:H37)</f>
        <v>0</v>
      </c>
    </row>
    <row r="38" spans="1:9" s="35" customFormat="1" x14ac:dyDescent="0.2">
      <c r="A38" s="36"/>
      <c r="B38" s="95" t="s">
        <v>258</v>
      </c>
      <c r="C38" s="96"/>
      <c r="D38" s="96"/>
      <c r="E38" s="96"/>
      <c r="F38" s="96"/>
      <c r="G38" s="96"/>
      <c r="H38" s="96"/>
      <c r="I38" s="97">
        <f>SUM(C38:H38)</f>
        <v>0</v>
      </c>
    </row>
    <row r="39" spans="1:9" s="35" customFormat="1" x14ac:dyDescent="0.2">
      <c r="A39" s="36"/>
      <c r="B39" s="95" t="s">
        <v>259</v>
      </c>
      <c r="C39" s="98">
        <f>C38-C37</f>
        <v>0</v>
      </c>
      <c r="D39" s="98">
        <f t="shared" ref="D39:H39" si="9">D38-D37</f>
        <v>0</v>
      </c>
      <c r="E39" s="98">
        <f t="shared" si="9"/>
        <v>0</v>
      </c>
      <c r="F39" s="98">
        <f t="shared" si="9"/>
        <v>0</v>
      </c>
      <c r="G39" s="98">
        <f t="shared" si="9"/>
        <v>0</v>
      </c>
      <c r="H39" s="98">
        <f t="shared" si="9"/>
        <v>0</v>
      </c>
      <c r="I39" s="97">
        <f>SUM(D39:H39)</f>
        <v>0</v>
      </c>
    </row>
    <row r="40" spans="1:9" s="35" customFormat="1" x14ac:dyDescent="0.2">
      <c r="A40" s="36"/>
      <c r="B40" s="95" t="s">
        <v>260</v>
      </c>
      <c r="C40" s="102"/>
      <c r="D40" s="102"/>
      <c r="E40" s="102"/>
      <c r="F40" s="102"/>
      <c r="G40" s="102"/>
      <c r="H40" s="102"/>
      <c r="I40" s="97">
        <f>SUM(D40:H40)</f>
        <v>0</v>
      </c>
    </row>
    <row r="41" spans="1:9" s="35" customFormat="1" x14ac:dyDescent="0.2">
      <c r="A41" s="91"/>
      <c r="B41" s="100" t="s">
        <v>261</v>
      </c>
      <c r="C41" s="101">
        <f>C39*C40</f>
        <v>0</v>
      </c>
      <c r="D41" s="101">
        <f t="shared" ref="D41:H41" si="10">D39*D40</f>
        <v>0</v>
      </c>
      <c r="E41" s="101">
        <f t="shared" si="10"/>
        <v>0</v>
      </c>
      <c r="F41" s="101">
        <f t="shared" si="10"/>
        <v>0</v>
      </c>
      <c r="G41" s="101">
        <f t="shared" si="10"/>
        <v>0</v>
      </c>
      <c r="H41" s="101">
        <f t="shared" si="10"/>
        <v>0</v>
      </c>
      <c r="I41" s="101">
        <f>SUM(C41:H41)</f>
        <v>0</v>
      </c>
    </row>
    <row r="42" spans="1:9" s="35" customFormat="1" x14ac:dyDescent="0.2">
      <c r="A42" s="36"/>
      <c r="B42" s="36"/>
      <c r="C42" s="79"/>
      <c r="D42" s="79"/>
      <c r="E42" s="79"/>
      <c r="F42" s="79"/>
      <c r="G42" s="79"/>
      <c r="H42" s="79"/>
      <c r="I42" s="80"/>
    </row>
    <row r="43" spans="1:9" s="35" customFormat="1" x14ac:dyDescent="0.2">
      <c r="A43" s="36"/>
      <c r="B43" s="76" t="s">
        <v>262</v>
      </c>
      <c r="C43" s="73">
        <v>0</v>
      </c>
      <c r="D43" s="73">
        <v>1</v>
      </c>
      <c r="E43" s="73">
        <v>2</v>
      </c>
      <c r="F43" s="73">
        <v>3</v>
      </c>
      <c r="G43" s="73">
        <v>4</v>
      </c>
      <c r="H43" s="73">
        <v>5</v>
      </c>
      <c r="I43" s="73" t="s">
        <v>239</v>
      </c>
    </row>
    <row r="44" spans="1:9" s="35" customFormat="1" x14ac:dyDescent="0.2">
      <c r="A44" s="36"/>
      <c r="B44" s="103" t="s">
        <v>263</v>
      </c>
      <c r="C44" s="89"/>
      <c r="D44" s="89"/>
      <c r="E44" s="96"/>
      <c r="F44" s="96"/>
      <c r="G44" s="96"/>
      <c r="H44" s="96"/>
      <c r="I44" s="97">
        <f>SUM(C44:H44)</f>
        <v>0</v>
      </c>
    </row>
    <row r="45" spans="1:9" s="35" customFormat="1" x14ac:dyDescent="0.2">
      <c r="A45" s="36"/>
      <c r="B45" s="103" t="s">
        <v>264</v>
      </c>
      <c r="C45" s="96"/>
      <c r="D45" s="96"/>
      <c r="E45" s="96"/>
      <c r="F45" s="96"/>
      <c r="G45" s="96"/>
      <c r="H45" s="96"/>
      <c r="I45" s="97">
        <f t="shared" ref="I45:I50" si="11">SUM(C45:H45)</f>
        <v>0</v>
      </c>
    </row>
    <row r="46" spans="1:9" s="35" customFormat="1" x14ac:dyDescent="0.2">
      <c r="A46" s="36"/>
      <c r="B46" s="103" t="s">
        <v>265</v>
      </c>
      <c r="C46" s="96"/>
      <c r="D46" s="96"/>
      <c r="E46" s="96"/>
      <c r="F46" s="96"/>
      <c r="G46" s="96"/>
      <c r="H46" s="96"/>
      <c r="I46" s="97">
        <f t="shared" si="11"/>
        <v>0</v>
      </c>
    </row>
    <row r="47" spans="1:9" s="35" customFormat="1" x14ac:dyDescent="0.2">
      <c r="A47" s="36"/>
      <c r="B47" s="103" t="s">
        <v>266</v>
      </c>
      <c r="C47" s="96"/>
      <c r="D47" s="96"/>
      <c r="E47" s="96"/>
      <c r="F47" s="96"/>
      <c r="G47" s="96"/>
      <c r="H47" s="96"/>
      <c r="I47" s="97">
        <f t="shared" si="11"/>
        <v>0</v>
      </c>
    </row>
    <row r="48" spans="1:9" s="35" customFormat="1" x14ac:dyDescent="0.2">
      <c r="A48" s="36"/>
      <c r="B48" s="103" t="s">
        <v>267</v>
      </c>
      <c r="C48" s="96"/>
      <c r="D48" s="96"/>
      <c r="E48" s="96"/>
      <c r="F48" s="96"/>
      <c r="G48" s="96"/>
      <c r="H48" s="96"/>
      <c r="I48" s="97">
        <f t="shared" si="11"/>
        <v>0</v>
      </c>
    </row>
    <row r="49" spans="1:9" s="35" customFormat="1" x14ac:dyDescent="0.2">
      <c r="A49" s="36"/>
      <c r="B49" s="103" t="s">
        <v>268</v>
      </c>
      <c r="C49" s="96"/>
      <c r="D49" s="96"/>
      <c r="E49" s="96"/>
      <c r="F49" s="96"/>
      <c r="G49" s="96"/>
      <c r="H49" s="96"/>
      <c r="I49" s="97">
        <f t="shared" si="11"/>
        <v>0</v>
      </c>
    </row>
    <row r="50" spans="1:9" s="35" customFormat="1" x14ac:dyDescent="0.2">
      <c r="A50" s="36"/>
      <c r="B50" s="103" t="s">
        <v>269</v>
      </c>
      <c r="C50" s="96"/>
      <c r="D50" s="96"/>
      <c r="E50" s="96"/>
      <c r="F50" s="96"/>
      <c r="G50" s="96"/>
      <c r="H50" s="96"/>
      <c r="I50" s="97">
        <f t="shared" si="11"/>
        <v>0</v>
      </c>
    </row>
    <row r="51" spans="1:9" s="35" customFormat="1" x14ac:dyDescent="0.2">
      <c r="A51" s="36"/>
      <c r="B51" s="36" t="s">
        <v>270</v>
      </c>
      <c r="C51" s="79"/>
      <c r="D51" s="79"/>
      <c r="E51" s="79"/>
      <c r="F51" s="79"/>
      <c r="G51" s="79"/>
      <c r="H51" s="79"/>
      <c r="I51" s="80"/>
    </row>
    <row r="52" spans="1:9" s="35" customFormat="1" x14ac:dyDescent="0.2">
      <c r="A52" s="36"/>
      <c r="B52" s="36"/>
      <c r="C52" s="79"/>
      <c r="D52" s="79"/>
      <c r="E52" s="79"/>
      <c r="F52" s="79"/>
      <c r="G52" s="79"/>
      <c r="H52" s="79"/>
      <c r="I52" s="80"/>
    </row>
    <row r="53" spans="1:9" s="35" customFormat="1" x14ac:dyDescent="0.2">
      <c r="A53" s="91"/>
      <c r="B53" s="100" t="s">
        <v>239</v>
      </c>
      <c r="C53" s="101">
        <f t="shared" ref="C53:H53" si="12">SUM(C44:C52)</f>
        <v>0</v>
      </c>
      <c r="D53" s="101">
        <f t="shared" si="12"/>
        <v>0</v>
      </c>
      <c r="E53" s="101">
        <f t="shared" si="12"/>
        <v>0</v>
      </c>
      <c r="F53" s="101">
        <f t="shared" si="12"/>
        <v>0</v>
      </c>
      <c r="G53" s="101">
        <f t="shared" si="12"/>
        <v>0</v>
      </c>
      <c r="H53" s="101">
        <f t="shared" si="12"/>
        <v>0</v>
      </c>
      <c r="I53" s="104">
        <f>SUM(C53:H53)</f>
        <v>0</v>
      </c>
    </row>
    <row r="54" spans="1:9" s="35" customFormat="1" x14ac:dyDescent="0.2">
      <c r="A54" s="36"/>
      <c r="B54" s="36"/>
      <c r="C54" s="79"/>
      <c r="D54" s="79"/>
      <c r="E54" s="79"/>
      <c r="F54" s="79"/>
      <c r="G54" s="79"/>
      <c r="H54" s="79"/>
      <c r="I54" s="80"/>
    </row>
    <row r="55" spans="1:9" s="35" customFormat="1" x14ac:dyDescent="0.2">
      <c r="A55" s="36"/>
      <c r="B55" s="76" t="s">
        <v>271</v>
      </c>
      <c r="C55" s="73">
        <v>0</v>
      </c>
      <c r="D55" s="73">
        <v>1</v>
      </c>
      <c r="E55" s="73">
        <v>2</v>
      </c>
      <c r="F55" s="73">
        <v>3</v>
      </c>
      <c r="G55" s="73">
        <v>4</v>
      </c>
      <c r="H55" s="73">
        <v>5</v>
      </c>
      <c r="I55" s="73" t="s">
        <v>239</v>
      </c>
    </row>
    <row r="56" spans="1:9" s="35" customFormat="1" x14ac:dyDescent="0.2">
      <c r="A56" s="36"/>
      <c r="B56" s="36" t="s">
        <v>272</v>
      </c>
      <c r="C56" s="96"/>
      <c r="D56" s="96">
        <v>5</v>
      </c>
      <c r="E56" s="96"/>
      <c r="F56" s="96"/>
      <c r="G56" s="96"/>
      <c r="H56" s="96"/>
      <c r="I56" s="97">
        <f>SUM(C56:H56)</f>
        <v>5</v>
      </c>
    </row>
    <row r="57" spans="1:9" s="35" customFormat="1" x14ac:dyDescent="0.2">
      <c r="A57" s="36"/>
      <c r="B57" s="36" t="s">
        <v>273</v>
      </c>
      <c r="C57" s="96"/>
      <c r="D57" s="96">
        <v>4.4000000000000004</v>
      </c>
      <c r="E57" s="96"/>
      <c r="F57" s="96"/>
      <c r="G57" s="96"/>
      <c r="H57" s="96"/>
      <c r="I57" s="97">
        <f>SUM(C57:H57)</f>
        <v>4.4000000000000004</v>
      </c>
    </row>
    <row r="58" spans="1:9" s="35" customFormat="1" x14ac:dyDescent="0.2">
      <c r="A58" s="36"/>
      <c r="B58" s="36" t="s">
        <v>274</v>
      </c>
      <c r="C58" s="98">
        <f>C57-C56</f>
        <v>0</v>
      </c>
      <c r="D58" s="98">
        <f>D57-D56</f>
        <v>-0.59999999999999964</v>
      </c>
      <c r="E58" s="98">
        <f t="shared" ref="E58:H58" si="13">E57-E56</f>
        <v>0</v>
      </c>
      <c r="F58" s="98">
        <f t="shared" si="13"/>
        <v>0</v>
      </c>
      <c r="G58" s="98">
        <f t="shared" si="13"/>
        <v>0</v>
      </c>
      <c r="H58" s="98">
        <f t="shared" si="13"/>
        <v>0</v>
      </c>
      <c r="I58" s="97">
        <f>SUM(C58:H58)</f>
        <v>-0.59999999999999964</v>
      </c>
    </row>
    <row r="59" spans="1:9" s="35" customFormat="1" x14ac:dyDescent="0.2">
      <c r="A59" s="36"/>
      <c r="B59" s="36" t="s">
        <v>275</v>
      </c>
      <c r="C59" s="105"/>
      <c r="D59" s="105">
        <f>10000*12</f>
        <v>120000</v>
      </c>
      <c r="E59" s="105"/>
      <c r="F59" s="105"/>
      <c r="G59" s="105"/>
      <c r="H59" s="105"/>
      <c r="I59" s="97">
        <f>SUM(C59:H59)</f>
        <v>120000</v>
      </c>
    </row>
    <row r="60" spans="1:9" s="35" customFormat="1" x14ac:dyDescent="0.2">
      <c r="A60" s="91"/>
      <c r="B60" s="100" t="s">
        <v>276</v>
      </c>
      <c r="C60" s="101"/>
      <c r="D60" s="101">
        <f>D58*D59</f>
        <v>-71999.999999999956</v>
      </c>
      <c r="E60" s="101">
        <f t="shared" ref="E60:H60" si="14">E58*E59</f>
        <v>0</v>
      </c>
      <c r="F60" s="101">
        <f t="shared" si="14"/>
        <v>0</v>
      </c>
      <c r="G60" s="101">
        <f t="shared" si="14"/>
        <v>0</v>
      </c>
      <c r="H60" s="101">
        <f t="shared" si="14"/>
        <v>0</v>
      </c>
      <c r="I60" s="104">
        <f>SUM(D60:H60)</f>
        <v>-71999.999999999956</v>
      </c>
    </row>
    <row r="61" spans="1:9" s="35" customFormat="1" x14ac:dyDescent="0.2">
      <c r="A61" s="36"/>
      <c r="B61" s="36"/>
      <c r="C61" s="79"/>
      <c r="D61" s="79"/>
      <c r="E61" s="79"/>
      <c r="F61" s="79"/>
      <c r="G61" s="79"/>
      <c r="H61" s="79"/>
      <c r="I61" s="80"/>
    </row>
    <row r="62" spans="1:9" s="35" customFormat="1" x14ac:dyDescent="0.2">
      <c r="A62" s="36"/>
      <c r="B62" s="36"/>
      <c r="C62" s="79"/>
      <c r="D62" s="79"/>
      <c r="E62" s="79"/>
      <c r="F62" s="79"/>
      <c r="G62" s="79"/>
      <c r="H62" s="79"/>
      <c r="I62" s="80"/>
    </row>
    <row r="63" spans="1:9" s="35" customFormat="1" ht="15" x14ac:dyDescent="0.25">
      <c r="A63" s="36"/>
      <c r="B63" s="134" t="s">
        <v>277</v>
      </c>
      <c r="C63" s="134"/>
      <c r="D63" s="134"/>
      <c r="E63" s="134"/>
      <c r="F63" s="134"/>
      <c r="G63" s="134"/>
      <c r="H63" s="134"/>
      <c r="I63" s="134"/>
    </row>
    <row r="64" spans="1:9" s="35" customFormat="1" x14ac:dyDescent="0.2">
      <c r="A64" s="36"/>
      <c r="B64" s="106" t="s">
        <v>278</v>
      </c>
      <c r="C64" s="107"/>
      <c r="D64" s="107">
        <v>1</v>
      </c>
      <c r="E64" s="107">
        <v>2</v>
      </c>
      <c r="F64" s="107">
        <v>3</v>
      </c>
      <c r="G64" s="107">
        <v>4</v>
      </c>
      <c r="H64" s="107">
        <v>5</v>
      </c>
      <c r="I64" s="107" t="s">
        <v>239</v>
      </c>
    </row>
    <row r="65" spans="1:9" s="111" customFormat="1" x14ac:dyDescent="0.2">
      <c r="A65" s="78"/>
      <c r="B65" s="108" t="s">
        <v>279</v>
      </c>
      <c r="C65" s="135"/>
      <c r="D65" s="109"/>
      <c r="E65" s="109"/>
      <c r="F65" s="109"/>
      <c r="G65" s="109"/>
      <c r="H65" s="109"/>
      <c r="I65" s="110"/>
    </row>
    <row r="66" spans="1:9" s="35" customFormat="1" x14ac:dyDescent="0.2">
      <c r="A66" s="82"/>
      <c r="B66" s="112" t="s">
        <v>280</v>
      </c>
      <c r="C66" s="136"/>
      <c r="D66" s="113"/>
      <c r="E66" s="113"/>
      <c r="F66" s="113"/>
      <c r="G66" s="113"/>
      <c r="H66" s="113"/>
      <c r="I66" s="114">
        <f t="shared" ref="I66:I69" si="15">SUM(C66:H66)</f>
        <v>0</v>
      </c>
    </row>
    <row r="67" spans="1:9" s="35" customFormat="1" x14ac:dyDescent="0.2">
      <c r="A67" s="82"/>
      <c r="B67" s="112" t="s">
        <v>281</v>
      </c>
      <c r="C67" s="136"/>
      <c r="D67" s="113"/>
      <c r="E67" s="113"/>
      <c r="F67" s="113"/>
      <c r="G67" s="113"/>
      <c r="H67" s="113"/>
      <c r="I67" s="114">
        <f t="shared" si="15"/>
        <v>0</v>
      </c>
    </row>
    <row r="68" spans="1:9" s="35" customFormat="1" x14ac:dyDescent="0.2">
      <c r="A68" s="82"/>
      <c r="B68" s="112" t="s">
        <v>282</v>
      </c>
      <c r="C68" s="136"/>
      <c r="D68" s="113"/>
      <c r="E68" s="113"/>
      <c r="F68" s="113"/>
      <c r="G68" s="113"/>
      <c r="H68" s="113"/>
      <c r="I68" s="114">
        <f t="shared" si="15"/>
        <v>0</v>
      </c>
    </row>
    <row r="69" spans="1:9" s="35" customFormat="1" x14ac:dyDescent="0.2">
      <c r="A69" s="82"/>
      <c r="B69" s="115" t="s">
        <v>283</v>
      </c>
      <c r="C69" s="137"/>
      <c r="D69" s="113"/>
      <c r="E69" s="113"/>
      <c r="F69" s="113"/>
      <c r="G69" s="113"/>
      <c r="H69" s="113"/>
      <c r="I69" s="114">
        <f t="shared" si="15"/>
        <v>0</v>
      </c>
    </row>
    <row r="70" spans="1:9" s="35" customFormat="1" x14ac:dyDescent="0.2">
      <c r="A70" s="82"/>
      <c r="B70" s="138"/>
      <c r="C70" s="139"/>
      <c r="D70" s="139"/>
      <c r="E70" s="139"/>
      <c r="F70" s="139"/>
      <c r="G70" s="139"/>
      <c r="H70" s="139"/>
      <c r="I70" s="140"/>
    </row>
    <row r="71" spans="1:9" s="35" customFormat="1" x14ac:dyDescent="0.2">
      <c r="A71" s="91"/>
      <c r="B71" s="116" t="s">
        <v>284</v>
      </c>
      <c r="C71" s="117">
        <f>-SUM(C66:C69)</f>
        <v>0</v>
      </c>
      <c r="D71" s="117">
        <f t="shared" ref="D71:I71" si="16">-SUM(D65:D70)</f>
        <v>0</v>
      </c>
      <c r="E71" s="117">
        <f t="shared" si="16"/>
        <v>0</v>
      </c>
      <c r="F71" s="117">
        <f t="shared" si="16"/>
        <v>0</v>
      </c>
      <c r="G71" s="117">
        <f t="shared" si="16"/>
        <v>0</v>
      </c>
      <c r="H71" s="117">
        <f t="shared" si="16"/>
        <v>0</v>
      </c>
      <c r="I71" s="117">
        <f t="shared" si="16"/>
        <v>0</v>
      </c>
    </row>
    <row r="72" spans="1:9" s="35" customFormat="1" x14ac:dyDescent="0.2">
      <c r="A72" s="36"/>
      <c r="B72" s="108"/>
      <c r="C72" s="141"/>
      <c r="D72" s="118"/>
      <c r="E72" s="118"/>
      <c r="F72" s="118"/>
      <c r="G72" s="118"/>
      <c r="H72" s="118"/>
      <c r="I72" s="118"/>
    </row>
    <row r="73" spans="1:9" s="111" customFormat="1" x14ac:dyDescent="0.2">
      <c r="A73" s="78"/>
      <c r="B73" s="119" t="s">
        <v>285</v>
      </c>
      <c r="C73" s="142"/>
      <c r="D73" s="109"/>
      <c r="E73" s="109"/>
      <c r="F73" s="109"/>
      <c r="G73" s="109"/>
      <c r="H73" s="109"/>
      <c r="I73" s="118"/>
    </row>
    <row r="74" spans="1:9" s="35" customFormat="1" x14ac:dyDescent="0.2">
      <c r="A74" s="82"/>
      <c r="B74" s="112" t="s">
        <v>286</v>
      </c>
      <c r="C74" s="142"/>
      <c r="D74" s="113"/>
      <c r="E74" s="113"/>
      <c r="F74" s="113"/>
      <c r="G74" s="113"/>
      <c r="H74" s="113"/>
      <c r="I74" s="114">
        <f t="shared" ref="I74:I78" si="17">SUM(C74:H74)</f>
        <v>0</v>
      </c>
    </row>
    <row r="75" spans="1:9" s="35" customFormat="1" x14ac:dyDescent="0.2">
      <c r="A75" s="82"/>
      <c r="B75" s="112" t="s">
        <v>287</v>
      </c>
      <c r="C75" s="142"/>
      <c r="D75" s="113"/>
      <c r="E75" s="113"/>
      <c r="F75" s="113"/>
      <c r="G75" s="113"/>
      <c r="H75" s="113"/>
      <c r="I75" s="114">
        <f t="shared" si="17"/>
        <v>0</v>
      </c>
    </row>
    <row r="76" spans="1:9" s="35" customFormat="1" x14ac:dyDescent="0.2">
      <c r="A76" s="82"/>
      <c r="B76" s="112" t="s">
        <v>288</v>
      </c>
      <c r="C76" s="142"/>
      <c r="D76" s="113"/>
      <c r="E76" s="113"/>
      <c r="F76" s="113"/>
      <c r="G76" s="113"/>
      <c r="H76" s="113"/>
      <c r="I76" s="114">
        <f t="shared" si="17"/>
        <v>0</v>
      </c>
    </row>
    <row r="77" spans="1:9" s="35" customFormat="1" x14ac:dyDescent="0.2">
      <c r="A77" s="82"/>
      <c r="B77" s="112" t="s">
        <v>289</v>
      </c>
      <c r="C77" s="142"/>
      <c r="D77" s="113"/>
      <c r="E77" s="113"/>
      <c r="F77" s="113"/>
      <c r="G77" s="113"/>
      <c r="H77" s="113"/>
      <c r="I77" s="114">
        <f t="shared" si="17"/>
        <v>0</v>
      </c>
    </row>
    <row r="78" spans="1:9" s="35" customFormat="1" x14ac:dyDescent="0.2">
      <c r="A78" s="82"/>
      <c r="B78" s="112" t="s">
        <v>290</v>
      </c>
      <c r="C78" s="143"/>
      <c r="D78" s="113"/>
      <c r="E78" s="113"/>
      <c r="F78" s="113"/>
      <c r="G78" s="113"/>
      <c r="H78" s="113"/>
      <c r="I78" s="114">
        <f t="shared" si="17"/>
        <v>0</v>
      </c>
    </row>
    <row r="79" spans="1:9" s="35" customFormat="1" x14ac:dyDescent="0.2">
      <c r="A79" s="36"/>
      <c r="B79" s="144"/>
      <c r="C79" s="145"/>
      <c r="D79" s="145"/>
      <c r="E79" s="145"/>
      <c r="F79" s="145"/>
      <c r="G79" s="145"/>
      <c r="H79" s="145"/>
      <c r="I79" s="146"/>
    </row>
    <row r="80" spans="1:9" s="35" customFormat="1" x14ac:dyDescent="0.2">
      <c r="A80" s="91"/>
      <c r="B80" s="92" t="s">
        <v>291</v>
      </c>
      <c r="C80" s="117">
        <f>-SUM(C74:C78)</f>
        <v>0</v>
      </c>
      <c r="D80" s="117">
        <f t="shared" ref="D80:I80" si="18">-SUM(D74:D78)</f>
        <v>0</v>
      </c>
      <c r="E80" s="117">
        <f t="shared" si="18"/>
        <v>0</v>
      </c>
      <c r="F80" s="117">
        <f t="shared" si="18"/>
        <v>0</v>
      </c>
      <c r="G80" s="117">
        <f t="shared" si="18"/>
        <v>0</v>
      </c>
      <c r="H80" s="117">
        <f t="shared" si="18"/>
        <v>0</v>
      </c>
      <c r="I80" s="117">
        <f t="shared" si="18"/>
        <v>0</v>
      </c>
    </row>
    <row r="81" spans="1:9" s="35" customFormat="1" x14ac:dyDescent="0.2">
      <c r="A81" s="36"/>
      <c r="B81" s="36"/>
      <c r="C81" s="79"/>
      <c r="D81" s="79"/>
      <c r="E81" s="79"/>
      <c r="F81" s="79"/>
      <c r="G81" s="79"/>
      <c r="H81" s="79"/>
      <c r="I81" s="80"/>
    </row>
    <row r="82" spans="1:9" s="35" customFormat="1" x14ac:dyDescent="0.2">
      <c r="A82" s="91"/>
      <c r="B82" s="120" t="s">
        <v>292</v>
      </c>
      <c r="C82" s="121">
        <f t="shared" ref="C82:I82" si="19">+C71+C80</f>
        <v>0</v>
      </c>
      <c r="D82" s="121">
        <f t="shared" si="19"/>
        <v>0</v>
      </c>
      <c r="E82" s="121">
        <f t="shared" si="19"/>
        <v>0</v>
      </c>
      <c r="F82" s="121">
        <f t="shared" si="19"/>
        <v>0</v>
      </c>
      <c r="G82" s="121">
        <f t="shared" si="19"/>
        <v>0</v>
      </c>
      <c r="H82" s="121">
        <f t="shared" si="19"/>
        <v>0</v>
      </c>
      <c r="I82" s="121">
        <f t="shared" si="19"/>
        <v>0</v>
      </c>
    </row>
    <row r="83" spans="1:9" s="35" customFormat="1" x14ac:dyDescent="0.2">
      <c r="A83" s="36"/>
      <c r="B83" s="36"/>
      <c r="C83" s="79"/>
      <c r="D83" s="79"/>
      <c r="E83" s="79"/>
      <c r="F83" s="79"/>
      <c r="G83" s="79"/>
      <c r="H83" s="79"/>
      <c r="I83" s="80"/>
    </row>
    <row r="84" spans="1:9" s="35" customFormat="1" x14ac:dyDescent="0.2">
      <c r="A84" s="36"/>
      <c r="B84" s="36"/>
      <c r="C84" s="79"/>
      <c r="D84" s="79"/>
      <c r="E84" s="79"/>
      <c r="F84" s="79"/>
      <c r="G84" s="79"/>
      <c r="H84" s="79"/>
      <c r="I84" s="80"/>
    </row>
    <row r="85" spans="1:9" s="35" customFormat="1" x14ac:dyDescent="0.2">
      <c r="A85" s="91"/>
      <c r="B85" s="92" t="s">
        <v>293</v>
      </c>
      <c r="C85" s="117">
        <f>+C25+C82</f>
        <v>0</v>
      </c>
      <c r="D85" s="117">
        <f t="shared" ref="D85:I85" si="20">+D25+D82</f>
        <v>71999.999999999956</v>
      </c>
      <c r="E85" s="117">
        <f t="shared" si="20"/>
        <v>0</v>
      </c>
      <c r="F85" s="117">
        <f t="shared" si="20"/>
        <v>0</v>
      </c>
      <c r="G85" s="117">
        <f t="shared" si="20"/>
        <v>0</v>
      </c>
      <c r="H85" s="117">
        <f t="shared" si="20"/>
        <v>0</v>
      </c>
      <c r="I85" s="117">
        <f t="shared" si="20"/>
        <v>71999.999999999956</v>
      </c>
    </row>
    <row r="86" spans="1:9" s="35" customFormat="1" x14ac:dyDescent="0.2">
      <c r="A86" s="91"/>
      <c r="B86" s="92" t="s">
        <v>294</v>
      </c>
      <c r="C86" s="117">
        <f>+C85</f>
        <v>0</v>
      </c>
      <c r="D86" s="117">
        <f>+C86+D85</f>
        <v>71999.999999999956</v>
      </c>
      <c r="E86" s="117">
        <f>+D86+E85</f>
        <v>71999.999999999956</v>
      </c>
      <c r="F86" s="117">
        <f>+E86+F85</f>
        <v>71999.999999999956</v>
      </c>
      <c r="G86" s="117">
        <f>+F86+G85</f>
        <v>71999.999999999956</v>
      </c>
      <c r="H86" s="117">
        <f>+G86+H85</f>
        <v>71999.999999999956</v>
      </c>
      <c r="I86" s="117"/>
    </row>
    <row r="87" spans="1:9" s="35" customFormat="1" x14ac:dyDescent="0.2">
      <c r="A87" s="36"/>
      <c r="B87" s="78"/>
      <c r="C87" s="79"/>
      <c r="D87" s="79"/>
      <c r="E87" s="79"/>
      <c r="F87" s="79"/>
      <c r="G87" s="79"/>
      <c r="H87" s="79"/>
      <c r="I87" s="80"/>
    </row>
    <row r="88" spans="1:9" s="35" customFormat="1" x14ac:dyDescent="0.2">
      <c r="A88" s="91"/>
      <c r="B88" s="92" t="s">
        <v>295</v>
      </c>
      <c r="C88" s="117">
        <f t="shared" ref="C88:H88" si="21">+C85/POWER($I$5+1,C16)</f>
        <v>0</v>
      </c>
      <c r="D88" s="117">
        <f t="shared" si="21"/>
        <v>65454.545454545412</v>
      </c>
      <c r="E88" s="117">
        <f t="shared" si="21"/>
        <v>0</v>
      </c>
      <c r="F88" s="117">
        <f t="shared" si="21"/>
        <v>0</v>
      </c>
      <c r="G88" s="117">
        <f t="shared" si="21"/>
        <v>0</v>
      </c>
      <c r="H88" s="117">
        <f t="shared" si="21"/>
        <v>0</v>
      </c>
      <c r="I88" s="117">
        <f>SUM(C88:H88)</f>
        <v>65454.545454545412</v>
      </c>
    </row>
    <row r="89" spans="1:9" s="35" customFormat="1" x14ac:dyDescent="0.2">
      <c r="A89" s="91"/>
      <c r="B89" s="92" t="s">
        <v>296</v>
      </c>
      <c r="C89" s="117">
        <f>+C88</f>
        <v>0</v>
      </c>
      <c r="D89" s="117">
        <f>+C89+D88</f>
        <v>65454.545454545412</v>
      </c>
      <c r="E89" s="117">
        <f>+D89+E88</f>
        <v>65454.545454545412</v>
      </c>
      <c r="F89" s="117">
        <f>+E89+F88</f>
        <v>65454.545454545412</v>
      </c>
      <c r="G89" s="117">
        <f>+F89+G88</f>
        <v>65454.545454545412</v>
      </c>
      <c r="H89" s="117">
        <f>+G89+H88</f>
        <v>65454.545454545412</v>
      </c>
      <c r="I89" s="117"/>
    </row>
    <row r="90" spans="1:9" s="35" customFormat="1" x14ac:dyDescent="0.2">
      <c r="A90" s="36"/>
      <c r="B90" s="122"/>
      <c r="C90" s="123"/>
      <c r="D90" s="36"/>
      <c r="E90" s="36"/>
      <c r="F90" s="36"/>
      <c r="G90" s="36"/>
      <c r="H90" s="36"/>
      <c r="I90" s="36"/>
    </row>
    <row r="91" spans="1:9" hidden="1" x14ac:dyDescent="0.2">
      <c r="B91" s="125"/>
      <c r="C91" s="126"/>
    </row>
    <row r="92" spans="1:9" hidden="1" x14ac:dyDescent="0.2">
      <c r="B92" s="127"/>
      <c r="C92" s="126"/>
    </row>
    <row r="93" spans="1:9" hidden="1" x14ac:dyDescent="0.2"/>
    <row r="94" spans="1:9" hidden="1" x14ac:dyDescent="0.2">
      <c r="B94" s="128"/>
      <c r="C94" s="129"/>
    </row>
    <row r="95" spans="1:9" hidden="1" x14ac:dyDescent="0.2">
      <c r="B95" s="125"/>
      <c r="C95" s="129"/>
    </row>
    <row r="96" spans="1:9" hidden="1" x14ac:dyDescent="0.2">
      <c r="B96" s="130"/>
      <c r="C96" s="131"/>
    </row>
    <row r="97" spans="2:3" hidden="1" x14ac:dyDescent="0.2">
      <c r="B97" s="130"/>
      <c r="C97" s="131"/>
    </row>
    <row r="98" spans="2:3" hidden="1" x14ac:dyDescent="0.2">
      <c r="B98" s="130"/>
      <c r="C98" s="131"/>
    </row>
  </sheetData>
  <mergeCells count="5">
    <mergeCell ref="B63:I63"/>
    <mergeCell ref="C65:C69"/>
    <mergeCell ref="B70:I70"/>
    <mergeCell ref="C72:C78"/>
    <mergeCell ref="B79:I79"/>
  </mergeCells>
  <dataValidations count="2">
    <dataValidation type="decimal" allowBlank="1" showInputMessage="1" showErrorMessage="1" sqref="D66:H69">
      <formula1>0</formula1>
      <formula2>100000000000</formula2>
    </dataValidation>
    <dataValidation type="decimal" allowBlank="1" showInputMessage="1" showErrorMessage="1" sqref="D74:H78">
      <formula1>0</formula1>
      <formula2>10000000000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6" workbookViewId="0">
      <selection activeCell="A11" sqref="A11"/>
    </sheetView>
  </sheetViews>
  <sheetFormatPr defaultRowHeight="15" x14ac:dyDescent="0.25"/>
  <cols>
    <col min="1" max="1" width="27.5703125" style="11" customWidth="1"/>
    <col min="2" max="2" width="30.28515625" style="11" customWidth="1"/>
    <col min="3" max="3" width="26.7109375" style="11" customWidth="1"/>
    <col min="4" max="4" width="16.42578125" style="11" bestFit="1" customWidth="1"/>
    <col min="5" max="5" width="21.85546875" style="11" bestFit="1" customWidth="1"/>
    <col min="6" max="16384" width="9.140625" style="11"/>
  </cols>
  <sheetData>
    <row r="1" spans="1:5" x14ac:dyDescent="0.25">
      <c r="A1" s="11" t="s">
        <v>29</v>
      </c>
    </row>
    <row r="2" spans="1:5" x14ac:dyDescent="0.25">
      <c r="B2" s="11" t="s">
        <v>47</v>
      </c>
    </row>
    <row r="3" spans="1:5" x14ac:dyDescent="0.25">
      <c r="A3" s="12" t="s">
        <v>30</v>
      </c>
      <c r="B3" s="12" t="s">
        <v>33</v>
      </c>
      <c r="C3" s="12" t="s">
        <v>32</v>
      </c>
    </row>
    <row r="4" spans="1:5" x14ac:dyDescent="0.25">
      <c r="A4" s="12" t="s">
        <v>31</v>
      </c>
      <c r="B4" s="13"/>
      <c r="C4" s="14" t="s">
        <v>34</v>
      </c>
    </row>
    <row r="5" spans="1:5" x14ac:dyDescent="0.25">
      <c r="A5" s="12" t="s">
        <v>38</v>
      </c>
      <c r="B5" s="13"/>
      <c r="C5" s="14" t="s">
        <v>34</v>
      </c>
    </row>
    <row r="6" spans="1:5" x14ac:dyDescent="0.25">
      <c r="A6" s="12" t="s">
        <v>36</v>
      </c>
      <c r="B6" s="13"/>
      <c r="C6" s="14" t="s">
        <v>34</v>
      </c>
    </row>
    <row r="7" spans="1:5" x14ac:dyDescent="0.25">
      <c r="A7" s="12" t="s">
        <v>35</v>
      </c>
      <c r="B7" s="14" t="s">
        <v>34</v>
      </c>
      <c r="C7" s="13" t="s">
        <v>37</v>
      </c>
    </row>
    <row r="9" spans="1:5" x14ac:dyDescent="0.25">
      <c r="A9" s="12" t="s">
        <v>315</v>
      </c>
      <c r="B9" s="12" t="s">
        <v>31</v>
      </c>
      <c r="C9" s="12" t="s">
        <v>38</v>
      </c>
      <c r="D9" s="12" t="s">
        <v>36</v>
      </c>
      <c r="E9" s="12" t="s">
        <v>53</v>
      </c>
    </row>
    <row r="10" spans="1:5" x14ac:dyDescent="0.25">
      <c r="A10" s="16" t="s">
        <v>297</v>
      </c>
      <c r="B10" s="14" t="s">
        <v>34</v>
      </c>
      <c r="C10" s="14" t="s">
        <v>34</v>
      </c>
      <c r="D10" s="14" t="s">
        <v>34</v>
      </c>
      <c r="E10" s="14" t="s">
        <v>34</v>
      </c>
    </row>
    <row r="11" spans="1:5" x14ac:dyDescent="0.25">
      <c r="A11" s="16" t="s">
        <v>298</v>
      </c>
      <c r="B11" s="14" t="s">
        <v>34</v>
      </c>
      <c r="C11" s="14" t="s">
        <v>34</v>
      </c>
      <c r="D11" s="14" t="s">
        <v>34</v>
      </c>
      <c r="E11" s="14" t="s">
        <v>34</v>
      </c>
    </row>
    <row r="12" spans="1:5" x14ac:dyDescent="0.25">
      <c r="A12" s="16" t="s">
        <v>299</v>
      </c>
      <c r="B12" s="14" t="s">
        <v>34</v>
      </c>
      <c r="C12" s="14" t="s">
        <v>34</v>
      </c>
      <c r="D12" s="14" t="s">
        <v>34</v>
      </c>
      <c r="E12" s="14" t="s">
        <v>34</v>
      </c>
    </row>
    <row r="13" spans="1:5" x14ac:dyDescent="0.25">
      <c r="A13" s="16" t="s">
        <v>9</v>
      </c>
      <c r="B13" s="14" t="s">
        <v>34</v>
      </c>
      <c r="C13" s="14" t="s">
        <v>34</v>
      </c>
      <c r="D13" s="14" t="s">
        <v>34</v>
      </c>
      <c r="E13" s="14" t="s">
        <v>34</v>
      </c>
    </row>
    <row r="14" spans="1:5" x14ac:dyDescent="0.25">
      <c r="A14" s="16" t="s">
        <v>300</v>
      </c>
      <c r="B14" s="14" t="s">
        <v>34</v>
      </c>
      <c r="C14" s="14" t="s">
        <v>34</v>
      </c>
      <c r="D14" s="14" t="s">
        <v>34</v>
      </c>
      <c r="E14" s="14" t="s">
        <v>34</v>
      </c>
    </row>
    <row r="15" spans="1:5" x14ac:dyDescent="0.25">
      <c r="A15" s="16" t="s">
        <v>48</v>
      </c>
      <c r="B15" s="14" t="s">
        <v>34</v>
      </c>
      <c r="C15" s="14" t="s">
        <v>34</v>
      </c>
      <c r="D15" s="14" t="s">
        <v>34</v>
      </c>
      <c r="E15" s="14" t="s">
        <v>34</v>
      </c>
    </row>
    <row r="16" spans="1:5" x14ac:dyDescent="0.25">
      <c r="B16" s="132"/>
      <c r="C16" s="132"/>
      <c r="D16" s="132"/>
      <c r="E16" s="132"/>
    </row>
    <row r="17" spans="1:8" x14ac:dyDescent="0.25">
      <c r="A17" s="11" t="s">
        <v>333</v>
      </c>
      <c r="B17" s="11" t="s">
        <v>302</v>
      </c>
      <c r="C17" s="11" t="s">
        <v>303</v>
      </c>
      <c r="D17" s="11" t="s">
        <v>304</v>
      </c>
      <c r="E17" s="11" t="s">
        <v>305</v>
      </c>
      <c r="G17" s="133" t="s">
        <v>313</v>
      </c>
    </row>
    <row r="18" spans="1:8" x14ac:dyDescent="0.25">
      <c r="A18" s="12" t="s">
        <v>39</v>
      </c>
      <c r="B18" s="12" t="s">
        <v>31</v>
      </c>
      <c r="C18" s="12" t="s">
        <v>38</v>
      </c>
      <c r="D18" s="12" t="s">
        <v>36</v>
      </c>
      <c r="E18" s="12" t="s">
        <v>53</v>
      </c>
      <c r="G18" s="11" t="s">
        <v>306</v>
      </c>
      <c r="H18" s="11" t="s">
        <v>310</v>
      </c>
    </row>
    <row r="19" spans="1:8" x14ac:dyDescent="0.25">
      <c r="A19" s="16" t="s">
        <v>297</v>
      </c>
      <c r="B19" s="14" t="s">
        <v>34</v>
      </c>
      <c r="C19" s="14" t="s">
        <v>34</v>
      </c>
      <c r="D19" s="14" t="s">
        <v>37</v>
      </c>
      <c r="E19" s="14" t="s">
        <v>34</v>
      </c>
      <c r="G19" s="11" t="s">
        <v>307</v>
      </c>
      <c r="H19" s="11" t="s">
        <v>311</v>
      </c>
    </row>
    <row r="20" spans="1:8" x14ac:dyDescent="0.25">
      <c r="A20" s="16" t="s">
        <v>298</v>
      </c>
      <c r="B20" s="14" t="s">
        <v>34</v>
      </c>
      <c r="C20" s="14" t="s">
        <v>37</v>
      </c>
      <c r="D20" s="14" t="s">
        <v>34</v>
      </c>
      <c r="E20" s="14" t="s">
        <v>34</v>
      </c>
      <c r="G20" s="11" t="s">
        <v>308</v>
      </c>
      <c r="H20" s="11" t="s">
        <v>312</v>
      </c>
    </row>
    <row r="21" spans="1:8" x14ac:dyDescent="0.25">
      <c r="A21" s="16" t="s">
        <v>299</v>
      </c>
      <c r="B21" s="14" t="s">
        <v>34</v>
      </c>
      <c r="C21" s="14" t="s">
        <v>34</v>
      </c>
      <c r="D21" s="14" t="s">
        <v>37</v>
      </c>
      <c r="E21" s="14" t="s">
        <v>34</v>
      </c>
      <c r="G21" s="11" t="s">
        <v>309</v>
      </c>
      <c r="H21" s="11" t="s">
        <v>314</v>
      </c>
    </row>
    <row r="22" spans="1:8" x14ac:dyDescent="0.25">
      <c r="A22" s="16" t="s">
        <v>9</v>
      </c>
      <c r="B22" s="14" t="s">
        <v>34</v>
      </c>
      <c r="C22" s="14" t="s">
        <v>34</v>
      </c>
      <c r="D22" s="14" t="s">
        <v>37</v>
      </c>
      <c r="E22" s="14" t="s">
        <v>34</v>
      </c>
    </row>
    <row r="23" spans="1:8" x14ac:dyDescent="0.25">
      <c r="A23" s="16" t="s">
        <v>300</v>
      </c>
      <c r="B23" s="14" t="s">
        <v>34</v>
      </c>
      <c r="C23" s="14" t="s">
        <v>34</v>
      </c>
      <c r="D23" s="14" t="s">
        <v>37</v>
      </c>
      <c r="E23" s="14" t="s">
        <v>34</v>
      </c>
    </row>
    <row r="24" spans="1:8" x14ac:dyDescent="0.25">
      <c r="A24" s="16" t="s">
        <v>48</v>
      </c>
      <c r="B24" s="14" t="s">
        <v>34</v>
      </c>
      <c r="C24" s="14" t="s">
        <v>34</v>
      </c>
      <c r="D24" s="14" t="s">
        <v>37</v>
      </c>
      <c r="E24" s="14" t="s">
        <v>34</v>
      </c>
    </row>
    <row r="26" spans="1:8" x14ac:dyDescent="0.25">
      <c r="A26" s="11" t="s">
        <v>51</v>
      </c>
    </row>
    <row r="27" spans="1:8" x14ac:dyDescent="0.25">
      <c r="A27" s="11" t="s">
        <v>54</v>
      </c>
    </row>
    <row r="28" spans="1:8" x14ac:dyDescent="0.25">
      <c r="A28" s="11" t="s">
        <v>55</v>
      </c>
    </row>
    <row r="30" spans="1:8" x14ac:dyDescent="0.25">
      <c r="A30" s="11" t="s">
        <v>317</v>
      </c>
    </row>
    <row r="32" spans="1:8" x14ac:dyDescent="0.25">
      <c r="A32" s="12" t="s">
        <v>301</v>
      </c>
      <c r="B32" s="12" t="s">
        <v>315</v>
      </c>
      <c r="C32" s="12" t="s">
        <v>31</v>
      </c>
      <c r="D32" s="12" t="s">
        <v>38</v>
      </c>
      <c r="E32" s="12" t="s">
        <v>36</v>
      </c>
      <c r="F32" s="12" t="s">
        <v>53</v>
      </c>
    </row>
    <row r="33" spans="1:6" ht="30" x14ac:dyDescent="0.25">
      <c r="A33" s="16" t="s">
        <v>40</v>
      </c>
      <c r="B33" s="16" t="s">
        <v>316</v>
      </c>
      <c r="C33" s="14" t="s">
        <v>34</v>
      </c>
      <c r="D33" s="14" t="s">
        <v>34</v>
      </c>
      <c r="E33" s="15"/>
      <c r="F33" s="14" t="s">
        <v>34</v>
      </c>
    </row>
    <row r="34" spans="1:6" ht="45" x14ac:dyDescent="0.25">
      <c r="A34" s="16" t="s">
        <v>41</v>
      </c>
      <c r="B34" s="16" t="s">
        <v>316</v>
      </c>
      <c r="C34" s="14" t="s">
        <v>34</v>
      </c>
      <c r="D34" s="14" t="s">
        <v>34</v>
      </c>
      <c r="E34" s="15"/>
      <c r="F34" s="14" t="s">
        <v>34</v>
      </c>
    </row>
    <row r="35" spans="1:6" ht="30" x14ac:dyDescent="0.25">
      <c r="A35" s="16" t="s">
        <v>42</v>
      </c>
      <c r="B35" s="16" t="s">
        <v>316</v>
      </c>
      <c r="C35" s="14" t="s">
        <v>34</v>
      </c>
      <c r="D35" s="14" t="s">
        <v>34</v>
      </c>
      <c r="E35" s="15"/>
      <c r="F35" s="14" t="s">
        <v>34</v>
      </c>
    </row>
    <row r="36" spans="1:6" ht="30" x14ac:dyDescent="0.25">
      <c r="A36" s="16" t="s">
        <v>43</v>
      </c>
      <c r="B36" s="16" t="s">
        <v>316</v>
      </c>
      <c r="C36" s="14" t="s">
        <v>34</v>
      </c>
      <c r="D36" s="14" t="s">
        <v>34</v>
      </c>
      <c r="E36" s="15"/>
      <c r="F36" s="14" t="s">
        <v>34</v>
      </c>
    </row>
    <row r="37" spans="1:6" x14ac:dyDescent="0.25">
      <c r="A37" s="16" t="s">
        <v>8</v>
      </c>
      <c r="B37" s="16" t="s">
        <v>8</v>
      </c>
      <c r="C37" s="14" t="s">
        <v>34</v>
      </c>
      <c r="D37" s="15"/>
      <c r="E37" s="15"/>
      <c r="F37" s="14" t="s">
        <v>34</v>
      </c>
    </row>
    <row r="38" spans="1:6" x14ac:dyDescent="0.25">
      <c r="A38" s="16" t="s">
        <v>9</v>
      </c>
      <c r="B38" s="16" t="s">
        <v>9</v>
      </c>
      <c r="C38" s="14" t="s">
        <v>34</v>
      </c>
      <c r="D38" s="15"/>
      <c r="E38" s="14" t="s">
        <v>34</v>
      </c>
      <c r="F38" s="14" t="s">
        <v>34</v>
      </c>
    </row>
    <row r="39" spans="1:6" ht="30" x14ac:dyDescent="0.25">
      <c r="A39" s="16" t="s">
        <v>44</v>
      </c>
      <c r="B39" s="16" t="s">
        <v>316</v>
      </c>
      <c r="C39" s="14" t="s">
        <v>34</v>
      </c>
      <c r="D39" s="14" t="s">
        <v>34</v>
      </c>
      <c r="E39" s="15"/>
      <c r="F39" s="14" t="s">
        <v>34</v>
      </c>
    </row>
    <row r="40" spans="1:6" ht="30" x14ac:dyDescent="0.25">
      <c r="A40" s="16" t="s">
        <v>45</v>
      </c>
      <c r="B40" s="16" t="s">
        <v>316</v>
      </c>
      <c r="C40" s="14" t="s">
        <v>34</v>
      </c>
      <c r="D40" s="14" t="s">
        <v>34</v>
      </c>
      <c r="E40" s="15"/>
      <c r="F40" s="14" t="s">
        <v>34</v>
      </c>
    </row>
    <row r="41" spans="1:6" ht="30" x14ac:dyDescent="0.25">
      <c r="A41" s="16" t="s">
        <v>46</v>
      </c>
      <c r="B41" s="16" t="s">
        <v>316</v>
      </c>
      <c r="C41" s="14" t="s">
        <v>34</v>
      </c>
      <c r="D41" s="14" t="s">
        <v>34</v>
      </c>
      <c r="E41" s="15"/>
      <c r="F41" s="14" t="s">
        <v>34</v>
      </c>
    </row>
    <row r="42" spans="1:6" ht="30" x14ac:dyDescent="0.25">
      <c r="A42" s="16" t="s">
        <v>52</v>
      </c>
      <c r="B42" s="16" t="s">
        <v>316</v>
      </c>
      <c r="C42" s="14"/>
      <c r="D42" s="14" t="s">
        <v>34</v>
      </c>
      <c r="E42" s="15"/>
      <c r="F42" s="14" t="s">
        <v>34</v>
      </c>
    </row>
    <row r="43" spans="1:6" x14ac:dyDescent="0.25">
      <c r="A43" s="16" t="s">
        <v>10</v>
      </c>
      <c r="B43" s="16" t="s">
        <v>316</v>
      </c>
      <c r="C43" s="14" t="s">
        <v>34</v>
      </c>
      <c r="D43" s="14" t="s">
        <v>34</v>
      </c>
      <c r="E43" s="15"/>
      <c r="F43" s="14" t="s">
        <v>34</v>
      </c>
    </row>
    <row r="44" spans="1:6" x14ac:dyDescent="0.25">
      <c r="A44" s="16" t="s">
        <v>11</v>
      </c>
      <c r="B44" s="16" t="s">
        <v>298</v>
      </c>
      <c r="C44" s="14" t="s">
        <v>34</v>
      </c>
      <c r="D44" s="15"/>
      <c r="E44" s="14" t="s">
        <v>34</v>
      </c>
      <c r="F44" s="14" t="s">
        <v>34</v>
      </c>
    </row>
    <row r="45" spans="1:6" x14ac:dyDescent="0.25">
      <c r="A45" s="16" t="s">
        <v>12</v>
      </c>
      <c r="B45" s="16" t="s">
        <v>298</v>
      </c>
      <c r="C45" s="14" t="s">
        <v>34</v>
      </c>
      <c r="D45" s="15"/>
      <c r="E45" s="14" t="s">
        <v>34</v>
      </c>
      <c r="F45" s="14" t="s">
        <v>34</v>
      </c>
    </row>
    <row r="46" spans="1:6" x14ac:dyDescent="0.25">
      <c r="A46" s="16" t="s">
        <v>13</v>
      </c>
      <c r="B46" s="16" t="s">
        <v>298</v>
      </c>
      <c r="C46" s="14" t="s">
        <v>34</v>
      </c>
      <c r="D46" s="15"/>
      <c r="E46" s="14" t="s">
        <v>34</v>
      </c>
      <c r="F46" s="14" t="s">
        <v>34</v>
      </c>
    </row>
    <row r="47" spans="1:6" x14ac:dyDescent="0.25">
      <c r="A47" s="16" t="s">
        <v>14</v>
      </c>
      <c r="B47" s="16" t="s">
        <v>298</v>
      </c>
      <c r="C47" s="14" t="s">
        <v>34</v>
      </c>
      <c r="D47" s="15"/>
      <c r="E47" s="14" t="s">
        <v>34</v>
      </c>
      <c r="F47" s="14" t="s">
        <v>34</v>
      </c>
    </row>
    <row r="48" spans="1:6" x14ac:dyDescent="0.25">
      <c r="A48" s="16" t="s">
        <v>15</v>
      </c>
      <c r="B48" s="16" t="s">
        <v>298</v>
      </c>
      <c r="C48" s="14" t="s">
        <v>34</v>
      </c>
      <c r="D48" s="15"/>
      <c r="E48" s="14" t="s">
        <v>34</v>
      </c>
      <c r="F48" s="14" t="s">
        <v>34</v>
      </c>
    </row>
    <row r="49" spans="1:6" x14ac:dyDescent="0.25">
      <c r="A49" s="16" t="s">
        <v>48</v>
      </c>
      <c r="B49" s="16" t="s">
        <v>48</v>
      </c>
      <c r="C49" s="14" t="s">
        <v>34</v>
      </c>
      <c r="D49" s="15"/>
      <c r="E49" s="15"/>
      <c r="F49" s="14" t="s">
        <v>34</v>
      </c>
    </row>
    <row r="50" spans="1:6" x14ac:dyDescent="0.25">
      <c r="A50" s="16" t="s">
        <v>49</v>
      </c>
      <c r="B50" s="16" t="s">
        <v>300</v>
      </c>
      <c r="C50" s="14" t="s">
        <v>34</v>
      </c>
      <c r="D50" s="15"/>
      <c r="E50" s="15"/>
      <c r="F50" s="14" t="s">
        <v>34</v>
      </c>
    </row>
    <row r="51" spans="1:6" x14ac:dyDescent="0.25">
      <c r="A51" s="16" t="s">
        <v>50</v>
      </c>
      <c r="B51" s="16" t="s">
        <v>300</v>
      </c>
      <c r="C51" s="14" t="s">
        <v>34</v>
      </c>
      <c r="D51" s="15"/>
      <c r="E51" s="15"/>
      <c r="F51" s="14" t="s">
        <v>34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C15" sqref="C15"/>
    </sheetView>
  </sheetViews>
  <sheetFormatPr defaultRowHeight="15" x14ac:dyDescent="0.25"/>
  <cols>
    <col min="1" max="1" width="18.28515625" style="17" customWidth="1"/>
    <col min="2" max="2" width="20.42578125" style="17" customWidth="1"/>
    <col min="3" max="3" width="21.5703125" style="17" customWidth="1"/>
    <col min="4" max="4" width="23.28515625" style="17" customWidth="1"/>
    <col min="5" max="6" width="19.7109375" style="17" customWidth="1"/>
    <col min="7" max="7" width="32.7109375" style="17" bestFit="1" customWidth="1"/>
    <col min="8" max="8" width="15.28515625" style="17" customWidth="1"/>
    <col min="9" max="9" width="19.42578125" style="17" customWidth="1"/>
    <col min="10" max="10" width="17.85546875" style="17" customWidth="1"/>
    <col min="11" max="11" width="13.140625" style="17" customWidth="1"/>
    <col min="12" max="12" width="9" style="17" bestFit="1" customWidth="1"/>
    <col min="13" max="13" width="9.5703125" style="17" customWidth="1"/>
    <col min="14" max="14" width="11.7109375" style="17" customWidth="1"/>
    <col min="15" max="15" width="31.85546875" style="17" customWidth="1"/>
    <col min="16" max="16" width="34.7109375" style="17" customWidth="1"/>
    <col min="17" max="18" width="27.5703125" style="17" customWidth="1"/>
    <col min="19" max="20" width="26.5703125" style="17" customWidth="1"/>
    <col min="21" max="21" width="27.5703125" style="17" customWidth="1"/>
    <col min="22" max="22" width="27.140625" style="17" customWidth="1"/>
    <col min="23" max="23" width="22.5703125" style="17" bestFit="1" customWidth="1"/>
    <col min="24" max="24" width="15" style="17" customWidth="1"/>
    <col min="25" max="16384" width="9.140625" style="17"/>
  </cols>
  <sheetData>
    <row r="1" spans="1:7" x14ac:dyDescent="0.25">
      <c r="A1" s="17" t="s">
        <v>141</v>
      </c>
    </row>
    <row r="2" spans="1:7" x14ac:dyDescent="0.25">
      <c r="A2" s="147" t="s">
        <v>142</v>
      </c>
      <c r="B2" s="147" t="s">
        <v>143</v>
      </c>
      <c r="C2" s="21" t="s">
        <v>144</v>
      </c>
      <c r="D2" s="21" t="s">
        <v>146</v>
      </c>
      <c r="E2" s="21" t="s">
        <v>148</v>
      </c>
      <c r="F2" s="21" t="s">
        <v>150</v>
      </c>
      <c r="G2" s="21" t="s">
        <v>150</v>
      </c>
    </row>
    <row r="3" spans="1:7" ht="30" x14ac:dyDescent="0.25">
      <c r="A3" s="147"/>
      <c r="B3" s="147"/>
      <c r="C3" s="21" t="s">
        <v>145</v>
      </c>
      <c r="D3" s="21" t="s">
        <v>147</v>
      </c>
      <c r="E3" s="21" t="s">
        <v>149</v>
      </c>
      <c r="F3" s="21" t="s">
        <v>151</v>
      </c>
      <c r="G3" s="21" t="s">
        <v>161</v>
      </c>
    </row>
    <row r="4" spans="1:7" ht="30" x14ac:dyDescent="0.25">
      <c r="A4" s="22">
        <v>1</v>
      </c>
      <c r="B4" s="28" t="s">
        <v>89</v>
      </c>
      <c r="C4" s="23" t="s">
        <v>167</v>
      </c>
      <c r="D4" s="24">
        <v>10</v>
      </c>
      <c r="E4" s="24" t="s">
        <v>154</v>
      </c>
      <c r="F4" s="25" t="s">
        <v>155</v>
      </c>
      <c r="G4" s="24"/>
    </row>
    <row r="5" spans="1:7" x14ac:dyDescent="0.25">
      <c r="A5" s="22">
        <v>2</v>
      </c>
      <c r="B5" s="28" t="s">
        <v>21</v>
      </c>
      <c r="C5" s="24" t="s">
        <v>152</v>
      </c>
      <c r="D5" s="24">
        <v>12</v>
      </c>
      <c r="E5" s="24" t="s">
        <v>154</v>
      </c>
      <c r="F5" s="25" t="s">
        <v>155</v>
      </c>
      <c r="G5" s="24"/>
    </row>
    <row r="6" spans="1:7" ht="30" x14ac:dyDescent="0.25">
      <c r="A6" s="22">
        <v>3</v>
      </c>
      <c r="B6" s="28" t="s">
        <v>166</v>
      </c>
      <c r="C6" s="24" t="s">
        <v>152</v>
      </c>
      <c r="D6" s="24">
        <v>10</v>
      </c>
      <c r="E6" s="24" t="s">
        <v>154</v>
      </c>
      <c r="F6" s="25" t="s">
        <v>155</v>
      </c>
      <c r="G6" s="24"/>
    </row>
    <row r="7" spans="1:7" x14ac:dyDescent="0.25">
      <c r="A7" s="22">
        <v>4</v>
      </c>
      <c r="B7" s="28" t="s">
        <v>156</v>
      </c>
      <c r="C7" s="24" t="s">
        <v>152</v>
      </c>
      <c r="D7" s="24">
        <v>25</v>
      </c>
      <c r="E7" s="24" t="s">
        <v>154</v>
      </c>
      <c r="F7" s="25" t="s">
        <v>155</v>
      </c>
      <c r="G7" s="24"/>
    </row>
    <row r="8" spans="1:7" ht="30" x14ac:dyDescent="0.25">
      <c r="A8" s="22">
        <v>5</v>
      </c>
      <c r="B8" s="28" t="s">
        <v>157</v>
      </c>
      <c r="C8" s="24" t="s">
        <v>152</v>
      </c>
      <c r="D8" s="24">
        <v>25</v>
      </c>
      <c r="E8" s="24" t="s">
        <v>154</v>
      </c>
      <c r="F8" s="25" t="s">
        <v>155</v>
      </c>
      <c r="G8" s="24"/>
    </row>
    <row r="9" spans="1:7" ht="75" x14ac:dyDescent="0.25">
      <c r="A9" s="22">
        <v>6</v>
      </c>
      <c r="B9" s="28" t="s">
        <v>158</v>
      </c>
      <c r="C9" s="24" t="s">
        <v>152</v>
      </c>
      <c r="D9" s="24">
        <v>25</v>
      </c>
      <c r="E9" s="24" t="s">
        <v>154</v>
      </c>
      <c r="F9" s="25" t="s">
        <v>155</v>
      </c>
      <c r="G9" s="24"/>
    </row>
    <row r="10" spans="1:7" x14ac:dyDescent="0.25">
      <c r="A10" s="22">
        <v>7</v>
      </c>
      <c r="B10" s="28" t="s">
        <v>164</v>
      </c>
      <c r="C10" s="24" t="s">
        <v>152</v>
      </c>
      <c r="D10" s="24">
        <v>10</v>
      </c>
      <c r="E10" s="24" t="s">
        <v>154</v>
      </c>
      <c r="F10" s="25" t="s">
        <v>155</v>
      </c>
      <c r="G10" s="24"/>
    </row>
    <row r="11" spans="1:7" ht="30" x14ac:dyDescent="0.25">
      <c r="A11" s="22">
        <v>8</v>
      </c>
      <c r="B11" s="28" t="s">
        <v>165</v>
      </c>
      <c r="C11" s="24" t="s">
        <v>152</v>
      </c>
      <c r="D11" s="24">
        <v>25</v>
      </c>
      <c r="E11" s="24" t="s">
        <v>154</v>
      </c>
      <c r="F11" s="25" t="s">
        <v>155</v>
      </c>
      <c r="G11" s="24"/>
    </row>
    <row r="12" spans="1:7" ht="45" x14ac:dyDescent="0.25">
      <c r="A12" s="22">
        <v>7</v>
      </c>
      <c r="B12" s="28" t="s">
        <v>90</v>
      </c>
      <c r="C12" s="23" t="s">
        <v>168</v>
      </c>
      <c r="D12" s="24">
        <v>19</v>
      </c>
      <c r="E12" s="24" t="s">
        <v>154</v>
      </c>
      <c r="F12" s="25" t="s">
        <v>91</v>
      </c>
      <c r="G12" s="23" t="s">
        <v>174</v>
      </c>
    </row>
    <row r="13" spans="1:7" ht="30" x14ac:dyDescent="0.25">
      <c r="A13" s="22">
        <v>8</v>
      </c>
      <c r="B13" s="28" t="s">
        <v>18</v>
      </c>
      <c r="C13" s="24" t="s">
        <v>152</v>
      </c>
      <c r="D13" s="24">
        <v>50</v>
      </c>
      <c r="E13" s="24" t="s">
        <v>154</v>
      </c>
      <c r="F13" s="25" t="s">
        <v>154</v>
      </c>
      <c r="G13" s="24" t="s">
        <v>162</v>
      </c>
    </row>
    <row r="14" spans="1:7" x14ac:dyDescent="0.25">
      <c r="A14" s="22">
        <v>9</v>
      </c>
      <c r="B14" s="28" t="s">
        <v>16</v>
      </c>
      <c r="C14" s="24" t="s">
        <v>152</v>
      </c>
      <c r="D14" s="24">
        <v>250</v>
      </c>
      <c r="E14" s="24" t="s">
        <v>154</v>
      </c>
      <c r="F14" s="25" t="s">
        <v>154</v>
      </c>
      <c r="G14" s="24" t="s">
        <v>162</v>
      </c>
    </row>
    <row r="15" spans="1:7" x14ac:dyDescent="0.25">
      <c r="A15" s="22">
        <v>10</v>
      </c>
      <c r="B15" s="28" t="s">
        <v>68</v>
      </c>
      <c r="C15" s="24" t="s">
        <v>152</v>
      </c>
      <c r="D15" s="24" t="s">
        <v>170</v>
      </c>
      <c r="E15" s="24" t="s">
        <v>154</v>
      </c>
      <c r="F15" s="25" t="s">
        <v>154</v>
      </c>
      <c r="G15" s="24" t="s">
        <v>162</v>
      </c>
    </row>
    <row r="16" spans="1:7" x14ac:dyDescent="0.25">
      <c r="A16" s="22">
        <v>11</v>
      </c>
      <c r="B16" s="28" t="s">
        <v>0</v>
      </c>
      <c r="C16" s="24" t="s">
        <v>152</v>
      </c>
      <c r="D16" s="24" t="s">
        <v>170</v>
      </c>
      <c r="E16" s="24" t="s">
        <v>154</v>
      </c>
      <c r="F16" s="26" t="s">
        <v>155</v>
      </c>
      <c r="G16" s="24"/>
    </row>
    <row r="17" spans="1:8" x14ac:dyDescent="0.25">
      <c r="A17" s="22">
        <v>12</v>
      </c>
      <c r="B17" s="28" t="s">
        <v>1</v>
      </c>
      <c r="C17" s="24" t="s">
        <v>152</v>
      </c>
      <c r="D17" s="24" t="s">
        <v>170</v>
      </c>
      <c r="E17" s="24" t="s">
        <v>154</v>
      </c>
      <c r="F17" s="25" t="s">
        <v>154</v>
      </c>
      <c r="G17" s="24" t="s">
        <v>162</v>
      </c>
    </row>
    <row r="18" spans="1:8" ht="60" x14ac:dyDescent="0.25">
      <c r="A18" s="22">
        <v>13</v>
      </c>
      <c r="B18" s="28" t="s">
        <v>2</v>
      </c>
      <c r="C18" s="24" t="s">
        <v>152</v>
      </c>
      <c r="D18" s="24">
        <v>15</v>
      </c>
      <c r="E18" s="24" t="s">
        <v>154</v>
      </c>
      <c r="F18" s="25" t="s">
        <v>154</v>
      </c>
      <c r="G18" s="24" t="s">
        <v>162</v>
      </c>
      <c r="H18" s="20" t="s">
        <v>160</v>
      </c>
    </row>
    <row r="19" spans="1:8" ht="30" x14ac:dyDescent="0.25">
      <c r="A19" s="22">
        <v>14</v>
      </c>
      <c r="B19" s="28" t="s">
        <v>22</v>
      </c>
      <c r="C19" s="24" t="s">
        <v>152</v>
      </c>
      <c r="D19" s="24">
        <v>6</v>
      </c>
      <c r="E19" s="24" t="s">
        <v>154</v>
      </c>
      <c r="F19" s="25" t="s">
        <v>154</v>
      </c>
      <c r="G19" s="24" t="s">
        <v>162</v>
      </c>
      <c r="H19" s="20" t="s">
        <v>159</v>
      </c>
    </row>
    <row r="20" spans="1:8" ht="30" x14ac:dyDescent="0.25">
      <c r="A20" s="22">
        <v>15</v>
      </c>
      <c r="B20" s="28" t="s">
        <v>3</v>
      </c>
      <c r="C20" s="24" t="s">
        <v>152</v>
      </c>
      <c r="D20" s="24">
        <v>6</v>
      </c>
      <c r="E20" s="24" t="s">
        <v>154</v>
      </c>
      <c r="F20" s="25" t="s">
        <v>154</v>
      </c>
      <c r="G20" s="24" t="s">
        <v>162</v>
      </c>
      <c r="H20" s="20" t="s">
        <v>159</v>
      </c>
    </row>
    <row r="21" spans="1:8" ht="30" x14ac:dyDescent="0.25">
      <c r="A21" s="22">
        <v>16</v>
      </c>
      <c r="B21" s="28" t="s">
        <v>4</v>
      </c>
      <c r="C21" s="24" t="s">
        <v>152</v>
      </c>
      <c r="D21" s="24">
        <v>6</v>
      </c>
      <c r="E21" s="24" t="s">
        <v>154</v>
      </c>
      <c r="F21" s="25" t="s">
        <v>91</v>
      </c>
      <c r="G21" s="24" t="s">
        <v>173</v>
      </c>
      <c r="H21" s="20" t="s">
        <v>159</v>
      </c>
    </row>
    <row r="22" spans="1:8" x14ac:dyDescent="0.25">
      <c r="A22" s="22">
        <v>17</v>
      </c>
      <c r="B22" s="28" t="s">
        <v>5</v>
      </c>
      <c r="C22" s="24" t="s">
        <v>163</v>
      </c>
      <c r="D22" s="24">
        <v>1</v>
      </c>
      <c r="E22" s="24" t="s">
        <v>154</v>
      </c>
      <c r="F22" s="25" t="s">
        <v>91</v>
      </c>
      <c r="G22" s="24" t="s">
        <v>173</v>
      </c>
    </row>
    <row r="23" spans="1:8" ht="30" x14ac:dyDescent="0.25">
      <c r="A23" s="22">
        <v>18</v>
      </c>
      <c r="B23" s="28" t="s">
        <v>66</v>
      </c>
      <c r="C23" s="24" t="s">
        <v>152</v>
      </c>
      <c r="D23" s="24" t="s">
        <v>170</v>
      </c>
      <c r="E23" s="24" t="s">
        <v>154</v>
      </c>
      <c r="F23" s="27" t="s">
        <v>171</v>
      </c>
      <c r="G23" s="24" t="s">
        <v>162</v>
      </c>
    </row>
    <row r="24" spans="1:8" x14ac:dyDescent="0.25">
      <c r="A24" s="22">
        <v>19</v>
      </c>
      <c r="B24" s="28" t="s">
        <v>7</v>
      </c>
      <c r="C24" s="24" t="s">
        <v>152</v>
      </c>
      <c r="D24" s="24" t="s">
        <v>170</v>
      </c>
      <c r="E24" s="24" t="s">
        <v>154</v>
      </c>
      <c r="F24" s="27" t="s">
        <v>171</v>
      </c>
      <c r="G24" s="24" t="s">
        <v>162</v>
      </c>
    </row>
    <row r="25" spans="1:8" x14ac:dyDescent="0.25">
      <c r="A25" s="22">
        <v>20</v>
      </c>
      <c r="B25" s="28" t="s">
        <v>6</v>
      </c>
      <c r="C25" s="24" t="s">
        <v>152</v>
      </c>
      <c r="D25" s="24" t="s">
        <v>170</v>
      </c>
      <c r="E25" s="24" t="s">
        <v>172</v>
      </c>
      <c r="F25" s="27" t="s">
        <v>171</v>
      </c>
      <c r="G25" s="24" t="s">
        <v>162</v>
      </c>
    </row>
    <row r="26" spans="1:8" ht="30" x14ac:dyDescent="0.25">
      <c r="A26" s="22">
        <v>21</v>
      </c>
      <c r="B26" s="28" t="s">
        <v>19</v>
      </c>
      <c r="C26" s="24" t="s">
        <v>152</v>
      </c>
      <c r="D26" s="24" t="s">
        <v>170</v>
      </c>
      <c r="E26" s="24" t="s">
        <v>172</v>
      </c>
      <c r="F26" s="25" t="s">
        <v>91</v>
      </c>
      <c r="G26" s="24" t="s">
        <v>172</v>
      </c>
    </row>
    <row r="27" spans="1:8" ht="30" x14ac:dyDescent="0.25">
      <c r="A27" s="22">
        <v>22</v>
      </c>
      <c r="B27" s="28" t="s">
        <v>137</v>
      </c>
      <c r="C27" s="23" t="s">
        <v>167</v>
      </c>
      <c r="D27" s="24">
        <v>10</v>
      </c>
      <c r="E27" s="24" t="s">
        <v>172</v>
      </c>
      <c r="F27" s="25" t="s">
        <v>91</v>
      </c>
      <c r="G27" s="24" t="s">
        <v>172</v>
      </c>
    </row>
    <row r="28" spans="1:8" ht="30" x14ac:dyDescent="0.25">
      <c r="A28" s="22">
        <v>23</v>
      </c>
      <c r="B28" s="28" t="s">
        <v>83</v>
      </c>
      <c r="C28" s="24" t="s">
        <v>152</v>
      </c>
      <c r="D28" s="24">
        <v>10</v>
      </c>
      <c r="E28" s="24" t="s">
        <v>172</v>
      </c>
      <c r="F28" s="25" t="s">
        <v>91</v>
      </c>
      <c r="G28" s="24" t="s">
        <v>172</v>
      </c>
    </row>
    <row r="29" spans="1:8" x14ac:dyDescent="0.25">
      <c r="A29" s="22">
        <v>24</v>
      </c>
      <c r="B29" s="28" t="s">
        <v>20</v>
      </c>
      <c r="C29" s="24" t="s">
        <v>152</v>
      </c>
      <c r="D29" s="24">
        <v>25</v>
      </c>
      <c r="E29" s="24" t="s">
        <v>149</v>
      </c>
      <c r="F29" s="26" t="s">
        <v>155</v>
      </c>
      <c r="G29" s="24"/>
    </row>
    <row r="30" spans="1:8" ht="45" x14ac:dyDescent="0.25">
      <c r="A30" s="22">
        <v>25</v>
      </c>
      <c r="B30" s="28" t="s">
        <v>84</v>
      </c>
      <c r="C30" s="23" t="s">
        <v>167</v>
      </c>
      <c r="D30" s="24">
        <v>10</v>
      </c>
      <c r="E30" s="24" t="s">
        <v>172</v>
      </c>
      <c r="F30" s="25" t="s">
        <v>91</v>
      </c>
      <c r="G30" s="24" t="s">
        <v>172</v>
      </c>
    </row>
    <row r="31" spans="1:8" ht="30" x14ac:dyDescent="0.25">
      <c r="A31" s="22">
        <v>26</v>
      </c>
      <c r="B31" s="28" t="s">
        <v>88</v>
      </c>
      <c r="C31" s="24" t="s">
        <v>152</v>
      </c>
      <c r="D31" s="24" t="s">
        <v>170</v>
      </c>
      <c r="E31" s="24" t="s">
        <v>172</v>
      </c>
      <c r="F31" s="25" t="s">
        <v>91</v>
      </c>
      <c r="G31" s="24" t="s">
        <v>172</v>
      </c>
    </row>
    <row r="32" spans="1:8" x14ac:dyDescent="0.25">
      <c r="A32" s="22">
        <v>27</v>
      </c>
      <c r="B32" s="28" t="s">
        <v>138</v>
      </c>
      <c r="C32" s="24" t="s">
        <v>152</v>
      </c>
      <c r="D32" s="24">
        <v>6</v>
      </c>
      <c r="E32" s="24" t="s">
        <v>154</v>
      </c>
      <c r="F32" s="26" t="s">
        <v>154</v>
      </c>
      <c r="G32" s="24" t="s">
        <v>162</v>
      </c>
    </row>
    <row r="33" spans="1:7" ht="45" x14ac:dyDescent="0.25">
      <c r="A33" s="22">
        <v>28</v>
      </c>
      <c r="B33" s="28" t="s">
        <v>169</v>
      </c>
      <c r="C33" s="23" t="s">
        <v>168</v>
      </c>
      <c r="D33" s="24">
        <v>19</v>
      </c>
      <c r="E33" s="24" t="s">
        <v>154</v>
      </c>
      <c r="F33" s="25" t="s">
        <v>91</v>
      </c>
      <c r="G33" s="23" t="s">
        <v>175</v>
      </c>
    </row>
    <row r="34" spans="1:7" x14ac:dyDescent="0.25">
      <c r="A34" s="22">
        <v>29</v>
      </c>
      <c r="B34" s="28" t="s">
        <v>199</v>
      </c>
      <c r="C34" s="24" t="s">
        <v>152</v>
      </c>
      <c r="D34" s="24">
        <v>3</v>
      </c>
      <c r="E34" s="24" t="s">
        <v>149</v>
      </c>
      <c r="F34" s="25"/>
      <c r="G34" s="23"/>
    </row>
    <row r="35" spans="1:7" ht="45" x14ac:dyDescent="0.25">
      <c r="A35" s="22">
        <v>30</v>
      </c>
      <c r="B35" s="28" t="s">
        <v>200</v>
      </c>
      <c r="C35" s="23" t="s">
        <v>168</v>
      </c>
      <c r="D35" s="24">
        <v>19</v>
      </c>
      <c r="E35" s="24" t="s">
        <v>149</v>
      </c>
      <c r="F35" s="25" t="s">
        <v>91</v>
      </c>
      <c r="G35" s="23" t="s">
        <v>201</v>
      </c>
    </row>
  </sheetData>
  <mergeCells count="2">
    <mergeCell ref="A2:A3"/>
    <mergeCell ref="B2:B3"/>
  </mergeCells>
  <conditionalFormatting sqref="F23:F24">
    <cfRule type="cellIs" dxfId="11" priority="7" stopIfTrue="1" operator="between">
      <formula>3</formula>
      <formula>4</formula>
    </cfRule>
  </conditionalFormatting>
  <conditionalFormatting sqref="F23:F24">
    <cfRule type="cellIs" dxfId="10" priority="8" stopIfTrue="1" operator="between">
      <formula>5</formula>
      <formula>6</formula>
    </cfRule>
  </conditionalFormatting>
  <conditionalFormatting sqref="F23:F24">
    <cfRule type="cellIs" dxfId="9" priority="9" stopIfTrue="1" operator="between">
      <formula>7</formula>
      <formula>9</formula>
    </cfRule>
  </conditionalFormatting>
  <conditionalFormatting sqref="F25">
    <cfRule type="cellIs" dxfId="8" priority="1" stopIfTrue="1" operator="between">
      <formula>3</formula>
      <formula>4</formula>
    </cfRule>
  </conditionalFormatting>
  <conditionalFormatting sqref="F25">
    <cfRule type="cellIs" dxfId="7" priority="2" stopIfTrue="1" operator="between">
      <formula>5</formula>
      <formula>6</formula>
    </cfRule>
  </conditionalFormatting>
  <conditionalFormatting sqref="F25">
    <cfRule type="cellIs" dxfId="6" priority="3" stopIfTrue="1" operator="between">
      <formula>7</formula>
      <formula>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opLeftCell="A18" workbookViewId="0">
      <selection activeCell="C35" sqref="C35"/>
    </sheetView>
  </sheetViews>
  <sheetFormatPr defaultRowHeight="15" x14ac:dyDescent="0.25"/>
  <cols>
    <col min="1" max="1" width="14.5703125" style="17" customWidth="1"/>
    <col min="2" max="2" width="45.5703125" style="17" bestFit="1" customWidth="1"/>
    <col min="3" max="3" width="19.85546875" style="17" customWidth="1"/>
    <col min="4" max="4" width="27.7109375" style="17" customWidth="1"/>
    <col min="5" max="5" width="19.85546875" style="17" customWidth="1"/>
    <col min="6" max="6" width="20.42578125" style="17" customWidth="1"/>
    <col min="7" max="7" width="18.5703125" style="17" customWidth="1"/>
    <col min="8" max="8" width="21.42578125" style="17" customWidth="1"/>
    <col min="9" max="9" width="18.140625" style="17" customWidth="1"/>
    <col min="10" max="10" width="14.42578125" style="17" customWidth="1"/>
    <col min="11" max="16384" width="9.140625" style="17"/>
  </cols>
  <sheetData>
    <row r="1" spans="1:4" x14ac:dyDescent="0.25">
      <c r="A1" s="19" t="s">
        <v>65</v>
      </c>
      <c r="D1" s="17" t="s">
        <v>64</v>
      </c>
    </row>
    <row r="2" spans="1:4" x14ac:dyDescent="0.25">
      <c r="A2" s="29" t="s">
        <v>94</v>
      </c>
      <c r="B2" s="29" t="s">
        <v>56</v>
      </c>
      <c r="C2" s="12" t="s">
        <v>315</v>
      </c>
    </row>
    <row r="3" spans="1:4" ht="30" x14ac:dyDescent="0.25">
      <c r="A3" s="3" t="s">
        <v>96</v>
      </c>
      <c r="B3" s="3" t="s">
        <v>57</v>
      </c>
      <c r="C3" s="3" t="s">
        <v>316</v>
      </c>
    </row>
    <row r="4" spans="1:4" ht="30" x14ac:dyDescent="0.25">
      <c r="A4" s="7" t="s">
        <v>97</v>
      </c>
      <c r="B4" s="7" t="s">
        <v>58</v>
      </c>
      <c r="C4" s="7" t="s">
        <v>316</v>
      </c>
    </row>
    <row r="5" spans="1:4" ht="30" x14ac:dyDescent="0.25">
      <c r="A5" s="3" t="s">
        <v>98</v>
      </c>
      <c r="B5" s="3" t="s">
        <v>59</v>
      </c>
      <c r="C5" s="3" t="s">
        <v>299</v>
      </c>
    </row>
    <row r="6" spans="1:4" ht="30" x14ac:dyDescent="0.25">
      <c r="A6" s="7" t="s">
        <v>99</v>
      </c>
      <c r="B6" s="7" t="s">
        <v>60</v>
      </c>
      <c r="C6" s="7" t="s">
        <v>299</v>
      </c>
    </row>
    <row r="7" spans="1:4" x14ac:dyDescent="0.25">
      <c r="A7" s="3" t="s">
        <v>100</v>
      </c>
      <c r="B7" s="3" t="s">
        <v>8</v>
      </c>
      <c r="C7" s="3" t="s">
        <v>8</v>
      </c>
    </row>
    <row r="8" spans="1:4" x14ac:dyDescent="0.25">
      <c r="A8" s="7" t="s">
        <v>101</v>
      </c>
      <c r="B8" s="7" t="s">
        <v>9</v>
      </c>
      <c r="C8" s="7" t="s">
        <v>9</v>
      </c>
    </row>
    <row r="9" spans="1:4" ht="30" x14ac:dyDescent="0.25">
      <c r="A9" s="3" t="s">
        <v>102</v>
      </c>
      <c r="B9" s="3" t="s">
        <v>61</v>
      </c>
      <c r="C9" s="3" t="s">
        <v>316</v>
      </c>
    </row>
    <row r="10" spans="1:4" ht="30" x14ac:dyDescent="0.25">
      <c r="A10" s="7" t="s">
        <v>103</v>
      </c>
      <c r="B10" s="7" t="s">
        <v>62</v>
      </c>
      <c r="C10" s="7" t="s">
        <v>316</v>
      </c>
    </row>
    <row r="11" spans="1:4" ht="30" x14ac:dyDescent="0.25">
      <c r="A11" s="3" t="s">
        <v>104</v>
      </c>
      <c r="B11" s="3" t="s">
        <v>63</v>
      </c>
      <c r="C11" s="3" t="s">
        <v>316</v>
      </c>
    </row>
    <row r="12" spans="1:4" ht="30" x14ac:dyDescent="0.25">
      <c r="A12" s="7" t="s">
        <v>105</v>
      </c>
      <c r="B12" s="7" t="s">
        <v>52</v>
      </c>
      <c r="C12" s="7" t="s">
        <v>316</v>
      </c>
    </row>
    <row r="13" spans="1:4" x14ac:dyDescent="0.25">
      <c r="A13" s="3" t="s">
        <v>106</v>
      </c>
      <c r="B13" s="3" t="s">
        <v>10</v>
      </c>
      <c r="C13" s="3" t="s">
        <v>316</v>
      </c>
    </row>
    <row r="14" spans="1:4" x14ac:dyDescent="0.25">
      <c r="A14" s="7" t="s">
        <v>107</v>
      </c>
      <c r="B14" s="7" t="s">
        <v>324</v>
      </c>
      <c r="C14" s="7" t="s">
        <v>298</v>
      </c>
    </row>
    <row r="15" spans="1:4" x14ac:dyDescent="0.25">
      <c r="A15" s="3" t="s">
        <v>108</v>
      </c>
      <c r="B15" s="3" t="s">
        <v>325</v>
      </c>
      <c r="C15" s="3" t="s">
        <v>298</v>
      </c>
    </row>
    <row r="16" spans="1:4" x14ac:dyDescent="0.25">
      <c r="A16" s="7" t="s">
        <v>109</v>
      </c>
      <c r="B16" s="7" t="s">
        <v>326</v>
      </c>
      <c r="C16" s="7" t="s">
        <v>298</v>
      </c>
    </row>
    <row r="17" spans="1:5" x14ac:dyDescent="0.25">
      <c r="A17" s="3" t="s">
        <v>110</v>
      </c>
      <c r="B17" s="3" t="s">
        <v>322</v>
      </c>
      <c r="C17" s="3" t="s">
        <v>298</v>
      </c>
    </row>
    <row r="18" spans="1:5" x14ac:dyDescent="0.25">
      <c r="A18" s="7" t="s">
        <v>111</v>
      </c>
      <c r="B18" s="7" t="s">
        <v>327</v>
      </c>
      <c r="C18" s="7" t="s">
        <v>298</v>
      </c>
    </row>
    <row r="19" spans="1:5" x14ac:dyDescent="0.25">
      <c r="A19" s="3" t="s">
        <v>112</v>
      </c>
      <c r="B19" s="3" t="s">
        <v>319</v>
      </c>
      <c r="C19" s="3" t="s">
        <v>298</v>
      </c>
    </row>
    <row r="20" spans="1:5" x14ac:dyDescent="0.25">
      <c r="A20" s="7" t="s">
        <v>113</v>
      </c>
      <c r="B20" s="7" t="s">
        <v>320</v>
      </c>
      <c r="C20" s="7" t="s">
        <v>298</v>
      </c>
    </row>
    <row r="21" spans="1:5" x14ac:dyDescent="0.25">
      <c r="A21" s="3" t="s">
        <v>318</v>
      </c>
      <c r="B21" s="3" t="s">
        <v>321</v>
      </c>
      <c r="C21" s="3" t="s">
        <v>298</v>
      </c>
    </row>
    <row r="22" spans="1:5" x14ac:dyDescent="0.25">
      <c r="A22" s="7" t="s">
        <v>328</v>
      </c>
      <c r="B22" s="7" t="s">
        <v>322</v>
      </c>
      <c r="C22" s="7" t="s">
        <v>298</v>
      </c>
    </row>
    <row r="23" spans="1:5" x14ac:dyDescent="0.25">
      <c r="A23" s="3" t="s">
        <v>329</v>
      </c>
      <c r="B23" s="3" t="s">
        <v>323</v>
      </c>
      <c r="C23" s="3" t="s">
        <v>298</v>
      </c>
    </row>
    <row r="24" spans="1:5" ht="30" x14ac:dyDescent="0.25">
      <c r="A24" s="7" t="s">
        <v>330</v>
      </c>
      <c r="B24" s="7" t="s">
        <v>48</v>
      </c>
      <c r="C24" s="7" t="s">
        <v>48</v>
      </c>
    </row>
    <row r="25" spans="1:5" x14ac:dyDescent="0.25">
      <c r="A25" s="3" t="s">
        <v>331</v>
      </c>
      <c r="B25" s="3" t="s">
        <v>79</v>
      </c>
      <c r="C25" s="3" t="s">
        <v>300</v>
      </c>
    </row>
    <row r="26" spans="1:5" x14ac:dyDescent="0.25">
      <c r="A26" s="7" t="s">
        <v>332</v>
      </c>
      <c r="B26" s="7" t="s">
        <v>80</v>
      </c>
      <c r="C26" s="7" t="s">
        <v>300</v>
      </c>
    </row>
    <row r="28" spans="1:5" x14ac:dyDescent="0.25">
      <c r="B28" s="19" t="s">
        <v>67</v>
      </c>
      <c r="E28" s="17" t="s">
        <v>70</v>
      </c>
    </row>
    <row r="29" spans="1:5" x14ac:dyDescent="0.25">
      <c r="A29" s="29" t="s">
        <v>94</v>
      </c>
      <c r="B29" s="30" t="s">
        <v>16</v>
      </c>
      <c r="C29" s="30" t="s">
        <v>17</v>
      </c>
      <c r="E29" s="17" t="s">
        <v>31</v>
      </c>
    </row>
    <row r="30" spans="1:5" ht="60" x14ac:dyDescent="0.25">
      <c r="A30" s="17" t="s">
        <v>95</v>
      </c>
      <c r="C30" s="18" t="s">
        <v>71</v>
      </c>
      <c r="E30" s="17" t="s">
        <v>38</v>
      </c>
    </row>
    <row r="31" spans="1:5" x14ac:dyDescent="0.25">
      <c r="A31" s="17" t="s">
        <v>114</v>
      </c>
      <c r="E31" s="17" t="s">
        <v>36</v>
      </c>
    </row>
    <row r="34" spans="1:5" x14ac:dyDescent="0.25">
      <c r="B34" s="19" t="s">
        <v>69</v>
      </c>
      <c r="E34" s="17" t="s">
        <v>70</v>
      </c>
    </row>
    <row r="35" spans="1:5" x14ac:dyDescent="0.25">
      <c r="A35" s="29" t="s">
        <v>94</v>
      </c>
      <c r="B35" s="30" t="s">
        <v>68</v>
      </c>
      <c r="C35" s="30" t="s">
        <v>17</v>
      </c>
      <c r="E35" s="17" t="s">
        <v>31</v>
      </c>
    </row>
    <row r="36" spans="1:5" ht="60" x14ac:dyDescent="0.25">
      <c r="A36" s="17" t="s">
        <v>115</v>
      </c>
      <c r="C36" s="18" t="s">
        <v>71</v>
      </c>
      <c r="E36" s="17" t="s">
        <v>38</v>
      </c>
    </row>
    <row r="37" spans="1:5" x14ac:dyDescent="0.25">
      <c r="A37" s="17" t="s">
        <v>115</v>
      </c>
      <c r="E37" s="17" t="s">
        <v>36</v>
      </c>
    </row>
    <row r="41" spans="1:5" x14ac:dyDescent="0.25">
      <c r="B41" s="19" t="s">
        <v>72</v>
      </c>
      <c r="E41" s="17" t="s">
        <v>70</v>
      </c>
    </row>
    <row r="42" spans="1:5" x14ac:dyDescent="0.25">
      <c r="A42" s="29" t="s">
        <v>94</v>
      </c>
      <c r="B42" s="30" t="s">
        <v>1</v>
      </c>
      <c r="C42" s="30" t="s">
        <v>17</v>
      </c>
      <c r="E42" s="17" t="s">
        <v>31</v>
      </c>
    </row>
    <row r="43" spans="1:5" ht="60" x14ac:dyDescent="0.25">
      <c r="A43" s="17" t="s">
        <v>116</v>
      </c>
      <c r="C43" s="18" t="s">
        <v>71</v>
      </c>
      <c r="E43" s="17" t="s">
        <v>38</v>
      </c>
    </row>
    <row r="44" spans="1:5" x14ac:dyDescent="0.25">
      <c r="A44" s="17" t="s">
        <v>117</v>
      </c>
      <c r="E44" s="17" t="s">
        <v>36</v>
      </c>
    </row>
    <row r="47" spans="1:5" x14ac:dyDescent="0.25">
      <c r="B47" s="19" t="s">
        <v>73</v>
      </c>
      <c r="D47" s="17" t="s">
        <v>64</v>
      </c>
    </row>
    <row r="48" spans="1:5" x14ac:dyDescent="0.25">
      <c r="A48" s="29" t="s">
        <v>94</v>
      </c>
      <c r="B48" s="30" t="s">
        <v>2</v>
      </c>
      <c r="C48" s="31"/>
    </row>
    <row r="49" spans="1:4" x14ac:dyDescent="0.25">
      <c r="A49" s="17" t="s">
        <v>118</v>
      </c>
      <c r="B49" s="17" t="s">
        <v>27</v>
      </c>
      <c r="C49" s="18"/>
    </row>
    <row r="50" spans="1:4" x14ac:dyDescent="0.25">
      <c r="A50" s="17" t="s">
        <v>119</v>
      </c>
      <c r="B50" s="17" t="s">
        <v>74</v>
      </c>
    </row>
    <row r="51" spans="1:4" x14ac:dyDescent="0.25">
      <c r="A51" s="17" t="s">
        <v>120</v>
      </c>
      <c r="B51" s="17" t="s">
        <v>26</v>
      </c>
    </row>
    <row r="52" spans="1:4" x14ac:dyDescent="0.25">
      <c r="A52" s="17" t="s">
        <v>121</v>
      </c>
      <c r="B52" s="17" t="s">
        <v>28</v>
      </c>
    </row>
    <row r="54" spans="1:4" x14ac:dyDescent="0.25">
      <c r="B54" s="19" t="s">
        <v>75</v>
      </c>
      <c r="D54" s="17" t="s">
        <v>64</v>
      </c>
    </row>
    <row r="55" spans="1:4" x14ac:dyDescent="0.25">
      <c r="A55" s="29" t="s">
        <v>94</v>
      </c>
      <c r="B55" s="30" t="s">
        <v>22</v>
      </c>
      <c r="C55" s="31"/>
    </row>
    <row r="56" spans="1:4" x14ac:dyDescent="0.25">
      <c r="A56" s="17" t="s">
        <v>122</v>
      </c>
      <c r="B56" s="17" t="s">
        <v>23</v>
      </c>
      <c r="C56" s="18"/>
    </row>
    <row r="57" spans="1:4" x14ac:dyDescent="0.25">
      <c r="A57" s="17" t="s">
        <v>123</v>
      </c>
      <c r="B57" s="17" t="s">
        <v>24</v>
      </c>
    </row>
    <row r="58" spans="1:4" x14ac:dyDescent="0.25">
      <c r="A58" s="17" t="s">
        <v>124</v>
      </c>
      <c r="B58" s="17" t="s">
        <v>25</v>
      </c>
    </row>
    <row r="60" spans="1:4" x14ac:dyDescent="0.25">
      <c r="B60" s="19" t="s">
        <v>76</v>
      </c>
      <c r="D60" s="17" t="s">
        <v>64</v>
      </c>
    </row>
    <row r="61" spans="1:4" x14ac:dyDescent="0.25">
      <c r="A61" s="29" t="s">
        <v>94</v>
      </c>
      <c r="B61" s="30" t="s">
        <v>3</v>
      </c>
      <c r="C61" s="31"/>
    </row>
    <row r="62" spans="1:4" x14ac:dyDescent="0.25">
      <c r="A62" s="17" t="s">
        <v>125</v>
      </c>
      <c r="B62" s="17" t="s">
        <v>23</v>
      </c>
      <c r="C62" s="18"/>
    </row>
    <row r="63" spans="1:4" x14ac:dyDescent="0.25">
      <c r="A63" s="17" t="s">
        <v>126</v>
      </c>
      <c r="B63" s="17" t="s">
        <v>24</v>
      </c>
    </row>
    <row r="64" spans="1:4" x14ac:dyDescent="0.25">
      <c r="A64" s="17" t="s">
        <v>127</v>
      </c>
      <c r="B64" s="17" t="s">
        <v>25</v>
      </c>
    </row>
    <row r="67" spans="1:5" x14ac:dyDescent="0.25">
      <c r="B67" s="19" t="s">
        <v>81</v>
      </c>
      <c r="E67" s="17" t="s">
        <v>70</v>
      </c>
    </row>
    <row r="68" spans="1:5" x14ac:dyDescent="0.25">
      <c r="A68" s="29" t="s">
        <v>94</v>
      </c>
      <c r="B68" s="30" t="s">
        <v>66</v>
      </c>
      <c r="C68" s="30" t="s">
        <v>17</v>
      </c>
      <c r="E68" s="17" t="s">
        <v>31</v>
      </c>
    </row>
    <row r="69" spans="1:5" ht="60" x14ac:dyDescent="0.25">
      <c r="A69" s="17" t="s">
        <v>128</v>
      </c>
      <c r="C69" s="18" t="s">
        <v>71</v>
      </c>
      <c r="E69" s="17" t="s">
        <v>38</v>
      </c>
    </row>
    <row r="70" spans="1:5" x14ac:dyDescent="0.25">
      <c r="A70" s="17" t="s">
        <v>129</v>
      </c>
      <c r="E70" s="17" t="s">
        <v>36</v>
      </c>
    </row>
    <row r="73" spans="1:5" x14ac:dyDescent="0.25">
      <c r="B73" s="19" t="s">
        <v>82</v>
      </c>
      <c r="E73" s="17" t="s">
        <v>70</v>
      </c>
    </row>
    <row r="74" spans="1:5" x14ac:dyDescent="0.25">
      <c r="A74" s="29" t="s">
        <v>94</v>
      </c>
      <c r="B74" s="30" t="s">
        <v>7</v>
      </c>
      <c r="C74" s="30" t="s">
        <v>17</v>
      </c>
      <c r="E74" s="17" t="s">
        <v>31</v>
      </c>
    </row>
    <row r="75" spans="1:5" ht="60" x14ac:dyDescent="0.25">
      <c r="A75" s="17" t="s">
        <v>130</v>
      </c>
      <c r="C75" s="18" t="s">
        <v>71</v>
      </c>
      <c r="E75" s="17" t="s">
        <v>38</v>
      </c>
    </row>
    <row r="76" spans="1:5" x14ac:dyDescent="0.25">
      <c r="A76" s="17" t="s">
        <v>131</v>
      </c>
      <c r="E76" s="17" t="s">
        <v>36</v>
      </c>
    </row>
    <row r="79" spans="1:5" x14ac:dyDescent="0.25">
      <c r="B79" s="19" t="s">
        <v>177</v>
      </c>
      <c r="E79" s="17" t="s">
        <v>70</v>
      </c>
    </row>
    <row r="80" spans="1:5" x14ac:dyDescent="0.25">
      <c r="A80" s="29" t="s">
        <v>94</v>
      </c>
      <c r="B80" s="30" t="s">
        <v>83</v>
      </c>
      <c r="C80" s="30" t="s">
        <v>17</v>
      </c>
      <c r="E80" s="17" t="s">
        <v>31</v>
      </c>
    </row>
    <row r="81" spans="1:11" ht="60" x14ac:dyDescent="0.25">
      <c r="A81" s="17" t="s">
        <v>134</v>
      </c>
      <c r="B81" s="17" t="s">
        <v>86</v>
      </c>
      <c r="C81" s="18" t="s">
        <v>71</v>
      </c>
      <c r="E81" s="17" t="s">
        <v>38</v>
      </c>
    </row>
    <row r="82" spans="1:11" x14ac:dyDescent="0.25">
      <c r="A82" s="17" t="s">
        <v>135</v>
      </c>
      <c r="B82" s="17" t="s">
        <v>85</v>
      </c>
      <c r="E82" s="17" t="s">
        <v>36</v>
      </c>
    </row>
    <row r="83" spans="1:11" x14ac:dyDescent="0.25">
      <c r="A83" s="17" t="s">
        <v>136</v>
      </c>
      <c r="B83" s="17" t="s">
        <v>87</v>
      </c>
    </row>
    <row r="85" spans="1:11" x14ac:dyDescent="0.25">
      <c r="B85" s="19" t="s">
        <v>77</v>
      </c>
      <c r="K85" s="17" t="s">
        <v>70</v>
      </c>
    </row>
    <row r="86" spans="1:11" ht="49.5" customHeight="1" x14ac:dyDescent="0.25">
      <c r="A86" s="29" t="s">
        <v>94</v>
      </c>
      <c r="B86" s="30" t="s">
        <v>78</v>
      </c>
      <c r="C86" s="30" t="s">
        <v>17</v>
      </c>
      <c r="D86" s="30" t="s">
        <v>208</v>
      </c>
      <c r="E86" s="32" t="s">
        <v>19</v>
      </c>
      <c r="F86" s="32" t="s">
        <v>137</v>
      </c>
      <c r="G86" s="32" t="s">
        <v>83</v>
      </c>
      <c r="H86" s="32" t="s">
        <v>84</v>
      </c>
      <c r="I86" s="32" t="s">
        <v>88</v>
      </c>
      <c r="K86" s="17" t="s">
        <v>31</v>
      </c>
    </row>
    <row r="87" spans="1:11" ht="60" x14ac:dyDescent="0.25">
      <c r="A87" s="17" t="s">
        <v>132</v>
      </c>
      <c r="C87" s="18" t="s">
        <v>71</v>
      </c>
      <c r="D87" s="18" t="s">
        <v>209</v>
      </c>
      <c r="E87" s="17" t="s">
        <v>176</v>
      </c>
      <c r="F87" s="17" t="s">
        <v>153</v>
      </c>
      <c r="G87" s="18" t="s">
        <v>178</v>
      </c>
      <c r="H87" s="17" t="s">
        <v>176</v>
      </c>
      <c r="K87" s="17" t="s">
        <v>38</v>
      </c>
    </row>
    <row r="88" spans="1:11" x14ac:dyDescent="0.25">
      <c r="A88" s="17" t="s">
        <v>133</v>
      </c>
      <c r="K88" s="17" t="s">
        <v>36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H3" sqref="H3"/>
    </sheetView>
  </sheetViews>
  <sheetFormatPr defaultRowHeight="15" x14ac:dyDescent="0.25"/>
  <cols>
    <col min="1" max="1" width="22.28515625" customWidth="1"/>
    <col min="2" max="2" width="16.140625" customWidth="1"/>
    <col min="3" max="3" width="19.28515625" customWidth="1"/>
    <col min="4" max="4" width="16.28515625" bestFit="1" customWidth="1"/>
    <col min="5" max="5" width="18" customWidth="1"/>
    <col min="9" max="9" width="14.85546875" customWidth="1"/>
    <col min="10" max="11" width="16" bestFit="1" customWidth="1"/>
    <col min="12" max="12" width="21.28515625" customWidth="1"/>
    <col min="13" max="13" width="27.140625" customWidth="1"/>
  </cols>
  <sheetData>
    <row r="1" spans="1:13" x14ac:dyDescent="0.25">
      <c r="A1" s="1" t="s">
        <v>139</v>
      </c>
      <c r="C1" s="1" t="s">
        <v>16</v>
      </c>
    </row>
    <row r="2" spans="1:13" ht="30" x14ac:dyDescent="0.25">
      <c r="A2" s="1" t="s">
        <v>18</v>
      </c>
      <c r="B2" s="1" t="s">
        <v>68</v>
      </c>
      <c r="C2" s="1" t="s">
        <v>0</v>
      </c>
      <c r="D2" s="1" t="s">
        <v>1</v>
      </c>
      <c r="E2" s="1" t="s">
        <v>2</v>
      </c>
      <c r="F2" s="1" t="s">
        <v>22</v>
      </c>
      <c r="G2" s="1" t="s">
        <v>3</v>
      </c>
      <c r="H2" s="1" t="s">
        <v>4</v>
      </c>
      <c r="I2" s="1" t="s">
        <v>5</v>
      </c>
      <c r="J2" s="2" t="s">
        <v>66</v>
      </c>
      <c r="K2" s="2" t="s">
        <v>7</v>
      </c>
      <c r="L2" s="2" t="s">
        <v>6</v>
      </c>
      <c r="M2" s="2" t="s">
        <v>19</v>
      </c>
    </row>
    <row r="3" spans="1:13" ht="45" x14ac:dyDescent="0.25">
      <c r="A3" s="3" t="s">
        <v>57</v>
      </c>
      <c r="B3" s="4" t="s">
        <v>92</v>
      </c>
      <c r="C3" s="5" t="s">
        <v>93</v>
      </c>
      <c r="D3" s="5" t="s">
        <v>92</v>
      </c>
      <c r="E3" s="5" t="s">
        <v>27</v>
      </c>
      <c r="F3" s="5" t="s">
        <v>23</v>
      </c>
      <c r="G3" s="5" t="s">
        <v>24</v>
      </c>
      <c r="H3" s="3" t="str">
        <f t="shared" ref="H3" si="0">IF(AND($F3="Low",$G3="Low"),"Low",IF(AND($F3="Medium",$G3="Medium"),"Medium",IF(AND($F3="High",$G3="High"),"High",IF(AND($F3="Low",$G3="Medium",OR($E3="Non Financial",$E3="Non Critical")),"Low",IF(AND($F3="Low",$G3="Medium",OR($E3="Financial",$E3="Critical")),"Medium",IF(AND($F3="Low",$G3="High",OR($E3="Non Financial",$E3="Non Critical")),"Medium",IF(AND($F3="Low",$G3="High",OR($E3="Financial",$E3="Critical")),"High",IF(AND($F3="Medium",$G3="Low",$E3="Non Financial"),"Low",IF(AND($F3="Medium",$G3="Low",OR($E3="Financial",$E3="Critical")),"Medium",IF(AND($F3="Medium",$G3="High"),"High",IF(AND($F3="High",$G3="Low",OR($E3="Non Financial",$E3="Non Critical")),"Medium",IF(AND($F3="High",$G3="Low",OR($E3="Financial",$E3="Critical")),"High",IF(AND($F3="High",$G3="Medium"),"High",(IF(AND($F3="",$G3=""),"","Check Value")))))))))))))))</f>
        <v>Medium</v>
      </c>
      <c r="I3" s="6">
        <f t="shared" ref="I3" si="1">IF(AND($F3="Low",$G3="Low",$H3="Low"),3,IF(AND($F3="Medium",$G3="Medium",$H3="Medium"),6,IF(AND($F3="High",$G3="High",$H3="High"),9,IF(AND($F3="Low",$G3="Medium",$H3="Low"),4,IF(AND($F3="Low",$G3="Medium",$H3="Medium"),5, IF(AND($F3="Low",$G3="High",$H3="Medium"),6,IF(AND($F3="Low",$G3="High",$H3="High"),7,IF(AND($F3="Medium",$G3="Low",$H3="Low"),4, IF(AND($F3="Medium",$G3="Low",$H3="Medium"),5,IF(AND($F3="Medium",$G3="High",$H3="High"),8,IF(AND($F3="High",$G3="Low",$H3="Medium"),6,IF(AND($F3="High",$G3="Low",$H3="High"),7,IF(AND($F3="High",$G3="Medium",$H3="High"),8,(IF(AND($F3="",$G3=""),"","Check Value")))))))))))))))</f>
        <v>5</v>
      </c>
      <c r="J3" s="6" t="s">
        <v>92</v>
      </c>
      <c r="K3" s="6" t="s">
        <v>92</v>
      </c>
      <c r="L3" s="5" t="s">
        <v>92</v>
      </c>
      <c r="M3" s="5" t="s">
        <v>93</v>
      </c>
    </row>
    <row r="4" spans="1:13" ht="45" x14ac:dyDescent="0.25">
      <c r="A4" s="7" t="s">
        <v>58</v>
      </c>
      <c r="B4" t="s">
        <v>140</v>
      </c>
    </row>
    <row r="5" spans="1:13" ht="30" x14ac:dyDescent="0.25">
      <c r="A5" s="3" t="s">
        <v>59</v>
      </c>
    </row>
    <row r="6" spans="1:13" ht="30" x14ac:dyDescent="0.25">
      <c r="A6" s="7" t="s">
        <v>60</v>
      </c>
    </row>
    <row r="7" spans="1:13" x14ac:dyDescent="0.25">
      <c r="A7" s="8" t="s">
        <v>8</v>
      </c>
    </row>
    <row r="8" spans="1:13" x14ac:dyDescent="0.25">
      <c r="A8" s="9" t="s">
        <v>9</v>
      </c>
    </row>
    <row r="9" spans="1:13" ht="30" x14ac:dyDescent="0.25">
      <c r="A9" s="8" t="s">
        <v>61</v>
      </c>
    </row>
    <row r="10" spans="1:13" ht="30" x14ac:dyDescent="0.25">
      <c r="A10" s="9" t="s">
        <v>62</v>
      </c>
    </row>
    <row r="11" spans="1:13" ht="30" x14ac:dyDescent="0.25">
      <c r="A11" s="10" t="s">
        <v>63</v>
      </c>
    </row>
    <row r="12" spans="1:13" x14ac:dyDescent="0.25">
      <c r="A12" s="9" t="s">
        <v>10</v>
      </c>
    </row>
    <row r="13" spans="1:13" x14ac:dyDescent="0.25">
      <c r="A13" s="10" t="s">
        <v>11</v>
      </c>
    </row>
    <row r="14" spans="1:13" x14ac:dyDescent="0.25">
      <c r="A14" s="9" t="s">
        <v>12</v>
      </c>
    </row>
    <row r="15" spans="1:13" ht="30" x14ac:dyDescent="0.25">
      <c r="A15" s="10" t="s">
        <v>13</v>
      </c>
    </row>
    <row r="16" spans="1:13" x14ac:dyDescent="0.25">
      <c r="A16" s="9" t="s">
        <v>14</v>
      </c>
    </row>
    <row r="17" spans="1:1" x14ac:dyDescent="0.25">
      <c r="A17" s="10" t="s">
        <v>15</v>
      </c>
    </row>
    <row r="18" spans="1:1" ht="30" x14ac:dyDescent="0.25">
      <c r="A18" s="9" t="s">
        <v>48</v>
      </c>
    </row>
    <row r="19" spans="1:1" ht="30" x14ac:dyDescent="0.25">
      <c r="A19" s="10" t="s">
        <v>79</v>
      </c>
    </row>
    <row r="20" spans="1:1" ht="30" x14ac:dyDescent="0.25">
      <c r="A20" s="9" t="s">
        <v>80</v>
      </c>
    </row>
  </sheetData>
  <conditionalFormatting sqref="F3:H3">
    <cfRule type="cellIs" dxfId="5" priority="3" stopIfTrue="1" operator="equal">
      <formula>"High"</formula>
    </cfRule>
  </conditionalFormatting>
  <conditionalFormatting sqref="F3:H3">
    <cfRule type="cellIs" dxfId="4" priority="1" stopIfTrue="1" operator="equal">
      <formula>"Low"</formula>
    </cfRule>
  </conditionalFormatting>
  <conditionalFormatting sqref="F3:H3">
    <cfRule type="cellIs" dxfId="3" priority="2" stopIfTrue="1" operator="equal">
      <formula>"Medium"</formula>
    </cfRule>
  </conditionalFormatting>
  <conditionalFormatting sqref="I3:K3">
    <cfRule type="cellIs" dxfId="2" priority="4" stopIfTrue="1" operator="between">
      <formula>3</formula>
      <formula>4</formula>
    </cfRule>
  </conditionalFormatting>
  <conditionalFormatting sqref="I3:K3">
    <cfRule type="cellIs" dxfId="1" priority="5" stopIfTrue="1" operator="between">
      <formula>5</formula>
      <formula>6</formula>
    </cfRule>
  </conditionalFormatting>
  <conditionalFormatting sqref="I3:K3">
    <cfRule type="cellIs" dxfId="0" priority="6" stopIfTrue="1" operator="between">
      <formula>7</formula>
      <formula>9</formula>
    </cfRule>
  </conditionalFormatting>
  <dataValidations count="3">
    <dataValidation type="list" allowBlank="1" showErrorMessage="1" errorTitle="Select a value from drop down" promptTitle="Select a value from drop down" sqref="E3">
      <formula1>"Financial,Non Financial,Critical,Non Critical"</formula1>
    </dataValidation>
    <dataValidation type="list" allowBlank="1" showErrorMessage="1" errorTitle="Select Low, Medium or High" promptTitle="Select Low, Medium or High" sqref="F3">
      <formula1>"Low,Medium,High"</formula1>
    </dataValidation>
    <dataValidation type="list" allowBlank="1" showErrorMessage="1" errorTitle="Select Low, Medium or High" error="Low = Acceptable limits set_x000a_Medium = Reasonable limits_x000a_High = No or high limits" promptTitle="Select Low, Medium or High" prompt="Acceptable limits set_x000a_Reasonable limits_x000a_No or high limits" sqref="G3">
      <formula1>"Low,Medium,High"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pane xSplit="2" ySplit="1" topLeftCell="E9" activePane="bottomRight" state="frozen"/>
      <selection activeCell="B1" sqref="B1"/>
      <selection pane="topRight" activeCell="D1" sqref="D1"/>
      <selection pane="bottomLeft" activeCell="B2" sqref="B2"/>
      <selection pane="bottomRight" activeCell="I6" sqref="I6:I9"/>
    </sheetView>
  </sheetViews>
  <sheetFormatPr defaultColWidth="23.28515625" defaultRowHeight="15" x14ac:dyDescent="0.25"/>
  <cols>
    <col min="1" max="1" width="7" style="18" bestFit="1" customWidth="1"/>
    <col min="2" max="2" width="18.7109375" style="18" bestFit="1" customWidth="1"/>
    <col min="3" max="3" width="19.85546875" style="18" bestFit="1" customWidth="1"/>
    <col min="4" max="4" width="20.28515625" style="18" bestFit="1" customWidth="1"/>
    <col min="5" max="6" width="23.28515625" style="18"/>
    <col min="7" max="7" width="56.140625" style="18" customWidth="1"/>
    <col min="8" max="16384" width="23.28515625" style="18"/>
  </cols>
  <sheetData>
    <row r="1" spans="1:9" ht="75" x14ac:dyDescent="0.25">
      <c r="A1" s="32" t="s">
        <v>187</v>
      </c>
      <c r="B1" s="32" t="s">
        <v>186</v>
      </c>
      <c r="C1" s="32" t="s">
        <v>183</v>
      </c>
      <c r="D1" s="32" t="s">
        <v>180</v>
      </c>
      <c r="E1" s="32" t="s">
        <v>181</v>
      </c>
      <c r="F1" s="32" t="s">
        <v>184</v>
      </c>
      <c r="G1" s="32" t="s">
        <v>185</v>
      </c>
      <c r="H1" s="32" t="s">
        <v>182</v>
      </c>
      <c r="I1" s="32" t="s">
        <v>179</v>
      </c>
    </row>
    <row r="2" spans="1:9" ht="105" x14ac:dyDescent="0.25">
      <c r="A2" s="23">
        <v>1</v>
      </c>
      <c r="B2" s="23" t="s">
        <v>196</v>
      </c>
      <c r="C2" s="23" t="s">
        <v>192</v>
      </c>
      <c r="D2" s="23" t="s">
        <v>215</v>
      </c>
      <c r="E2" s="23" t="s">
        <v>189</v>
      </c>
      <c r="F2" s="23" t="s">
        <v>193</v>
      </c>
      <c r="G2" s="23" t="s">
        <v>202</v>
      </c>
      <c r="H2" s="23" t="s">
        <v>195</v>
      </c>
      <c r="I2" s="23" t="s">
        <v>202</v>
      </c>
    </row>
    <row r="3" spans="1:9" ht="90" x14ac:dyDescent="0.25">
      <c r="A3" s="23">
        <v>2</v>
      </c>
      <c r="B3" s="23" t="s">
        <v>197</v>
      </c>
      <c r="C3" s="23" t="s">
        <v>188</v>
      </c>
      <c r="D3" s="23" t="s">
        <v>216</v>
      </c>
      <c r="E3" s="23" t="s">
        <v>189</v>
      </c>
      <c r="F3" s="23" t="s">
        <v>194</v>
      </c>
      <c r="G3" s="23" t="s">
        <v>202</v>
      </c>
      <c r="H3" s="23" t="s">
        <v>195</v>
      </c>
      <c r="I3" s="23" t="s">
        <v>202</v>
      </c>
    </row>
    <row r="4" spans="1:9" ht="90" x14ac:dyDescent="0.25">
      <c r="A4" s="23">
        <v>3</v>
      </c>
      <c r="B4" s="23" t="s">
        <v>203</v>
      </c>
      <c r="C4" s="23" t="s">
        <v>192</v>
      </c>
      <c r="D4" s="23" t="s">
        <v>217</v>
      </c>
      <c r="E4" s="23" t="s">
        <v>189</v>
      </c>
      <c r="F4" s="23" t="s">
        <v>190</v>
      </c>
      <c r="G4" s="23" t="s">
        <v>202</v>
      </c>
      <c r="H4" s="23" t="s">
        <v>195</v>
      </c>
      <c r="I4" s="23" t="s">
        <v>202</v>
      </c>
    </row>
    <row r="5" spans="1:9" ht="105" x14ac:dyDescent="0.25">
      <c r="A5" s="23">
        <v>3</v>
      </c>
      <c r="B5" s="23" t="s">
        <v>204</v>
      </c>
      <c r="C5" s="23" t="s">
        <v>192</v>
      </c>
      <c r="D5" s="23" t="s">
        <v>218</v>
      </c>
      <c r="E5" s="23" t="s">
        <v>189</v>
      </c>
      <c r="F5" s="23" t="s">
        <v>190</v>
      </c>
      <c r="G5" s="23" t="s">
        <v>202</v>
      </c>
      <c r="H5" s="23" t="s">
        <v>195</v>
      </c>
      <c r="I5" s="23" t="s">
        <v>202</v>
      </c>
    </row>
    <row r="6" spans="1:9" ht="195" x14ac:dyDescent="0.25">
      <c r="A6" s="23"/>
      <c r="B6" s="23" t="s">
        <v>198</v>
      </c>
      <c r="C6" s="23" t="s">
        <v>192</v>
      </c>
      <c r="D6" s="23" t="s">
        <v>211</v>
      </c>
      <c r="E6" s="23" t="s">
        <v>210</v>
      </c>
      <c r="F6" s="23" t="s">
        <v>219</v>
      </c>
      <c r="G6" s="23" t="s">
        <v>223</v>
      </c>
      <c r="H6" s="23" t="s">
        <v>195</v>
      </c>
      <c r="I6" s="23" t="s">
        <v>223</v>
      </c>
    </row>
    <row r="7" spans="1:9" ht="165" x14ac:dyDescent="0.25">
      <c r="A7" s="23"/>
      <c r="B7" s="23" t="s">
        <v>205</v>
      </c>
      <c r="C7" s="23" t="s">
        <v>192</v>
      </c>
      <c r="D7" s="23" t="s">
        <v>212</v>
      </c>
      <c r="E7" s="23" t="s">
        <v>210</v>
      </c>
      <c r="F7" s="23" t="s">
        <v>220</v>
      </c>
      <c r="G7" s="23" t="s">
        <v>223</v>
      </c>
      <c r="H7" s="23" t="s">
        <v>195</v>
      </c>
      <c r="I7" s="23" t="s">
        <v>223</v>
      </c>
    </row>
    <row r="8" spans="1:9" ht="180" x14ac:dyDescent="0.25">
      <c r="A8" s="23"/>
      <c r="B8" s="23" t="s">
        <v>206</v>
      </c>
      <c r="C8" s="23" t="s">
        <v>192</v>
      </c>
      <c r="D8" s="23" t="s">
        <v>213</v>
      </c>
      <c r="E8" s="23" t="s">
        <v>210</v>
      </c>
      <c r="F8" s="23" t="s">
        <v>221</v>
      </c>
      <c r="G8" s="23" t="s">
        <v>223</v>
      </c>
      <c r="H8" s="23" t="s">
        <v>195</v>
      </c>
      <c r="I8" s="23" t="s">
        <v>223</v>
      </c>
    </row>
    <row r="9" spans="1:9" ht="165" x14ac:dyDescent="0.25">
      <c r="A9" s="23"/>
      <c r="B9" s="23" t="s">
        <v>207</v>
      </c>
      <c r="C9" s="23" t="s">
        <v>192</v>
      </c>
      <c r="D9" s="23" t="s">
        <v>214</v>
      </c>
      <c r="E9" s="23" t="s">
        <v>210</v>
      </c>
      <c r="F9" s="23" t="s">
        <v>222</v>
      </c>
      <c r="G9" s="23" t="s">
        <v>223</v>
      </c>
      <c r="H9" s="23" t="s">
        <v>195</v>
      </c>
      <c r="I9" s="23" t="s">
        <v>223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"/>
  <sheetViews>
    <sheetView workbookViewId="0">
      <selection activeCell="E6" sqref="E6"/>
    </sheetView>
  </sheetViews>
  <sheetFormatPr defaultRowHeight="15" x14ac:dyDescent="0.25"/>
  <cols>
    <col min="1" max="1" width="5.7109375" bestFit="1" customWidth="1"/>
    <col min="3" max="3" width="7.85546875" bestFit="1" customWidth="1"/>
    <col min="4" max="5" width="8.7109375" bestFit="1" customWidth="1"/>
    <col min="6" max="6" width="9" bestFit="1" customWidth="1"/>
    <col min="8" max="8" width="8.28515625" bestFit="1" customWidth="1"/>
    <col min="9" max="9" width="6.85546875" bestFit="1" customWidth="1"/>
    <col min="13" max="13" width="8.5703125" bestFit="1" customWidth="1"/>
    <col min="14" max="14" width="9" bestFit="1" customWidth="1"/>
    <col min="15" max="16" width="8.85546875" bestFit="1" customWidth="1"/>
    <col min="17" max="17" width="8.5703125" bestFit="1" customWidth="1"/>
    <col min="18" max="18" width="7.85546875" bestFit="1" customWidth="1"/>
    <col min="19" max="19" width="6.7109375" bestFit="1" customWidth="1"/>
  </cols>
  <sheetData>
    <row r="1" spans="1:33" ht="150" x14ac:dyDescent="0.25">
      <c r="A1" s="33" t="s">
        <v>191</v>
      </c>
      <c r="B1" s="28" t="s">
        <v>89</v>
      </c>
      <c r="C1" s="28" t="s">
        <v>21</v>
      </c>
      <c r="D1" s="28" t="s">
        <v>166</v>
      </c>
      <c r="E1" s="28" t="s">
        <v>156</v>
      </c>
      <c r="F1" s="28" t="s">
        <v>157</v>
      </c>
      <c r="G1" s="28" t="s">
        <v>158</v>
      </c>
      <c r="H1" s="28" t="s">
        <v>164</v>
      </c>
      <c r="I1" s="28" t="s">
        <v>165</v>
      </c>
      <c r="J1" s="28" t="s">
        <v>90</v>
      </c>
      <c r="K1" s="28" t="s">
        <v>18</v>
      </c>
      <c r="L1" s="28" t="s">
        <v>16</v>
      </c>
      <c r="M1" s="28" t="s">
        <v>68</v>
      </c>
      <c r="N1" s="28" t="s">
        <v>0</v>
      </c>
      <c r="O1" s="28" t="s">
        <v>1</v>
      </c>
      <c r="P1" s="28" t="s">
        <v>2</v>
      </c>
      <c r="Q1" s="28" t="s">
        <v>22</v>
      </c>
      <c r="R1" s="28" t="s">
        <v>3</v>
      </c>
      <c r="S1" s="28" t="s">
        <v>4</v>
      </c>
      <c r="T1" s="28" t="s">
        <v>5</v>
      </c>
      <c r="U1" s="28" t="s">
        <v>66</v>
      </c>
      <c r="V1" s="28" t="s">
        <v>7</v>
      </c>
      <c r="W1" s="28" t="s">
        <v>6</v>
      </c>
      <c r="X1" s="28" t="s">
        <v>19</v>
      </c>
      <c r="Y1" s="28" t="s">
        <v>137</v>
      </c>
      <c r="Z1" s="28" t="s">
        <v>83</v>
      </c>
      <c r="AA1" s="28" t="s">
        <v>20</v>
      </c>
      <c r="AB1" s="28" t="s">
        <v>84</v>
      </c>
      <c r="AC1" s="28" t="s">
        <v>88</v>
      </c>
      <c r="AD1" s="28" t="s">
        <v>138</v>
      </c>
      <c r="AE1" s="28" t="s">
        <v>169</v>
      </c>
      <c r="AF1" s="28" t="s">
        <v>199</v>
      </c>
      <c r="AG1" s="28" t="s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5" sqref="E5"/>
    </sheetView>
  </sheetViews>
  <sheetFormatPr defaultRowHeight="15" x14ac:dyDescent="0.25"/>
  <cols>
    <col min="1" max="1" width="10.85546875" bestFit="1" customWidth="1"/>
    <col min="2" max="2" width="20" bestFit="1" customWidth="1"/>
    <col min="3" max="3" width="18" bestFit="1" customWidth="1"/>
    <col min="4" max="4" width="24.28515625" bestFit="1" customWidth="1"/>
    <col min="5" max="5" width="20.85546875" customWidth="1"/>
    <col min="6" max="6" width="22.42578125" customWidth="1"/>
    <col min="7" max="7" width="21.7109375" customWidth="1"/>
    <col min="8" max="8" width="24.28515625" customWidth="1"/>
    <col min="9" max="9" width="20.5703125" customWidth="1"/>
  </cols>
  <sheetData>
    <row r="1" spans="1:9" ht="30" x14ac:dyDescent="0.25">
      <c r="A1" s="29" t="s">
        <v>94</v>
      </c>
      <c r="B1" s="30" t="s">
        <v>78</v>
      </c>
      <c r="C1" s="30" t="s">
        <v>17</v>
      </c>
      <c r="D1" s="30" t="s">
        <v>208</v>
      </c>
      <c r="E1" s="32" t="s">
        <v>19</v>
      </c>
      <c r="F1" s="32" t="s">
        <v>137</v>
      </c>
      <c r="G1" s="32" t="s">
        <v>83</v>
      </c>
      <c r="H1" s="32" t="s">
        <v>84</v>
      </c>
      <c r="I1" s="32" t="s">
        <v>88</v>
      </c>
    </row>
    <row r="2" spans="1:9" x14ac:dyDescent="0.25">
      <c r="A2" s="17"/>
      <c r="B2" s="17"/>
      <c r="C2" s="18"/>
      <c r="D2" s="18"/>
      <c r="E2" s="17"/>
      <c r="F2" s="17"/>
      <c r="G2" s="18"/>
      <c r="H2" s="17"/>
      <c r="I2" s="17"/>
    </row>
    <row r="3" spans="1:9" x14ac:dyDescent="0.25">
      <c r="A3" s="17"/>
      <c r="B3" s="17"/>
      <c r="C3" s="17"/>
      <c r="D3" s="17"/>
      <c r="E3" s="17"/>
      <c r="F3" s="17"/>
      <c r="G3" s="17"/>
      <c r="H3" s="17"/>
      <c r="I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 Benefit</vt:lpstr>
      <vt:lpstr>Annexure I LAM ACM</vt:lpstr>
      <vt:lpstr>Annexure II - RiskGrid Form</vt:lpstr>
      <vt:lpstr>Annexure III Masters </vt:lpstr>
      <vt:lpstr>Annexure IV - Export RiskGrid</vt:lpstr>
      <vt:lpstr>Annexure - V Reports</vt:lpstr>
      <vt:lpstr>Report 1, 2, 3 and 4</vt:lpstr>
      <vt:lpstr>Report 5, 6, 7 and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Mandhyan      /FCPRMG/IBANK/CDVL</dc:creator>
  <cp:lastModifiedBy>Sunil Mandhyan      /FCPRMG/IBANK/CDVL</cp:lastModifiedBy>
  <dcterms:created xsi:type="dcterms:W3CDTF">2018-04-29T11:11:18Z</dcterms:created>
  <dcterms:modified xsi:type="dcterms:W3CDTF">2018-05-08T13:50:25Z</dcterms:modified>
</cp:coreProperties>
</file>