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definedNames>
    <definedName function="false" hidden="false" localSheetId="0" name="ElencoComponenti" vbProcedure="false">Foglio1!$A$1:$F$55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<sst xmlns="http://schemas.openxmlformats.org/spreadsheetml/2006/main" count="395" uniqueCount="283">
  <si>
    <t xml:space="preserve">Part</t>
  </si>
  <si>
    <t xml:space="preserve">Value</t>
  </si>
  <si>
    <t xml:space="preserve">Package</t>
  </si>
  <si>
    <t xml:space="preserve">Library</t>
  </si>
  <si>
    <t xml:space="preserve">Position (inch)</t>
  </si>
  <si>
    <t xml:space="preserve">Orientation</t>
  </si>
  <si>
    <t xml:space="preserve">Codice TME</t>
  </si>
  <si>
    <t xml:space="preserve">Indirizzo </t>
  </si>
  <si>
    <t xml:space="preserve">QTY</t>
  </si>
  <si>
    <t xml:space="preserve">B1</t>
  </si>
  <si>
    <t xml:space="preserve">Ponte diodi</t>
  </si>
  <si>
    <t xml:space="preserve">RB1A</t>
  </si>
  <si>
    <t xml:space="preserve">rectifier</t>
  </si>
  <si>
    <t xml:space="preserve">(1.475 0.7625)</t>
  </si>
  <si>
    <t xml:space="preserve">R270</t>
  </si>
  <si>
    <t xml:space="preserve">VISHAY 2W01G-E4/51</t>
  </si>
  <si>
    <t xml:space="preserve">C</t>
  </si>
  <si>
    <t xml:space="preserve">100n</t>
  </si>
  <si>
    <t xml:space="preserve">C0805</t>
  </si>
  <si>
    <t xml:space="preserve">rcl</t>
  </si>
  <si>
    <t xml:space="preserve">(4.7375 1.2375)</t>
  </si>
  <si>
    <t xml:space="preserve">MR270</t>
  </si>
  <si>
    <t xml:space="preserve">SAMSUNG CL21B104KBCNNNC</t>
  </si>
  <si>
    <t xml:space="preserve">100n (100V)</t>
  </si>
  <si>
    <t xml:space="preserve">C1206</t>
  </si>
  <si>
    <t xml:space="preserve">(0.6 1.35)</t>
  </si>
  <si>
    <t xml:space="preserve">MR0</t>
  </si>
  <si>
    <t xml:space="preserve">YAGEO CC1206JRX7R9BB104</t>
  </si>
  <si>
    <t xml:space="preserve">1000u</t>
  </si>
  <si>
    <t xml:space="preserve">E7,5-16</t>
  </si>
  <si>
    <t xml:space="preserve">(4 3.1625)</t>
  </si>
  <si>
    <t xml:space="preserve">R90</t>
  </si>
  <si>
    <t xml:space="preserve">PANASONIC EEUFR1H102</t>
  </si>
  <si>
    <t xml:space="preserve">10000u</t>
  </si>
  <si>
    <t xml:space="preserve">EB30D</t>
  </si>
  <si>
    <t xml:space="preserve">(0.6 3)</t>
  </si>
  <si>
    <t xml:space="preserve">R180</t>
  </si>
  <si>
    <t xml:space="preserve">SAMWHA HE1H109M30050HA</t>
  </si>
  <si>
    <t xml:space="preserve">C1</t>
  </si>
  <si>
    <t xml:space="preserve">470u</t>
  </si>
  <si>
    <t xml:space="preserve">E5-8,5</t>
  </si>
  <si>
    <t xml:space="preserve">(1.475 1.1375)</t>
  </si>
  <si>
    <t xml:space="preserve">SAMXON GT 470U/25V</t>
  </si>
  <si>
    <t xml:space="preserve">C11</t>
  </si>
  <si>
    <t xml:space="preserve">10n</t>
  </si>
  <si>
    <t xml:space="preserve">(2.58598954 0.13147047)</t>
  </si>
  <si>
    <t xml:space="preserve">SAMSUNG CL21B103JBANNNC</t>
  </si>
  <si>
    <t xml:space="preserve">C15</t>
  </si>
  <si>
    <t xml:space="preserve">470n</t>
  </si>
  <si>
    <t xml:space="preserve">(3.5 0.675)</t>
  </si>
  <si>
    <t xml:space="preserve">SAMSUNG CL21B474KOFNNNG</t>
  </si>
  <si>
    <t xml:space="preserve">C18</t>
  </si>
  <si>
    <t xml:space="preserve">2200u</t>
  </si>
  <si>
    <t xml:space="preserve">E7,5-18</t>
  </si>
  <si>
    <t xml:space="preserve">(5.475 3.1125)</t>
  </si>
  <si>
    <t xml:space="preserve">PANASONIC EEUFC1H222</t>
  </si>
  <si>
    <t xml:space="preserve">C20</t>
  </si>
  <si>
    <t xml:space="preserve">10n (100V)</t>
  </si>
  <si>
    <t xml:space="preserve">(0.6 2.3375)</t>
  </si>
  <si>
    <t xml:space="preserve">CL31B103KBCNNNC </t>
  </si>
  <si>
    <t xml:space="preserve">C36</t>
  </si>
  <si>
    <t xml:space="preserve">100u</t>
  </si>
  <si>
    <t xml:space="preserve">E2,5-7</t>
  </si>
  <si>
    <t xml:space="preserve">(3.675 1.6625)</t>
  </si>
  <si>
    <t xml:space="preserve">SR PASSIVES CE-100/35PHT</t>
  </si>
  <si>
    <t xml:space="preserve">C9</t>
  </si>
  <si>
    <t xml:space="preserve">4.7u</t>
  </si>
  <si>
    <t xml:space="preserve">E2,5-6</t>
  </si>
  <si>
    <t xml:space="preserve">(2 1.7125)</t>
  </si>
  <si>
    <t xml:space="preserve">NICHICON UPW1E4R7MDD</t>
  </si>
  <si>
    <t xml:space="preserve">D1</t>
  </si>
  <si>
    <t xml:space="preserve">1N4148</t>
  </si>
  <si>
    <t xml:space="preserve">DO35-10</t>
  </si>
  <si>
    <t xml:space="preserve">diode</t>
  </si>
  <si>
    <t xml:space="preserve">(2.625 1.2625)</t>
  </si>
  <si>
    <t xml:space="preserve">DIOTEC SEMICONDUCTOR 1N4148</t>
  </si>
  <si>
    <t xml:space="preserve">D6</t>
  </si>
  <si>
    <t xml:space="preserve">7812TV</t>
  </si>
  <si>
    <t xml:space="preserve">TO220V</t>
  </si>
  <si>
    <t xml:space="preserve">linear</t>
  </si>
  <si>
    <t xml:space="preserve">(1.55 1.525)</t>
  </si>
  <si>
    <t xml:space="preserve">R0</t>
  </si>
  <si>
    <t xml:space="preserve">ST MICROELECTRONICS L7812ABV</t>
  </si>
  <si>
    <t xml:space="preserve">F1</t>
  </si>
  <si>
    <t xml:space="preserve">PTCPTH</t>
  </si>
  <si>
    <t xml:space="preserve">PTC</t>
  </si>
  <si>
    <t xml:space="preserve">SparkFun-PowerIC</t>
  </si>
  <si>
    <t xml:space="preserve">(1.83053223 0.41229921</t>
  </si>
  <si>
    <t xml:space="preserve">) R90</t>
  </si>
  <si>
    <t xml:space="preserve">ECE BX075</t>
  </si>
  <si>
    <t xml:space="preserve">IC2</t>
  </si>
  <si>
    <t xml:space="preserve">NE5532</t>
  </si>
  <si>
    <t xml:space="preserve">DIL08</t>
  </si>
  <si>
    <t xml:space="preserve">(5.0125 1.1375)</t>
  </si>
  <si>
    <t xml:space="preserve">TEXAS INSTRUMENTS NE5532P</t>
  </si>
  <si>
    <t xml:space="preserve">IC3</t>
  </si>
  <si>
    <t xml:space="preserve">LM2576</t>
  </si>
  <si>
    <t xml:space="preserve">TO220-51</t>
  </si>
  <si>
    <t xml:space="preserve">(2.1375 0.9625)</t>
  </si>
  <si>
    <t xml:space="preserve">TEXAS INSTRUMENTS LM2576HVT-ADJ/LF03</t>
  </si>
  <si>
    <t xml:space="preserve">IC4</t>
  </si>
  <si>
    <t xml:space="preserve">NE555</t>
  </si>
  <si>
    <t xml:space="preserve">DIL-08</t>
  </si>
  <si>
    <t xml:space="preserve">st-microelectronics</t>
  </si>
  <si>
    <t xml:space="preserve">(3.25 1.525)</t>
  </si>
  <si>
    <t xml:space="preserve">TEXAS INSTRUMENTS NE555P</t>
  </si>
  <si>
    <t xml:space="preserve">IC5</t>
  </si>
  <si>
    <t xml:space="preserve">IR2184D</t>
  </si>
  <si>
    <t xml:space="preserve">irs</t>
  </si>
  <si>
    <t xml:space="preserve">(2.375 1.6125)</t>
  </si>
  <si>
    <t xml:space="preserve">INFINEON (IRF) IR2184PBF</t>
  </si>
  <si>
    <t xml:space="preserve">Jumper</t>
  </si>
  <si>
    <t xml:space="preserve">JP1</t>
  </si>
  <si>
    <t xml:space="preserve">jumper</t>
  </si>
  <si>
    <t xml:space="preserve">(1.575 2.1125)</t>
  </si>
  <si>
    <t xml:space="preserve">NINIGI JUMPER-H/B</t>
  </si>
  <si>
    <t xml:space="preserve">L3</t>
  </si>
  <si>
    <t xml:space="preserve">6.8u</t>
  </si>
  <si>
    <t xml:space="preserve">TJ7-U1</t>
  </si>
  <si>
    <t xml:space="preserve">resistor</t>
  </si>
  <si>
    <t xml:space="preserve">(4.7375 2.775)</t>
  </si>
  <si>
    <t xml:space="preserve">FERYSTER DTMSS-16/0.0068/20-V</t>
  </si>
  <si>
    <t xml:space="preserve">L4</t>
  </si>
  <si>
    <t xml:space="preserve">TJ8-U1</t>
  </si>
  <si>
    <t xml:space="preserve">(3.15 2.7625)</t>
  </si>
  <si>
    <t xml:space="preserve">FERYSTER DTMSS-47/0.10/30-V</t>
  </si>
  <si>
    <t xml:space="preserve">Lastra rame</t>
  </si>
  <si>
    <t xml:space="preserve">100x160</t>
  </si>
  <si>
    <t xml:space="preserve">LAM100X160L1.5</t>
  </si>
  <si>
    <t xml:space="preserve">led FAULT</t>
  </si>
  <si>
    <t xml:space="preserve">Red</t>
  </si>
  <si>
    <t xml:space="preserve">LED3MM</t>
  </si>
  <si>
    <t xml:space="preserve">led</t>
  </si>
  <si>
    <t xml:space="preserve">(4.35 0.9125)</t>
  </si>
  <si>
    <t xml:space="preserve">KINGBRIGHT ELECTRONIC L-934SRD-F</t>
  </si>
  <si>
    <t xml:space="preserve">led HEAT</t>
  </si>
  <si>
    <t xml:space="preserve">Green</t>
  </si>
  <si>
    <t xml:space="preserve">(2.7 0.625)</t>
  </si>
  <si>
    <t xml:space="preserve">KINGBRIGHT ELECTRONIC L-934GD</t>
  </si>
  <si>
    <t xml:space="preserve">led LIMITER</t>
  </si>
  <si>
    <t xml:space="preserve">Yellow</t>
  </si>
  <si>
    <t xml:space="preserve">(4.35 1.1625)</t>
  </si>
  <si>
    <t xml:space="preserve">OPTOSUPPLY OSNY3134B</t>
  </si>
  <si>
    <t xml:space="preserve">led ON</t>
  </si>
  <si>
    <t xml:space="preserve">blue</t>
  </si>
  <si>
    <t xml:space="preserve">(4.35 0.6625)</t>
  </si>
  <si>
    <t xml:space="preserve">OPTOSUPPLY OSC34L3131A</t>
  </si>
  <si>
    <t xml:space="preserve">Pomello</t>
  </si>
  <si>
    <t xml:space="preserve">6,35mm liscio</t>
  </si>
  <si>
    <t xml:space="preserve">SR PASSIVES G33-S</t>
  </si>
  <si>
    <t xml:space="preserve">6mm zigri</t>
  </si>
  <si>
    <t xml:space="preserve">SR PASSIVES GW28B</t>
  </si>
  <si>
    <t xml:space="preserve">Pot. Tensione</t>
  </si>
  <si>
    <t xml:space="preserve">50K doppio</t>
  </si>
  <si>
    <t xml:space="preserve">dia 6 zigri</t>
  </si>
  <si>
    <t xml:space="preserve">PIHER PC16DH10IP06503A2020TA</t>
  </si>
  <si>
    <t xml:space="preserve">10K multigiri</t>
  </si>
  <si>
    <t xml:space="preserve">dia 6,35 liscio</t>
  </si>
  <si>
    <t xml:space="preserve">SR PASSIVES POT2218P-10K</t>
  </si>
  <si>
    <t xml:space="preserve">Pot. Corrente</t>
  </si>
  <si>
    <t xml:space="preserve">10K</t>
  </si>
  <si>
    <t xml:space="preserve">SR PASSIVES R16148-1A-2-B10K</t>
  </si>
  <si>
    <t xml:space="preserve">Q1</t>
  </si>
  <si>
    <t xml:space="preserve">IRFP4310ZPBF</t>
  </si>
  <si>
    <t xml:space="preserve">TO247BH</t>
  </si>
  <si>
    <t xml:space="preserve">transistor-power</t>
  </si>
  <si>
    <t xml:space="preserve">(1.5125 3.3625)</t>
  </si>
  <si>
    <t xml:space="preserve">INFINEON (IRF) IRFP4310ZPBF</t>
  </si>
  <si>
    <t xml:space="preserve">Q4</t>
  </si>
  <si>
    <t xml:space="preserve">BDX53</t>
  </si>
  <si>
    <t xml:space="preserve">TO126AV</t>
  </si>
  <si>
    <t xml:space="preserve">(2.95 0.9)</t>
  </si>
  <si>
    <t xml:space="preserve">ON SEMICONDUCTOR BDX53CG</t>
  </si>
  <si>
    <t xml:space="preserve">R</t>
  </si>
  <si>
    <t xml:space="preserve">0204/5</t>
  </si>
  <si>
    <t xml:space="preserve">(5.175 0.5125)</t>
  </si>
  <si>
    <t xml:space="preserve">ROYAL OHM CFR0S4J0101A50</t>
  </si>
  <si>
    <t xml:space="preserve">(2.725 0.8875)</t>
  </si>
  <si>
    <t xml:space="preserve">ROYAL OHM CFR0S4J0561A50</t>
  </si>
  <si>
    <t xml:space="preserve">30k</t>
  </si>
  <si>
    <t xml:space="preserve">(5.175 0.6125)</t>
  </si>
  <si>
    <t xml:space="preserve">ROYAL OHM CFR0S4J0303A50</t>
  </si>
  <si>
    <t xml:space="preserve">4.7K</t>
  </si>
  <si>
    <t xml:space="preserve">(2.17164124 0.60468873</t>
  </si>
  <si>
    <t xml:space="preserve">) R0</t>
  </si>
  <si>
    <t xml:space="preserve">ROYAL OHM CFR0S4J0472A50</t>
  </si>
  <si>
    <t xml:space="preserve">0207/12</t>
  </si>
  <si>
    <t xml:space="preserve">(1.225 2.525)</t>
  </si>
  <si>
    <t xml:space="preserve">ROYAL OHM CFR0S4J0221A50</t>
  </si>
  <si>
    <t xml:space="preserve">R1</t>
  </si>
  <si>
    <t xml:space="preserve">22k</t>
  </si>
  <si>
    <t xml:space="preserve">(3.3875 0.8875)</t>
  </si>
  <si>
    <t xml:space="preserve">ROYAL OHM CFR0S4J0223A50</t>
  </si>
  <si>
    <t xml:space="preserve">1k</t>
  </si>
  <si>
    <t xml:space="preserve">(4.1125 1.1625)</t>
  </si>
  <si>
    <t xml:space="preserve">ROYAL OHM CFR0S4J0102A50</t>
  </si>
  <si>
    <t xml:space="preserve">10k</t>
  </si>
  <si>
    <t xml:space="preserve">0207/10</t>
  </si>
  <si>
    <t xml:space="preserve">(1.7 2.525)</t>
  </si>
  <si>
    <t xml:space="preserve">ROYAL OHM CFR0S4J0103A50</t>
  </si>
  <si>
    <t xml:space="preserve">R 1W</t>
  </si>
  <si>
    <t xml:space="preserve">(0.625 1.025)</t>
  </si>
  <si>
    <t xml:space="preserve">SR PASSIVES CF1WS-10K</t>
  </si>
  <si>
    <t xml:space="preserve">R14</t>
  </si>
  <si>
    <t xml:space="preserve">2.2K</t>
  </si>
  <si>
    <t xml:space="preserve">(2.175 0.7)</t>
  </si>
  <si>
    <t xml:space="preserve">ROYAL OHM CFR0S4J0222A50</t>
  </si>
  <si>
    <t xml:space="preserve">R18</t>
  </si>
  <si>
    <t xml:space="preserve">1M</t>
  </si>
  <si>
    <t xml:space="preserve">(3.3875 0.8)</t>
  </si>
  <si>
    <t xml:space="preserve">ROYAL OHM CFR0S4J0105A50</t>
  </si>
  <si>
    <t xml:space="preserve">R19</t>
  </si>
  <si>
    <t xml:space="preserve">RTRIM3296Y</t>
  </si>
  <si>
    <t xml:space="preserve">(5.4125 1.4875)</t>
  </si>
  <si>
    <t xml:space="preserve">BOURNS 3296Y-1-102LF</t>
  </si>
  <si>
    <t xml:space="preserve">R24</t>
  </si>
  <si>
    <t xml:space="preserve">6.8</t>
  </si>
  <si>
    <t xml:space="preserve">0207/15</t>
  </si>
  <si>
    <t xml:space="preserve">(2.05 2.525)</t>
  </si>
  <si>
    <t xml:space="preserve">ROYAL OHM CFR0S4J068JA50</t>
  </si>
  <si>
    <t xml:space="preserve">R25</t>
  </si>
  <si>
    <t xml:space="preserve">15k</t>
  </si>
  <si>
    <t xml:space="preserve">(4.6875 1.65)</t>
  </si>
  <si>
    <t xml:space="preserve">ROYAL OHM CFR0S4J0153A50</t>
  </si>
  <si>
    <t xml:space="preserve">R26</t>
  </si>
  <si>
    <t xml:space="preserve">10m</t>
  </si>
  <si>
    <t xml:space="preserve">R2512</t>
  </si>
  <si>
    <t xml:space="preserve">(2.8625 3.45)</t>
  </si>
  <si>
    <t xml:space="preserve">MR180</t>
  </si>
  <si>
    <t xml:space="preserve">VIKING LRP12FTWRR010</t>
  </si>
  <si>
    <t xml:space="preserve">R33</t>
  </si>
  <si>
    <t xml:space="preserve">P642</t>
  </si>
  <si>
    <t xml:space="preserve">ptc-ntc</t>
  </si>
  <si>
    <t xml:space="preserve">(3.1 0.825)</t>
  </si>
  <si>
    <t xml:space="preserve">SR PASSIVES NTCC-10K</t>
  </si>
  <si>
    <t xml:space="preserve">R35</t>
  </si>
  <si>
    <t xml:space="preserve">(2.45 0.75)</t>
  </si>
  <si>
    <t xml:space="preserve">R40 1w</t>
  </si>
  <si>
    <t xml:space="preserve">0309/12</t>
  </si>
  <si>
    <t xml:space="preserve">(5.925 2.925)</t>
  </si>
  <si>
    <t xml:space="preserve">ROYAL OHM MOR01SJ0102A10</t>
  </si>
  <si>
    <t xml:space="preserve">Radiatore</t>
  </si>
  <si>
    <t xml:space="preserve">STONECOLD RAD-P3698/100</t>
  </si>
  <si>
    <t xml:space="preserve">S1</t>
  </si>
  <si>
    <t xml:space="preserve">B3F-10XX</t>
  </si>
  <si>
    <t xml:space="preserve">switch-omron</t>
  </si>
  <si>
    <t xml:space="preserve">(3.8125 0.6625)</t>
  </si>
  <si>
    <t xml:space="preserve">NINIGI TACT-64N-F</t>
  </si>
  <si>
    <t xml:space="preserve">Strip Maschio</t>
  </si>
  <si>
    <t xml:space="preserve">con-faston</t>
  </si>
  <si>
    <t xml:space="preserve">(0.9 0.85)</t>
  </si>
  <si>
    <t xml:space="preserve">CONNFLY DS1021-1*16SF11</t>
  </si>
  <si>
    <t xml:space="preserve">T1</t>
  </si>
  <si>
    <t xml:space="preserve">BC337</t>
  </si>
  <si>
    <t xml:space="preserve">TO92</t>
  </si>
  <si>
    <t xml:space="preserve">transistor</t>
  </si>
  <si>
    <t xml:space="preserve">(3.3875 1.05)</t>
  </si>
  <si>
    <t xml:space="preserve">DIOTEC SEMICONDUCTOR BC337-16BK</t>
  </si>
  <si>
    <t xml:space="preserve">X1, X2</t>
  </si>
  <si>
    <t xml:space="preserve">AK500/2</t>
  </si>
  <si>
    <t xml:space="preserve">con-ptr500</t>
  </si>
  <si>
    <t xml:space="preserve">(1.475 0.35)</t>
  </si>
  <si>
    <t xml:space="preserve">ADAM TECH EB21A-02-D</t>
  </si>
  <si>
    <t xml:space="preserve">Isol. Termocond.</t>
  </si>
  <si>
    <t xml:space="preserve">Silicone</t>
  </si>
  <si>
    <t xml:space="preserve">TO247</t>
  </si>
  <si>
    <t xml:space="preserve">FISCHER ELEKTRONIK WK 247</t>
  </si>
  <si>
    <t xml:space="preserve">Trasformatore 1</t>
  </si>
  <si>
    <t xml:space="preserve">2x30V – 2x10A</t>
  </si>
  <si>
    <t xml:space="preserve">INDEL TST600/006</t>
  </si>
  <si>
    <t xml:space="preserve">Trasformatore 2</t>
  </si>
  <si>
    <t xml:space="preserve">12V – 1A</t>
  </si>
  <si>
    <t xml:space="preserve">Ponte Diodi</t>
  </si>
  <si>
    <t xml:space="preserve">50A</t>
  </si>
  <si>
    <t xml:space="preserve">DC COMPONENTS KBPC5010</t>
  </si>
  <si>
    <t xml:space="preserve">Diodo Schottky</t>
  </si>
  <si>
    <t xml:space="preserve">30A</t>
  </si>
  <si>
    <t xml:space="preserve">VISHAY MBR3060PT-E3/45</t>
  </si>
  <si>
    <t xml:space="preserve">Display A-V</t>
  </si>
  <si>
    <t xml:space="preserve">Meter + ext. Shunt</t>
  </si>
  <si>
    <t xml:space="preserve">Conn x faston M</t>
  </si>
  <si>
    <t xml:space="preserve">OSTERRATH 61-1536-11/0031</t>
  </si>
  <si>
    <t xml:space="preserve">Conn x faston 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</si>
</sst>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5E0B4"/>
      </patternFill>
    </fill>
    <fill>
      <patternFill patternType="solid">
        <fgColor rgb="FFC5E0B4"/>
        <bgColor rgb="FFDDDDDD"/>
      </patternFill>
    </fill>
    <fill>
      <patternFill patternType="solid">
        <fgColor rgb="FFFFE699"/>
        <bgColor rgb="FFFFFFCC"/>
      </patternFill>
    </fill>
    <fill>
      <patternFill patternType="solid">
        <fgColor rgb="FFF4B183"/>
        <bgColor rgb="FFFF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15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showFormulas="false" showGridLines="true" showRowColHeaders="true" showZeros="true" rightToLeft="false" tabSelected="true" showOutlineSymbols="true" defaultGridColor="true" view="normal" topLeftCell="A44" colorId="64" zoomScale="100" zoomScaleNormal="100" zoomScalePageLayoutView="100" workbookViewId="0">
      <selection pane="topLeft" activeCell="H69" activeCellId="0" sqref="H69"/>
    </sheetView>
  </sheetViews>
  <sheetFormatPr defaultRowHeight="15" zeroHeight="false" outlineLevelRow="0" outlineLevelCol="0"/>
  <cols>
    <col collapsed="false" customWidth="true" hidden="false" outlineLevel="0" max="1" min="1" style="1" width="15.39"/>
    <col collapsed="false" customWidth="true" hidden="false" outlineLevel="0" max="2" min="2" style="2" width="13.77"/>
    <col collapsed="false" customWidth="true" hidden="false" outlineLevel="0" max="3" min="3" style="1" width="13.09"/>
    <col collapsed="false" customWidth="true" hidden="true" outlineLevel="0" max="6" min="4" style="1" width="9.14"/>
    <col collapsed="false" customWidth="true" hidden="false" outlineLevel="0" max="7" min="7" style="1" width="37.66"/>
    <col collapsed="false" customWidth="true" hidden="false" outlineLevel="0" max="8" min="8" style="1" width="19.71"/>
    <col collapsed="false" customWidth="true" hidden="false" outlineLevel="0" max="9" min="9" style="1" width="6.08"/>
    <col collapsed="false" customWidth="true" hidden="false" outlineLevel="0" max="10" min="10" style="0" width="23.49"/>
    <col collapsed="false" customWidth="true" hidden="false" outlineLevel="0" max="1025" min="11" style="0" width="8.53"/>
  </cols>
  <sheetData>
    <row r="1" customFormat="false" ht="18.7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3.8" hidden="false" customHeight="false" outlineLevel="0" collapsed="false">
      <c r="A2" s="5" t="s">
        <v>9</v>
      </c>
      <c r="B2" s="6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tr">
        <f aca="false">HYPERLINK("http://www.tme.eu/it/details/2w01g-e4_51/ponti-a-diodi-monofase-rotondi/vishay/")</f>
        <v>http://www.tme.eu/it/details/2w01g-e4_51/ponti-a-diodi-monofase-rotondi/vishay/</v>
      </c>
      <c r="I2" s="7" t="n">
        <v>1</v>
      </c>
    </row>
    <row r="3" customFormat="false" ht="13.8" hidden="false" customHeight="false" outlineLevel="0" collapsed="false">
      <c r="A3" s="5" t="s">
        <v>16</v>
      </c>
      <c r="B3" s="6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8" t="str">
        <f aca="false">HYPERLINK("http://www.tme.eu/it/details/cl21b104kbcnnnc/condensatori-mlcc-smd-0805/samsung/")</f>
        <v>http://www.tme.eu/it/details/cl21b104kbcnnnc/condensatori-mlcc-smd-0805/samsung/</v>
      </c>
      <c r="I3" s="7" t="n">
        <v>8</v>
      </c>
    </row>
    <row r="4" customFormat="false" ht="14.95" hidden="false" customHeight="false" outlineLevel="0" collapsed="false">
      <c r="A4" s="5" t="s">
        <v>16</v>
      </c>
      <c r="B4" s="6" t="s">
        <v>23</v>
      </c>
      <c r="C4" s="7" t="s">
        <v>24</v>
      </c>
      <c r="D4" s="7" t="s">
        <v>19</v>
      </c>
      <c r="E4" s="7" t="s">
        <v>25</v>
      </c>
      <c r="F4" s="7" t="s">
        <v>26</v>
      </c>
      <c r="G4" s="7" t="s">
        <v>27</v>
      </c>
      <c r="H4" s="8" t="str">
        <f aca="false">HYPERLINK("http://www.tme.eu/it/details/cc1206kkx7r0104/condensatori-mlcc-smd-1206/yageo/cc1206kkx7r0bb104/")</f>
        <v>http://www.tme.eu/it/details/cc1206kkx7r0104/condensatori-mlcc-smd-1206/yageo/cc1206kkx7r0bb104/</v>
      </c>
      <c r="I4" s="7" t="n">
        <v>5</v>
      </c>
    </row>
    <row r="5" customFormat="false" ht="13.8" hidden="false" customHeight="false" outlineLevel="0" collapsed="false">
      <c r="A5" s="5" t="s">
        <v>16</v>
      </c>
      <c r="B5" s="6" t="s">
        <v>28</v>
      </c>
      <c r="C5" s="7" t="s">
        <v>29</v>
      </c>
      <c r="D5" s="7" t="s">
        <v>19</v>
      </c>
      <c r="E5" s="7" t="s">
        <v>30</v>
      </c>
      <c r="F5" s="7" t="s">
        <v>31</v>
      </c>
      <c r="G5" s="7" t="s">
        <v>32</v>
      </c>
      <c r="H5" s="8" t="str">
        <f aca="false">HYPERLINK("http://www.tme.eu/it/details/eeufr1h102/condensatori-elettrol-tht-bassa-imped/panasonic/")</f>
        <v>http://www.tme.eu/it/details/eeufr1h102/condensatori-elettrol-tht-bassa-imped/panasonic/</v>
      </c>
      <c r="I5" s="7" t="n">
        <v>2</v>
      </c>
    </row>
    <row r="6" customFormat="false" ht="13.8" hidden="false" customHeight="false" outlineLevel="0" collapsed="false">
      <c r="A6" s="5" t="s">
        <v>16</v>
      </c>
      <c r="B6" s="6" t="s">
        <v>33</v>
      </c>
      <c r="C6" s="7" t="s">
        <v>34</v>
      </c>
      <c r="D6" s="7" t="s">
        <v>19</v>
      </c>
      <c r="E6" s="7" t="s">
        <v>35</v>
      </c>
      <c r="F6" s="7" t="s">
        <v>36</v>
      </c>
      <c r="G6" s="7" t="s">
        <v>37</v>
      </c>
      <c r="H6" s="8" t="str">
        <f aca="false">HYPERLINK("http://www.tme.eu/it/details/he1h109m30050ha/condensatori-elettrolitici-snapin-105c/samwha/")</f>
        <v>http://www.tme.eu/it/details/he1h109m30050ha/condensatori-elettrolitici-snapin-105c/samwha/</v>
      </c>
      <c r="I6" s="7" t="n">
        <v>2</v>
      </c>
    </row>
    <row r="7" customFormat="false" ht="13.8" hidden="false" customHeight="false" outlineLevel="0" collapsed="false">
      <c r="A7" s="5" t="s">
        <v>38</v>
      </c>
      <c r="B7" s="6" t="s">
        <v>39</v>
      </c>
      <c r="C7" s="7" t="s">
        <v>40</v>
      </c>
      <c r="D7" s="7" t="s">
        <v>19</v>
      </c>
      <c r="E7" s="7" t="s">
        <v>41</v>
      </c>
      <c r="F7" s="7" t="s">
        <v>36</v>
      </c>
      <c r="G7" s="7" t="s">
        <v>42</v>
      </c>
      <c r="H7" s="8" t="str">
        <f aca="false">HYPERLINK("http://www.tme.eu/it/details/gt470_25/condensatori-elettrol-tht-bassa-imped/samxon/gt-470u25v/")</f>
        <v>http://www.tme.eu/it/details/gt470_25/condensatori-elettrol-tht-bassa-imped/samxon/gt-470u25v/</v>
      </c>
      <c r="I7" s="7" t="n">
        <v>2</v>
      </c>
    </row>
    <row r="8" customFormat="false" ht="13.8" hidden="false" customHeight="false" outlineLevel="0" collapsed="false">
      <c r="A8" s="5" t="s">
        <v>43</v>
      </c>
      <c r="B8" s="6" t="s">
        <v>44</v>
      </c>
      <c r="C8" s="7" t="s">
        <v>18</v>
      </c>
      <c r="D8" s="7" t="s">
        <v>19</v>
      </c>
      <c r="E8" s="7" t="s">
        <v>45</v>
      </c>
      <c r="F8" s="7" t="s">
        <v>21</v>
      </c>
      <c r="G8" s="7" t="s">
        <v>46</v>
      </c>
      <c r="H8" s="8" t="str">
        <f aca="false">HYPERLINK("http://www.tme.eu/it/details/cl21b103jbannnc/condensatori-mlcc-smd-0805/samsung/")</f>
        <v>http://www.tme.eu/it/details/cl21b103jbannnc/condensatori-mlcc-smd-0805/samsung/</v>
      </c>
      <c r="I8" s="7" t="n">
        <v>3</v>
      </c>
    </row>
    <row r="9" customFormat="false" ht="13.8" hidden="false" customHeight="false" outlineLevel="0" collapsed="false">
      <c r="A9" s="5" t="s">
        <v>47</v>
      </c>
      <c r="B9" s="6" t="s">
        <v>48</v>
      </c>
      <c r="C9" s="7" t="s">
        <v>18</v>
      </c>
      <c r="D9" s="7" t="s">
        <v>19</v>
      </c>
      <c r="E9" s="7" t="s">
        <v>49</v>
      </c>
      <c r="F9" s="7" t="s">
        <v>21</v>
      </c>
      <c r="G9" s="7" t="s">
        <v>50</v>
      </c>
      <c r="H9" s="8" t="str">
        <f aca="false">HYPERLINK("http://www.tme.eu/it/details/cl21b474kofnnng/condensatori-mlcc-smd-0805/samsung/")</f>
        <v>http://www.tme.eu/it/details/cl21b474kofnnng/condensatori-mlcc-smd-0805/samsung/</v>
      </c>
      <c r="I9" s="7" t="n">
        <v>1</v>
      </c>
    </row>
    <row r="10" customFormat="false" ht="13.8" hidden="false" customHeight="false" outlineLevel="0" collapsed="false">
      <c r="A10" s="5" t="s">
        <v>51</v>
      </c>
      <c r="B10" s="6" t="s">
        <v>52</v>
      </c>
      <c r="C10" s="7" t="s">
        <v>53</v>
      </c>
      <c r="D10" s="7" t="s">
        <v>19</v>
      </c>
      <c r="E10" s="7" t="s">
        <v>54</v>
      </c>
      <c r="F10" s="7" t="s">
        <v>31</v>
      </c>
      <c r="G10" s="7" t="s">
        <v>55</v>
      </c>
      <c r="H10" s="8" t="str">
        <f aca="false">HYPERLINK("http://www.tme.eu/it/details/eeufc1h222/condensatori-elettrol-tht-bassa-imped/panasonic/")</f>
        <v>http://www.tme.eu/it/details/eeufc1h222/condensatori-elettrol-tht-bassa-imped/panasonic/</v>
      </c>
      <c r="I10" s="7" t="n">
        <v>1</v>
      </c>
    </row>
    <row r="11" customFormat="false" ht="13.8" hidden="false" customHeight="false" outlineLevel="0" collapsed="false">
      <c r="A11" s="5" t="s">
        <v>56</v>
      </c>
      <c r="B11" s="6" t="s">
        <v>57</v>
      </c>
      <c r="C11" s="7" t="s">
        <v>24</v>
      </c>
      <c r="D11" s="7" t="s">
        <v>19</v>
      </c>
      <c r="E11" s="7" t="s">
        <v>58</v>
      </c>
      <c r="F11" s="7" t="s">
        <v>26</v>
      </c>
      <c r="G11" s="7" t="s">
        <v>59</v>
      </c>
      <c r="H11" s="8" t="str">
        <f aca="false">HYPERLINK("http://www.tme.eu/it/details/cl31b103kccnnnc/condensatori-mlcc-smd-1206/samsung/")</f>
        <v>http://www.tme.eu/it/details/cl31b103kccnnnc/condensatori-mlcc-smd-1206/samsung/</v>
      </c>
      <c r="I11" s="7" t="n">
        <v>4</v>
      </c>
    </row>
    <row r="12" customFormat="false" ht="13.8" hidden="false" customHeight="false" outlineLevel="0" collapsed="false">
      <c r="A12" s="5" t="s">
        <v>60</v>
      </c>
      <c r="B12" s="6" t="s">
        <v>61</v>
      </c>
      <c r="C12" s="7" t="s">
        <v>62</v>
      </c>
      <c r="D12" s="7" t="s">
        <v>19</v>
      </c>
      <c r="E12" s="7" t="s">
        <v>63</v>
      </c>
      <c r="F12" s="7" t="s">
        <v>14</v>
      </c>
      <c r="G12" s="7" t="s">
        <v>64</v>
      </c>
      <c r="H12" s="8" t="str">
        <f aca="false">HYPERLINK("http://www.tme.eu/it/details/ce-100_35pht/condensatori-elettrolitici-tht-105c/sr-passives/")</f>
        <v>http://www.tme.eu/it/details/ce-100_35pht/condensatori-elettrolitici-tht-105c/sr-passives/</v>
      </c>
      <c r="I12" s="7" t="n">
        <v>2</v>
      </c>
    </row>
    <row r="13" s="9" customFormat="true" ht="13.8" hidden="false" customHeight="false" outlineLevel="0" collapsed="false">
      <c r="A13" s="5" t="s">
        <v>65</v>
      </c>
      <c r="B13" s="6" t="s">
        <v>66</v>
      </c>
      <c r="C13" s="7" t="s">
        <v>67</v>
      </c>
      <c r="D13" s="7" t="s">
        <v>19</v>
      </c>
      <c r="E13" s="7" t="s">
        <v>68</v>
      </c>
      <c r="F13" s="7" t="s">
        <v>14</v>
      </c>
      <c r="G13" s="7" t="s">
        <v>69</v>
      </c>
      <c r="H13" s="8" t="str">
        <f aca="false">HYPERLINK("http://www.tme.eu/it/details/upw1e4r7mdd/condensatori-elettrol-tht-bassa-imped/nichicon/")</f>
        <v>http://www.tme.eu/it/details/upw1e4r7mdd/condensatori-elettrol-tht-bassa-imped/nichicon/</v>
      </c>
      <c r="I13" s="7" t="n">
        <v>1</v>
      </c>
    </row>
    <row r="14" s="9" customFormat="true" ht="13.8" hidden="false" customHeight="false" outlineLevel="0" collapsed="false">
      <c r="A14" s="5" t="s">
        <v>70</v>
      </c>
      <c r="B14" s="6" t="s">
        <v>71</v>
      </c>
      <c r="C14" s="7" t="s">
        <v>72</v>
      </c>
      <c r="D14" s="7" t="s">
        <v>73</v>
      </c>
      <c r="E14" s="7" t="s">
        <v>74</v>
      </c>
      <c r="F14" s="7" t="s">
        <v>36</v>
      </c>
      <c r="G14" s="7" t="s">
        <v>75</v>
      </c>
      <c r="H14" s="8" t="str">
        <f aca="false">HYPERLINK("http://www.tme.eu/it/details/1n4148-dio/diodi-universali-tht/diotec-semiconductor/1n4148/")</f>
        <v>http://www.tme.eu/it/details/1n4148-dio/diodi-universali-tht/diotec-semiconductor/1n4148/</v>
      </c>
      <c r="I14" s="7" t="n">
        <v>6</v>
      </c>
    </row>
    <row r="15" s="9" customFormat="true" ht="13.8" hidden="false" customHeight="false" outlineLevel="0" collapsed="false">
      <c r="A15" s="5" t="s">
        <v>76</v>
      </c>
      <c r="B15" s="6" t="s">
        <v>77</v>
      </c>
      <c r="C15" s="7" t="s">
        <v>78</v>
      </c>
      <c r="D15" s="7" t="s">
        <v>79</v>
      </c>
      <c r="E15" s="7" t="s">
        <v>80</v>
      </c>
      <c r="F15" s="7" t="s">
        <v>81</v>
      </c>
      <c r="G15" s="7" t="s">
        <v>82</v>
      </c>
      <c r="H15" s="8" t="str">
        <f aca="false">HYPERLINK("http://www.tme.eu/it/details/l7812abv/stabilizzatori-di-tens-non-regolabili/st-microelectronics/")</f>
        <v>http://www.tme.eu/it/details/l7812abv/stabilizzatori-di-tens-non-regolabili/st-microelectronics/</v>
      </c>
      <c r="I15" s="7" t="n">
        <v>1</v>
      </c>
    </row>
    <row r="16" s="9" customFormat="true" ht="13.8" hidden="false" customHeight="false" outlineLevel="0" collapsed="false">
      <c r="A16" s="5" t="s">
        <v>83</v>
      </c>
      <c r="B16" s="6" t="s">
        <v>84</v>
      </c>
      <c r="C16" s="7" t="s">
        <v>85</v>
      </c>
      <c r="D16" s="7" t="s">
        <v>86</v>
      </c>
      <c r="E16" s="7" t="s">
        <v>87</v>
      </c>
      <c r="F16" s="7" t="s">
        <v>88</v>
      </c>
      <c r="G16" s="7" t="s">
        <v>89</v>
      </c>
      <c r="H16" s="8" t="str">
        <f aca="false">HYPERLINK("http://www.tme.eu/it/details/bx075/fusibili-polimerici-tht/ece/")</f>
        <v>http://www.tme.eu/it/details/bx075/fusibili-polimerici-tht/ece/</v>
      </c>
      <c r="I16" s="7" t="n">
        <v>1</v>
      </c>
    </row>
    <row r="17" s="9" customFormat="true" ht="13.8" hidden="false" customHeight="false" outlineLevel="0" collapsed="false">
      <c r="A17" s="5" t="s">
        <v>90</v>
      </c>
      <c r="B17" s="6" t="s">
        <v>91</v>
      </c>
      <c r="C17" s="7" t="s">
        <v>92</v>
      </c>
      <c r="D17" s="7" t="s">
        <v>79</v>
      </c>
      <c r="E17" s="7" t="s">
        <v>93</v>
      </c>
      <c r="F17" s="7" t="s">
        <v>81</v>
      </c>
      <c r="G17" s="7" t="s">
        <v>94</v>
      </c>
      <c r="H17" s="8" t="str">
        <f aca="false">HYPERLINK("http://www.tme.eu/it/details/ne5532p/amplificatori-operazionali-tht/texas-instruments/")</f>
        <v>http://www.tme.eu/it/details/ne5532p/amplificatori-operazionali-tht/texas-instruments/</v>
      </c>
      <c r="I17" s="7" t="n">
        <v>1</v>
      </c>
    </row>
    <row r="18" s="9" customFormat="true" ht="13.8" hidden="false" customHeight="false" outlineLevel="0" collapsed="false">
      <c r="A18" s="5" t="s">
        <v>95</v>
      </c>
      <c r="B18" s="6" t="s">
        <v>96</v>
      </c>
      <c r="C18" s="7" t="s">
        <v>97</v>
      </c>
      <c r="D18" s="7" t="s">
        <v>79</v>
      </c>
      <c r="E18" s="7" t="s">
        <v>98</v>
      </c>
      <c r="F18" s="7" t="s">
        <v>14</v>
      </c>
      <c r="G18" s="7" t="s">
        <v>99</v>
      </c>
      <c r="H18" s="8" t="str">
        <f aca="false">HYPERLINK("http://www.tme.eu/it/details/lm2576hvtadj_lf/regolatori-di-tensione-circuiti-dc-dc/texas-instruments/lm2576hvt-adjlf03/")</f>
        <v>http://www.tme.eu/it/details/lm2576hvtadj_lf/regolatori-di-tensione-circuiti-dc-dc/texas-instruments/lm2576hvt-adjlf03/</v>
      </c>
      <c r="I18" s="7" t="n">
        <v>1</v>
      </c>
    </row>
    <row r="19" s="9" customFormat="true" ht="13.8" hidden="false" customHeight="false" outlineLevel="0" collapsed="false">
      <c r="A19" s="5" t="s">
        <v>100</v>
      </c>
      <c r="B19" s="6" t="s">
        <v>101</v>
      </c>
      <c r="C19" s="7" t="s">
        <v>102</v>
      </c>
      <c r="D19" s="7" t="s">
        <v>103</v>
      </c>
      <c r="E19" s="7" t="s">
        <v>104</v>
      </c>
      <c r="F19" s="7" t="s">
        <v>31</v>
      </c>
      <c r="G19" s="7" t="s">
        <v>105</v>
      </c>
      <c r="H19" s="8" t="str">
        <f aca="false">HYPERLINK("http://www.tme.eu/it/details/ne555p/circuiti-watchdog-e-reset/texas-instruments/")</f>
        <v>http://www.tme.eu/it/details/ne555p/circuiti-watchdog-e-reset/texas-instruments/</v>
      </c>
      <c r="I19" s="7" t="n">
        <v>1</v>
      </c>
    </row>
    <row r="20" s="9" customFormat="true" ht="13.8" hidden="false" customHeight="false" outlineLevel="0" collapsed="false">
      <c r="A20" s="5" t="s">
        <v>106</v>
      </c>
      <c r="B20" s="6" t="s">
        <v>107</v>
      </c>
      <c r="C20" s="7" t="s">
        <v>92</v>
      </c>
      <c r="D20" s="7" t="s">
        <v>108</v>
      </c>
      <c r="E20" s="7" t="s">
        <v>109</v>
      </c>
      <c r="F20" s="7" t="s">
        <v>81</v>
      </c>
      <c r="G20" s="7" t="s">
        <v>110</v>
      </c>
      <c r="H20" s="8" t="str">
        <f aca="false">HYPERLINK("http://www.tme.eu/it/details/ir2184pbf/driver-mosfetigbt/infineon-irf/")</f>
        <v>http://www.tme.eu/it/details/ir2184pbf/driver-mosfetigbt/infineon-irf/</v>
      </c>
      <c r="I20" s="7" t="n">
        <v>1</v>
      </c>
    </row>
    <row r="21" s="9" customFormat="true" ht="13.8" hidden="false" customHeight="false" outlineLevel="0" collapsed="false">
      <c r="A21" s="5" t="s">
        <v>111</v>
      </c>
      <c r="B21" s="6"/>
      <c r="C21" s="7" t="s">
        <v>112</v>
      </c>
      <c r="D21" s="7" t="s">
        <v>113</v>
      </c>
      <c r="E21" s="7" t="s">
        <v>114</v>
      </c>
      <c r="F21" s="7" t="s">
        <v>31</v>
      </c>
      <c r="G21" s="7" t="s">
        <v>115</v>
      </c>
      <c r="H21" s="8" t="str">
        <f aca="false">HYPERLINK("http://www.tme.eu/it/details/jumper-h_b/prese-e-spine-tipo-c-gird/ninigi/")</f>
        <v>http://www.tme.eu/it/details/jumper-h_b/prese-e-spine-tipo-c-gird/ninigi/</v>
      </c>
      <c r="I21" s="7" t="n">
        <v>3</v>
      </c>
    </row>
    <row r="22" s="9" customFormat="true" ht="13.8" hidden="false" customHeight="false" outlineLevel="0" collapsed="false">
      <c r="A22" s="5" t="s">
        <v>116</v>
      </c>
      <c r="B22" s="6" t="s">
        <v>117</v>
      </c>
      <c r="C22" s="7" t="s">
        <v>118</v>
      </c>
      <c r="D22" s="7" t="s">
        <v>119</v>
      </c>
      <c r="E22" s="7" t="s">
        <v>120</v>
      </c>
      <c r="F22" s="7" t="s">
        <v>81</v>
      </c>
      <c r="G22" s="7" t="s">
        <v>121</v>
      </c>
      <c r="H22" s="8" t="str">
        <f aca="false">HYPERLINK("http://www.tme.eu/it/details/dtmss-16_0.0068_20/induttori-ad-anello/feryster/dtmss-160006820-v/")</f>
        <v>http://www.tme.eu/it/details/dtmss-16_0.0068_20/induttori-ad-anello/feryster/dtmss-160006820-v/</v>
      </c>
      <c r="I22" s="7" t="n">
        <v>1</v>
      </c>
    </row>
    <row r="23" customFormat="false" ht="13.8" hidden="false" customHeight="false" outlineLevel="0" collapsed="false">
      <c r="A23" s="5" t="s">
        <v>122</v>
      </c>
      <c r="B23" s="6" t="s">
        <v>61</v>
      </c>
      <c r="C23" s="7" t="s">
        <v>123</v>
      </c>
      <c r="D23" s="7" t="s">
        <v>119</v>
      </c>
      <c r="E23" s="7" t="s">
        <v>124</v>
      </c>
      <c r="F23" s="7" t="s">
        <v>81</v>
      </c>
      <c r="G23" s="7" t="s">
        <v>125</v>
      </c>
      <c r="H23" s="8" t="str">
        <f aca="false">HYPERLINK("http://www.tme.eu/it/details/dtmss-47_0.10_30-v/induttori-ad-anello/feryster/")</f>
        <v>http://www.tme.eu/it/details/dtmss-47_0.10_30-v/induttori-ad-anello/feryster/</v>
      </c>
      <c r="I23" s="7" t="n">
        <v>1</v>
      </c>
    </row>
    <row r="24" customFormat="false" ht="13.8" hidden="false" customHeight="false" outlineLevel="0" collapsed="false">
      <c r="A24" s="5" t="s">
        <v>126</v>
      </c>
      <c r="B24" s="6" t="s">
        <v>127</v>
      </c>
      <c r="C24" s="7"/>
      <c r="D24" s="7"/>
      <c r="E24" s="7"/>
      <c r="F24" s="7"/>
      <c r="G24" s="7" t="s">
        <v>128</v>
      </c>
      <c r="H24" s="8" t="str">
        <f aca="false">HYPERLINK("http://www.tme.eu/it/details/lam100x160l1.5/laminati-unilaterali/")</f>
        <v>http://www.tme.eu/it/details/lam100x160l1.5/laminati-unilaterali/</v>
      </c>
      <c r="I24" s="7" t="n">
        <v>1</v>
      </c>
    </row>
    <row r="25" customFormat="false" ht="13.8" hidden="false" customHeight="false" outlineLevel="0" collapsed="false">
      <c r="A25" s="5" t="s">
        <v>129</v>
      </c>
      <c r="B25" s="6" t="s">
        <v>130</v>
      </c>
      <c r="C25" s="7" t="s">
        <v>131</v>
      </c>
      <c r="D25" s="7" t="s">
        <v>132</v>
      </c>
      <c r="E25" s="7" t="s">
        <v>133</v>
      </c>
      <c r="F25" s="7" t="s">
        <v>36</v>
      </c>
      <c r="G25" s="7" t="s">
        <v>134</v>
      </c>
      <c r="H25" s="8" t="str">
        <f aca="false">HYPERLINK("http://www.tme.eu/it/details/l-934srd-f/diodi-led-tht-3mm/kingbright-electronic/")</f>
        <v>http://www.tme.eu/it/details/l-934srd-f/diodi-led-tht-3mm/kingbright-electronic/</v>
      </c>
      <c r="I25" s="7" t="n">
        <v>1</v>
      </c>
    </row>
    <row r="26" customFormat="false" ht="13.8" hidden="false" customHeight="false" outlineLevel="0" collapsed="false">
      <c r="A26" s="5" t="s">
        <v>135</v>
      </c>
      <c r="B26" s="6" t="s">
        <v>136</v>
      </c>
      <c r="C26" s="7" t="s">
        <v>131</v>
      </c>
      <c r="D26" s="7" t="s">
        <v>132</v>
      </c>
      <c r="E26" s="7" t="s">
        <v>137</v>
      </c>
      <c r="F26" s="7" t="s">
        <v>36</v>
      </c>
      <c r="G26" s="7" t="s">
        <v>138</v>
      </c>
      <c r="H26" s="8" t="str">
        <f aca="false">HYPERLINK("http://www.tme.eu/it/details/l-934gd/diodi-led-tht-3mm/kingbright-electronic/")</f>
        <v>http://www.tme.eu/it/details/l-934gd/diodi-led-tht-3mm/kingbright-electronic/</v>
      </c>
      <c r="I26" s="7" t="n">
        <v>1</v>
      </c>
    </row>
    <row r="27" customFormat="false" ht="13.8" hidden="false" customHeight="false" outlineLevel="0" collapsed="false">
      <c r="A27" s="5" t="s">
        <v>139</v>
      </c>
      <c r="B27" s="6" t="s">
        <v>140</v>
      </c>
      <c r="C27" s="7" t="s">
        <v>131</v>
      </c>
      <c r="D27" s="7" t="s">
        <v>132</v>
      </c>
      <c r="E27" s="7" t="s">
        <v>141</v>
      </c>
      <c r="F27" s="7" t="s">
        <v>36</v>
      </c>
      <c r="G27" s="7" t="s">
        <v>142</v>
      </c>
      <c r="H27" s="8" t="str">
        <f aca="false">HYPERLINK("http://www.tme.eu/it/details/osny3134b/diodi-led-tht-3mm/optosupply/")</f>
        <v>http://www.tme.eu/it/details/osny3134b/diodi-led-tht-3mm/optosupply/</v>
      </c>
      <c r="I27" s="7" t="n">
        <v>1</v>
      </c>
    </row>
    <row r="28" customFormat="false" ht="13.8" hidden="false" customHeight="false" outlineLevel="0" collapsed="false">
      <c r="A28" s="5" t="s">
        <v>143</v>
      </c>
      <c r="B28" s="6" t="s">
        <v>144</v>
      </c>
      <c r="C28" s="7" t="s">
        <v>131</v>
      </c>
      <c r="D28" s="7" t="s">
        <v>132</v>
      </c>
      <c r="E28" s="7" t="s">
        <v>145</v>
      </c>
      <c r="F28" s="7" t="s">
        <v>36</v>
      </c>
      <c r="G28" s="7" t="s">
        <v>146</v>
      </c>
      <c r="H28" s="8" t="str">
        <f aca="false">HYPERLINK("http://www.tme.eu/it/details/osc34l3131a/diodi-led-tht-3mm/optosupply/")</f>
        <v>http://www.tme.eu/it/details/osc34l3131a/diodi-led-tht-3mm/optosupply/</v>
      </c>
      <c r="I28" s="7" t="n">
        <v>1</v>
      </c>
    </row>
    <row r="29" customFormat="false" ht="13.8" hidden="false" customHeight="false" outlineLevel="0" collapsed="false">
      <c r="A29" s="5" t="s">
        <v>147</v>
      </c>
      <c r="B29" s="6"/>
      <c r="C29" s="7" t="s">
        <v>148</v>
      </c>
      <c r="D29" s="7"/>
      <c r="E29" s="7"/>
      <c r="F29" s="7"/>
      <c r="G29" s="7" t="s">
        <v>149</v>
      </c>
      <c r="H29" s="8" t="str">
        <f aca="false">HYPERLINK("http://www.tme.eu/it/details/g33-s/manopole-per-potenziometri-assiali/sr-passives/")</f>
        <v>http://www.tme.eu/it/details/g33-s/manopole-per-potenziometri-assiali/sr-passives/</v>
      </c>
      <c r="I29" s="7" t="n">
        <v>1</v>
      </c>
    </row>
    <row r="30" customFormat="false" ht="13.8" hidden="false" customHeight="false" outlineLevel="0" collapsed="false">
      <c r="A30" s="5" t="s">
        <v>147</v>
      </c>
      <c r="B30" s="6"/>
      <c r="C30" s="7" t="s">
        <v>150</v>
      </c>
      <c r="D30" s="7"/>
      <c r="E30" s="7"/>
      <c r="F30" s="7"/>
      <c r="G30" s="7" t="s">
        <v>151</v>
      </c>
      <c r="H30" s="8" t="str">
        <f aca="false">HYPERLINK("http://www.tme.eu/it/details/gw28b/manopole-per-potenziometri-assiali/sr-passives/")</f>
        <v>http://www.tme.eu/it/details/gw28b/manopole-per-potenziometri-assiali/sr-passives/</v>
      </c>
      <c r="I30" s="7" t="n">
        <v>2</v>
      </c>
    </row>
    <row r="31" customFormat="false" ht="13.8" hidden="false" customHeight="false" outlineLevel="0" collapsed="false">
      <c r="A31" s="10" t="s">
        <v>152</v>
      </c>
      <c r="B31" s="6" t="s">
        <v>153</v>
      </c>
      <c r="C31" s="7" t="s">
        <v>154</v>
      </c>
      <c r="D31" s="7"/>
      <c r="E31" s="7"/>
      <c r="F31" s="7"/>
      <c r="G31" s="7" t="s">
        <v>155</v>
      </c>
      <c r="H31" s="8" t="str">
        <f aca="false">HYPERLINK("http://www.tme.eu/it/details/6psi-50k/potenziometri-a-carbone-mono-giro/piher/pc16dh10ip06503a2020ta/")</f>
        <v>http://www.tme.eu/it/details/6psi-50k/potenziometri-a-carbone-mono-giro/piher/pc16dh10ip06503a2020ta/</v>
      </c>
      <c r="I31" s="7" t="n">
        <v>1</v>
      </c>
    </row>
    <row r="32" customFormat="false" ht="13.8" hidden="false" customHeight="false" outlineLevel="0" collapsed="false">
      <c r="A32" s="10" t="s">
        <v>152</v>
      </c>
      <c r="B32" s="6" t="s">
        <v>156</v>
      </c>
      <c r="C32" s="7" t="s">
        <v>157</v>
      </c>
      <c r="D32" s="7"/>
      <c r="E32" s="7"/>
      <c r="F32" s="7"/>
      <c r="G32" s="7" t="s">
        <v>158</v>
      </c>
      <c r="H32" s="8" t="str">
        <f aca="false">HYPERLINK("http://www.tme.eu/it/details/pot2218p-10k/potenziometri-a-filo-multi-giri/sr-passives/")</f>
        <v>http://www.tme.eu/it/details/pot2218p-10k/potenziometri-a-filo-multi-giri/sr-passives/</v>
      </c>
      <c r="I32" s="7" t="n">
        <v>1</v>
      </c>
    </row>
    <row r="33" customFormat="false" ht="13.8" hidden="false" customHeight="false" outlineLevel="0" collapsed="false">
      <c r="A33" s="10" t="s">
        <v>159</v>
      </c>
      <c r="B33" s="6" t="s">
        <v>160</v>
      </c>
      <c r="C33" s="7" t="s">
        <v>154</v>
      </c>
      <c r="D33" s="7"/>
      <c r="E33" s="7"/>
      <c r="F33" s="7"/>
      <c r="G33" s="7" t="s">
        <v>161</v>
      </c>
      <c r="H33" s="8" t="str">
        <f aca="false">HYPERLINK("http://www.tme.eu/it/details/r16148-1a-2-b10k/potenziometri-a-carbone-mono-giro/sr-passives/")</f>
        <v>http://www.tme.eu/it/details/r16148-1a-2-b10k/potenziometri-a-carbone-mono-giro/sr-passives/</v>
      </c>
      <c r="I33" s="7" t="n">
        <v>1</v>
      </c>
    </row>
    <row r="34" customFormat="false" ht="13.8" hidden="false" customHeight="false" outlineLevel="0" collapsed="false">
      <c r="A34" s="5" t="s">
        <v>162</v>
      </c>
      <c r="B34" s="6" t="s">
        <v>163</v>
      </c>
      <c r="C34" s="7" t="s">
        <v>164</v>
      </c>
      <c r="D34" s="7" t="s">
        <v>165</v>
      </c>
      <c r="E34" s="7" t="s">
        <v>166</v>
      </c>
      <c r="F34" s="7" t="s">
        <v>81</v>
      </c>
      <c r="G34" s="7" t="s">
        <v>167</v>
      </c>
      <c r="H34" s="8" t="str">
        <f aca="false">HYPERLINK("http://www.tme.eu/it/details/irfp4310zpbf/transistori-con-canale-n-tht/infineon-irf/")</f>
        <v>http://www.tme.eu/it/details/irfp4310zpbf/transistori-con-canale-n-tht/infineon-irf/</v>
      </c>
      <c r="I34" s="7" t="n">
        <v>2</v>
      </c>
    </row>
    <row r="35" customFormat="false" ht="13.8" hidden="false" customHeight="false" outlineLevel="0" collapsed="false">
      <c r="A35" s="5" t="s">
        <v>168</v>
      </c>
      <c r="B35" s="6" t="s">
        <v>169</v>
      </c>
      <c r="C35" s="7" t="s">
        <v>170</v>
      </c>
      <c r="D35" s="7" t="s">
        <v>165</v>
      </c>
      <c r="E35" s="7" t="s">
        <v>171</v>
      </c>
      <c r="F35" s="7" t="s">
        <v>14</v>
      </c>
      <c r="G35" s="7" t="s">
        <v>172</v>
      </c>
      <c r="H35" s="8" t="str">
        <f aca="false">HYPERLINK("http://www.tme.eu/it/details/bdx53cg/transistori-di-darlington-npn-tht/on-semiconductor/")</f>
        <v>http://www.tme.eu/it/details/bdx53cg/transistori-di-darlington-npn-tht/on-semiconductor/</v>
      </c>
      <c r="I35" s="7" t="n">
        <v>1</v>
      </c>
    </row>
    <row r="36" customFormat="false" ht="13.8" hidden="false" customHeight="false" outlineLevel="0" collapsed="false">
      <c r="A36" s="5" t="s">
        <v>173</v>
      </c>
      <c r="B36" s="11" t="n">
        <v>100</v>
      </c>
      <c r="C36" s="7" t="s">
        <v>174</v>
      </c>
      <c r="D36" s="7" t="s">
        <v>119</v>
      </c>
      <c r="E36" s="7" t="s">
        <v>175</v>
      </c>
      <c r="F36" s="7" t="s">
        <v>36</v>
      </c>
      <c r="G36" s="7" t="s">
        <v>176</v>
      </c>
      <c r="H36" s="8" t="str">
        <f aca="false">HYPERLINK("http://www.tme.eu/it/details/1_4ws100r/resistori-a-carbone-subminiat-tht-14w/royal-ohm/cfr0s4j0101a50/")</f>
        <v>http://www.tme.eu/it/details/1_4ws100r/resistori-a-carbone-subminiat-tht-14w/royal-ohm/cfr0s4j0101a50/</v>
      </c>
      <c r="I36" s="7" t="n">
        <v>1</v>
      </c>
    </row>
    <row r="37" customFormat="false" ht="13.8" hidden="false" customHeight="false" outlineLevel="0" collapsed="false">
      <c r="A37" s="5" t="s">
        <v>173</v>
      </c>
      <c r="B37" s="11" t="n">
        <v>560</v>
      </c>
      <c r="C37" s="7" t="s">
        <v>174</v>
      </c>
      <c r="D37" s="7" t="s">
        <v>119</v>
      </c>
      <c r="E37" s="7" t="s">
        <v>177</v>
      </c>
      <c r="F37" s="7" t="s">
        <v>31</v>
      </c>
      <c r="G37" s="7" t="s">
        <v>178</v>
      </c>
      <c r="H37" s="8" t="str">
        <f aca="false">HYPERLINK("http://www.tme.eu/it/details/1_4ws560r/resistori-a-carbone-subminiat-tht-14w/royal-ohm/cfr0s4j0561a50/")</f>
        <v>http://www.tme.eu/it/details/1_4ws560r/resistori-a-carbone-subminiat-tht-14w/royal-ohm/cfr0s4j0561a50/</v>
      </c>
      <c r="I37" s="7" t="n">
        <v>1</v>
      </c>
    </row>
    <row r="38" customFormat="false" ht="13.8" hidden="false" customHeight="false" outlineLevel="0" collapsed="false">
      <c r="A38" s="5" t="s">
        <v>173</v>
      </c>
      <c r="B38" s="11" t="s">
        <v>179</v>
      </c>
      <c r="C38" s="7" t="s">
        <v>174</v>
      </c>
      <c r="D38" s="7" t="s">
        <v>119</v>
      </c>
      <c r="E38" s="7" t="s">
        <v>180</v>
      </c>
      <c r="F38" s="7" t="s">
        <v>81</v>
      </c>
      <c r="G38" s="7" t="s">
        <v>181</v>
      </c>
      <c r="H38" s="8" t="str">
        <f aca="false">HYPERLINK("http://www.tme.eu/it/details/1_4ws30k/resistori-a-carbone-subminiat-tht-14w/royal-ohm/cfr0s4j0303a50/")</f>
        <v>http://www.tme.eu/it/details/1_4ws30k/resistori-a-carbone-subminiat-tht-14w/royal-ohm/cfr0s4j0303a50/</v>
      </c>
      <c r="I38" s="7" t="n">
        <v>2</v>
      </c>
    </row>
    <row r="39" customFormat="false" ht="13.8" hidden="false" customHeight="false" outlineLevel="0" collapsed="false">
      <c r="A39" s="5" t="s">
        <v>173</v>
      </c>
      <c r="B39" s="11" t="s">
        <v>182</v>
      </c>
      <c r="C39" s="7" t="s">
        <v>174</v>
      </c>
      <c r="D39" s="7" t="s">
        <v>119</v>
      </c>
      <c r="E39" s="7" t="s">
        <v>183</v>
      </c>
      <c r="F39" s="7" t="s">
        <v>184</v>
      </c>
      <c r="G39" s="7" t="s">
        <v>185</v>
      </c>
      <c r="H39" s="8" t="str">
        <f aca="false">HYPERLINK("http://www.tme.eu/it/details/1_4ws4k7/resistori-a-carbone-subminiat-tht-14w/royal-ohm/cfr0s4j0472a50/")</f>
        <v>http://www.tme.eu/it/details/1_4ws4k7/resistori-a-carbone-subminiat-tht-14w/royal-ohm/cfr0s4j0472a50/</v>
      </c>
      <c r="I39" s="7" t="n">
        <v>5</v>
      </c>
    </row>
    <row r="40" customFormat="false" ht="13.8" hidden="false" customHeight="false" outlineLevel="0" collapsed="false">
      <c r="A40" s="5" t="s">
        <v>173</v>
      </c>
      <c r="B40" s="6" t="n">
        <v>220</v>
      </c>
      <c r="C40" s="7" t="s">
        <v>186</v>
      </c>
      <c r="D40" s="7" t="s">
        <v>119</v>
      </c>
      <c r="E40" s="7" t="s">
        <v>187</v>
      </c>
      <c r="F40" s="7" t="s">
        <v>14</v>
      </c>
      <c r="G40" s="7" t="s">
        <v>188</v>
      </c>
      <c r="H40" s="8" t="str">
        <f aca="false">HYPERLINK("http://www.tme.eu/it/details/1_4ws220r/resistori-a-carbone-subminiat-tht-14w/royal-ohm/cfr0s4j0221a50/")</f>
        <v>http://www.tme.eu/it/details/1_4ws220r/resistori-a-carbone-subminiat-tht-14w/royal-ohm/cfr0s4j0221a50/</v>
      </c>
      <c r="I40" s="7" t="n">
        <v>1</v>
      </c>
    </row>
    <row r="41" customFormat="false" ht="13.8" hidden="false" customHeight="false" outlineLevel="0" collapsed="false">
      <c r="A41" s="5" t="s">
        <v>189</v>
      </c>
      <c r="B41" s="11" t="s">
        <v>190</v>
      </c>
      <c r="C41" s="7" t="s">
        <v>174</v>
      </c>
      <c r="D41" s="7" t="s">
        <v>119</v>
      </c>
      <c r="E41" s="7" t="s">
        <v>191</v>
      </c>
      <c r="F41" s="7" t="s">
        <v>81</v>
      </c>
      <c r="G41" s="7" t="s">
        <v>192</v>
      </c>
      <c r="H41" s="8" t="str">
        <f aca="false">HYPERLINK("http://www.tme.eu/it/details/1_4ws22k/resistori-a-carbone-subminiat-tht-14w/royal-ohm/cfr0s4j0223a50/")</f>
        <v>http://www.tme.eu/it/details/1_4ws22k/resistori-a-carbone-subminiat-tht-14w/royal-ohm/cfr0s4j0223a50/</v>
      </c>
      <c r="I41" s="7" t="n">
        <v>5</v>
      </c>
    </row>
    <row r="42" customFormat="false" ht="13.8" hidden="false" customHeight="false" outlineLevel="0" collapsed="false">
      <c r="A42" s="5" t="s">
        <v>173</v>
      </c>
      <c r="B42" s="11" t="s">
        <v>193</v>
      </c>
      <c r="C42" s="7" t="s">
        <v>174</v>
      </c>
      <c r="D42" s="7" t="s">
        <v>119</v>
      </c>
      <c r="E42" s="7" t="s">
        <v>194</v>
      </c>
      <c r="F42" s="7" t="s">
        <v>81</v>
      </c>
      <c r="G42" s="7" t="s">
        <v>195</v>
      </c>
      <c r="H42" s="8" t="str">
        <f aca="false">HYPERLINK("http://www.tme.eu/it/details/1_4ws1k/resistori-a-carbone-subminiat-tht-14w/royal-ohm/cfr0s4j0102a50/")</f>
        <v>http://www.tme.eu/it/details/1_4ws1k/resistori-a-carbone-subminiat-tht-14w/royal-ohm/cfr0s4j0102a50/</v>
      </c>
      <c r="I42" s="7" t="n">
        <v>9</v>
      </c>
    </row>
    <row r="43" customFormat="false" ht="13.8" hidden="false" customHeight="false" outlineLevel="0" collapsed="false">
      <c r="A43" s="5" t="s">
        <v>173</v>
      </c>
      <c r="B43" s="6" t="s">
        <v>196</v>
      </c>
      <c r="C43" s="7" t="s">
        <v>197</v>
      </c>
      <c r="D43" s="7" t="s">
        <v>119</v>
      </c>
      <c r="E43" s="7" t="s">
        <v>198</v>
      </c>
      <c r="F43" s="7" t="s">
        <v>81</v>
      </c>
      <c r="G43" s="7" t="s">
        <v>199</v>
      </c>
      <c r="H43" s="8" t="str">
        <f aca="false">HYPERLINK("http://www.tme.eu/it/details/1_4ws10k/resistori-a-carbone-subminiat-tht-14w/royal-ohm/cfr0s4j0103a50/")</f>
        <v>http://www.tme.eu/it/details/1_4ws10k/resistori-a-carbone-subminiat-tht-14w/royal-ohm/cfr0s4j0103a50/</v>
      </c>
      <c r="I43" s="7" t="n">
        <v>3</v>
      </c>
    </row>
    <row r="44" customFormat="false" ht="13.8" hidden="false" customHeight="false" outlineLevel="0" collapsed="false">
      <c r="A44" s="12" t="s">
        <v>200</v>
      </c>
      <c r="B44" s="11" t="s">
        <v>196</v>
      </c>
      <c r="C44" s="7" t="s">
        <v>197</v>
      </c>
      <c r="D44" s="7" t="s">
        <v>119</v>
      </c>
      <c r="E44" s="7" t="s">
        <v>201</v>
      </c>
      <c r="F44" s="7" t="s">
        <v>81</v>
      </c>
      <c r="G44" s="7" t="s">
        <v>202</v>
      </c>
      <c r="H44" s="8" t="str">
        <f aca="false">HYPERLINK("http://www.tme.eu/it/details/cf1ws-10k/resistori-a-strato-di-carbone-tht-1w/sr-passives/")</f>
        <v>http://www.tme.eu/it/details/cf1ws-10k/resistori-a-strato-di-carbone-tht-1w/sr-passives/</v>
      </c>
      <c r="I44" s="7" t="n">
        <v>2</v>
      </c>
    </row>
    <row r="45" customFormat="false" ht="13.8" hidden="false" customHeight="false" outlineLevel="0" collapsed="false">
      <c r="A45" s="5" t="s">
        <v>203</v>
      </c>
      <c r="B45" s="11" t="s">
        <v>204</v>
      </c>
      <c r="C45" s="7" t="s">
        <v>174</v>
      </c>
      <c r="D45" s="7" t="s">
        <v>119</v>
      </c>
      <c r="E45" s="7" t="s">
        <v>205</v>
      </c>
      <c r="F45" s="7" t="s">
        <v>36</v>
      </c>
      <c r="G45" s="7" t="s">
        <v>206</v>
      </c>
      <c r="H45" s="8" t="str">
        <f aca="false">HYPERLINK("http://www.tme.eu/it/details/1_4ws2k2/resistori-a-carbone-subminiat-tht-14w/royal-ohm/cfr0s4j0222a50/")</f>
        <v>http://www.tme.eu/it/details/1_4ws2k2/resistori-a-carbone-subminiat-tht-14w/royal-ohm/cfr0s4j0222a50/</v>
      </c>
      <c r="I45" s="7" t="n">
        <v>1</v>
      </c>
    </row>
    <row r="46" customFormat="false" ht="13.8" hidden="false" customHeight="false" outlineLevel="0" collapsed="false">
      <c r="A46" s="5" t="s">
        <v>207</v>
      </c>
      <c r="B46" s="11" t="s">
        <v>208</v>
      </c>
      <c r="C46" s="7" t="s">
        <v>174</v>
      </c>
      <c r="D46" s="7" t="s">
        <v>119</v>
      </c>
      <c r="E46" s="7" t="s">
        <v>209</v>
      </c>
      <c r="F46" s="7" t="s">
        <v>36</v>
      </c>
      <c r="G46" s="7" t="s">
        <v>210</v>
      </c>
      <c r="H46" s="8" t="str">
        <f aca="false">HYPERLINK("http://www.tme.eu/it/details/1_4ws1m/resistori-a-carbone-subminiat-tht-14w/royal-ohm/cfr0s4j0105a50/")</f>
        <v>http://www.tme.eu/it/details/1_4ws1m/resistori-a-carbone-subminiat-tht-14w/royal-ohm/cfr0s4j0105a50/</v>
      </c>
      <c r="I46" s="7" t="n">
        <v>1</v>
      </c>
    </row>
    <row r="47" customFormat="false" ht="13.8" hidden="false" customHeight="false" outlineLevel="0" collapsed="false">
      <c r="A47" s="5" t="s">
        <v>211</v>
      </c>
      <c r="B47" s="6" t="s">
        <v>193</v>
      </c>
      <c r="C47" s="7" t="s">
        <v>212</v>
      </c>
      <c r="D47" s="7" t="s">
        <v>19</v>
      </c>
      <c r="E47" s="7" t="s">
        <v>213</v>
      </c>
      <c r="F47" s="7" t="s">
        <v>81</v>
      </c>
      <c r="G47" s="7" t="s">
        <v>214</v>
      </c>
      <c r="H47" s="8" t="str">
        <f aca="false">HYPERLINK("http://www.tme.eu/it/details/3296y-1-102lf/potenziometri-tht-multi-giri-38-pollice/bourns/")</f>
        <v>http://www.tme.eu/it/details/3296y-1-102lf/potenziometri-tht-multi-giri-38-pollice/bourns/</v>
      </c>
      <c r="I47" s="7" t="n">
        <v>1</v>
      </c>
    </row>
    <row r="48" customFormat="false" ht="13.8" hidden="false" customHeight="false" outlineLevel="0" collapsed="false">
      <c r="A48" s="5" t="s">
        <v>215</v>
      </c>
      <c r="B48" s="6" t="s">
        <v>216</v>
      </c>
      <c r="C48" s="7" t="s">
        <v>217</v>
      </c>
      <c r="D48" s="7" t="s">
        <v>119</v>
      </c>
      <c r="E48" s="7" t="s">
        <v>218</v>
      </c>
      <c r="F48" s="7" t="s">
        <v>14</v>
      </c>
      <c r="G48" s="7" t="s">
        <v>219</v>
      </c>
      <c r="H48" s="8" t="str">
        <f aca="false">HYPERLINK("http://www.tme.eu/it/details/1_4ws6r8/resistori-a-carbone-subminiat-tht-14w/royal-ohm/cfr0s4j068ja50/")</f>
        <v>http://www.tme.eu/it/details/1_4ws6r8/resistori-a-carbone-subminiat-tht-14w/royal-ohm/cfr0s4j068ja50/</v>
      </c>
      <c r="I48" s="7" t="n">
        <v>1</v>
      </c>
    </row>
    <row r="49" customFormat="false" ht="13.8" hidden="false" customHeight="false" outlineLevel="0" collapsed="false">
      <c r="A49" s="5" t="s">
        <v>220</v>
      </c>
      <c r="B49" s="11" t="s">
        <v>221</v>
      </c>
      <c r="C49" s="7" t="s">
        <v>174</v>
      </c>
      <c r="D49" s="7" t="s">
        <v>119</v>
      </c>
      <c r="E49" s="7" t="s">
        <v>222</v>
      </c>
      <c r="F49" s="7" t="s">
        <v>81</v>
      </c>
      <c r="G49" s="7" t="s">
        <v>223</v>
      </c>
      <c r="H49" s="8" t="str">
        <f aca="false">HYPERLINK("http://www.tme.eu/it/details/1_4ws15k/resistori-a-carbone-subminiat-tht-14w/royal-ohm/cfr0s4j0153a50/")</f>
        <v>http://www.tme.eu/it/details/1_4ws15k/resistori-a-carbone-subminiat-tht-14w/royal-ohm/cfr0s4j0153a50/</v>
      </c>
      <c r="I49" s="7" t="n">
        <v>1</v>
      </c>
    </row>
    <row r="50" customFormat="false" ht="13.8" hidden="false" customHeight="false" outlineLevel="0" collapsed="false">
      <c r="A50" s="5" t="s">
        <v>224</v>
      </c>
      <c r="B50" s="6" t="s">
        <v>225</v>
      </c>
      <c r="C50" s="7" t="s">
        <v>226</v>
      </c>
      <c r="D50" s="7" t="s">
        <v>19</v>
      </c>
      <c r="E50" s="7" t="s">
        <v>227</v>
      </c>
      <c r="F50" s="7" t="s">
        <v>228</v>
      </c>
      <c r="G50" s="7" t="s">
        <v>229</v>
      </c>
      <c r="H50" s="8" t="str">
        <f aca="false">HYPERLINK("http://www.tme.eu/it/details/lrp2512-r010-1%25/resistori-smd-2512/viking/lrp12ftwrr010/")</f>
        <v>http://www.tme.eu/it/details/lrp2512-r010-1%25/resistori-smd-2512/viking/lrp12ftwrr010/</v>
      </c>
      <c r="I50" s="7" t="n">
        <v>2</v>
      </c>
    </row>
    <row r="51" customFormat="false" ht="13.8" hidden="false" customHeight="false" outlineLevel="0" collapsed="false">
      <c r="A51" s="5" t="s">
        <v>230</v>
      </c>
      <c r="B51" s="6" t="s">
        <v>196</v>
      </c>
      <c r="C51" s="7" t="s">
        <v>231</v>
      </c>
      <c r="D51" s="7" t="s">
        <v>232</v>
      </c>
      <c r="E51" s="7" t="s">
        <v>233</v>
      </c>
      <c r="F51" s="7" t="s">
        <v>14</v>
      </c>
      <c r="G51" s="7" t="s">
        <v>234</v>
      </c>
      <c r="H51" s="8" t="str">
        <f aca="false">HYPERLINK("http://www.tme.eu/it/details/ntcc-10k/termistori-ntc-di-rilievo-tht/sr-passives/")</f>
        <v>http://www.tme.eu/it/details/ntcc-10k/termistori-ntc-di-rilievo-tht/sr-passives/</v>
      </c>
      <c r="I51" s="7" t="n">
        <v>1</v>
      </c>
    </row>
    <row r="52" customFormat="false" ht="13.8" hidden="false" customHeight="false" outlineLevel="0" collapsed="false">
      <c r="A52" s="5" t="s">
        <v>235</v>
      </c>
      <c r="B52" s="6" t="s">
        <v>193</v>
      </c>
      <c r="C52" s="7" t="s">
        <v>212</v>
      </c>
      <c r="D52" s="7" t="s">
        <v>19</v>
      </c>
      <c r="E52" s="7" t="s">
        <v>236</v>
      </c>
      <c r="F52" s="7" t="s">
        <v>36</v>
      </c>
      <c r="G52" s="7" t="s">
        <v>214</v>
      </c>
      <c r="H52" s="8" t="str">
        <f aca="false">HYPERLINK("http://www.tme.eu/it/details/3296y-1-102lf/potenziometri-tht-multi-giri-38-pollice/bourns/")</f>
        <v>http://www.tme.eu/it/details/3296y-1-102lf/potenziometri-tht-multi-giri-38-pollice/bourns/</v>
      </c>
      <c r="I52" s="7" t="n">
        <v>1</v>
      </c>
    </row>
    <row r="53" customFormat="false" ht="13.8" hidden="false" customHeight="false" outlineLevel="0" collapsed="false">
      <c r="A53" s="5" t="s">
        <v>237</v>
      </c>
      <c r="B53" s="6" t="s">
        <v>193</v>
      </c>
      <c r="C53" s="7" t="s">
        <v>238</v>
      </c>
      <c r="D53" s="7" t="s">
        <v>119</v>
      </c>
      <c r="E53" s="7" t="s">
        <v>239</v>
      </c>
      <c r="F53" s="7" t="s">
        <v>14</v>
      </c>
      <c r="G53" s="7" t="s">
        <v>240</v>
      </c>
      <c r="H53" s="8" t="str">
        <f aca="false">HYPERLINK("http://www.tme.eu/it/details/1w-1k/resistori-a-strato-metallico-tht-1w/royal-ohm/mor01sj0102a10/")</f>
        <v>http://www.tme.eu/it/details/1w-1k/resistori-a-strato-metallico-tht-1w/royal-ohm/mor01sj0102a10/</v>
      </c>
      <c r="I53" s="7" t="n">
        <v>1</v>
      </c>
    </row>
    <row r="54" customFormat="false" ht="13.8" hidden="false" customHeight="false" outlineLevel="0" collapsed="false">
      <c r="A54" s="5" t="s">
        <v>241</v>
      </c>
      <c r="B54" s="6"/>
      <c r="C54" s="7"/>
      <c r="D54" s="7"/>
      <c r="E54" s="7"/>
      <c r="F54" s="7"/>
      <c r="G54" s="7" t="s">
        <v>242</v>
      </c>
      <c r="H54" s="8" t="str">
        <f aca="false">HYPERLINK("http://www.tme.eu/it/details/rad-p3698_100/radiatori/stonecold/")</f>
        <v>http://www.tme.eu/it/details/rad-p3698_100/radiatori/stonecold/</v>
      </c>
      <c r="I54" s="7" t="n">
        <v>1</v>
      </c>
    </row>
    <row r="55" customFormat="false" ht="13.8" hidden="false" customHeight="false" outlineLevel="0" collapsed="false">
      <c r="A55" s="5" t="s">
        <v>243</v>
      </c>
      <c r="B55" s="6"/>
      <c r="C55" s="7" t="s">
        <v>244</v>
      </c>
      <c r="D55" s="7" t="s">
        <v>245</v>
      </c>
      <c r="E55" s="7" t="s">
        <v>246</v>
      </c>
      <c r="F55" s="7" t="s">
        <v>31</v>
      </c>
      <c r="G55" s="7" t="s">
        <v>247</v>
      </c>
      <c r="H55" s="8" t="str">
        <f aca="false">HYPERLINK("http://www.tme.eu/it/details/tact-64n-f/microinterruttori-tact-pcb/ninigi/")</f>
        <v>http://www.tme.eu/it/details/tact-64n-f/microinterruttori-tact-pcb/ninigi/</v>
      </c>
      <c r="I55" s="7" t="n">
        <v>1</v>
      </c>
    </row>
    <row r="56" customFormat="false" ht="13.8" hidden="false" customHeight="false" outlineLevel="0" collapsed="false">
      <c r="A56" s="5" t="s">
        <v>248</v>
      </c>
      <c r="B56" s="6" t="s">
        <v>111</v>
      </c>
      <c r="C56" s="7"/>
      <c r="D56" s="7" t="s">
        <v>249</v>
      </c>
      <c r="E56" s="7" t="s">
        <v>250</v>
      </c>
      <c r="F56" s="7" t="s">
        <v>36</v>
      </c>
      <c r="G56" s="7" t="s">
        <v>251</v>
      </c>
      <c r="H56" s="8" t="str">
        <f aca="false">HYPERLINK("http://www.tme.eu/it/details/zl201-16g/prese-e-spine-tipo-c-gird/connfly/ds1021-1_16sf11/")</f>
        <v>http://www.tme.eu/it/details/zl201-16g/prese-e-spine-tipo-c-gird/connfly/ds1021-1_16sf11/</v>
      </c>
      <c r="I56" s="7" t="n">
        <v>1</v>
      </c>
    </row>
    <row r="57" customFormat="false" ht="13.8" hidden="false" customHeight="false" outlineLevel="0" collapsed="false">
      <c r="A57" s="5" t="s">
        <v>252</v>
      </c>
      <c r="B57" s="6" t="s">
        <v>253</v>
      </c>
      <c r="C57" s="7" t="s">
        <v>254</v>
      </c>
      <c r="D57" s="7" t="s">
        <v>255</v>
      </c>
      <c r="E57" s="7" t="s">
        <v>256</v>
      </c>
      <c r="F57" s="7" t="s">
        <v>36</v>
      </c>
      <c r="G57" s="7" t="s">
        <v>257</v>
      </c>
      <c r="H57" s="8" t="str">
        <f aca="false">HYPERLINK("http://www.tme.eu/it/details/bc337-16bk-dio/transistori-npn-tht/diotec-semiconductor/bc337-16bk/")</f>
        <v>http://www.tme.eu/it/details/bc337-16bk-dio/transistori-npn-tht/diotec-semiconductor/bc337-16bk/</v>
      </c>
      <c r="I57" s="7" t="n">
        <v>2</v>
      </c>
    </row>
    <row r="58" customFormat="false" ht="13.8" hidden="false" customHeight="false" outlineLevel="0" collapsed="false">
      <c r="A58" s="5" t="s">
        <v>258</v>
      </c>
      <c r="B58" s="6"/>
      <c r="C58" s="7" t="s">
        <v>259</v>
      </c>
      <c r="D58" s="7" t="s">
        <v>260</v>
      </c>
      <c r="E58" s="7" t="s">
        <v>261</v>
      </c>
      <c r="F58" s="7" t="s">
        <v>81</v>
      </c>
      <c r="G58" s="7" t="s">
        <v>262</v>
      </c>
      <c r="H58" s="8" t="str">
        <f aca="false">HYPERLINK("http://www.tme.eu/it/details/eb21a-02-d/morsettiere-per-circuiti-stampati/adam-tech/")</f>
        <v>http://www.tme.eu/it/details/eb21a-02-d/morsettiere-per-circuiti-stampati/adam-tech/</v>
      </c>
      <c r="I58" s="7" t="n">
        <v>2</v>
      </c>
    </row>
    <row r="59" customFormat="false" ht="13.8" hidden="false" customHeight="false" outlineLevel="0" collapsed="false">
      <c r="A59" s="5" t="s">
        <v>263</v>
      </c>
      <c r="B59" s="6" t="s">
        <v>264</v>
      </c>
      <c r="C59" s="7" t="s">
        <v>265</v>
      </c>
      <c r="D59" s="7"/>
      <c r="E59" s="7"/>
      <c r="F59" s="7"/>
      <c r="G59" s="7" t="s">
        <v>266</v>
      </c>
      <c r="H59" s="8" t="str">
        <f aca="false">HYPERLINK("http://www.tme.eu/it/details/wk_247/radiatori-equipaggiamento/fischer-elektronik/wk-247/")</f>
        <v>http://www.tme.eu/it/details/wk_247/radiatori-equipaggiamento/fischer-elektronik/wk-247/</v>
      </c>
      <c r="I59" s="7" t="n">
        <v>2</v>
      </c>
    </row>
    <row r="60" customFormat="false" ht="13.8" hidden="false" customHeight="false" outlineLevel="0" collapsed="false">
      <c r="A60" s="5" t="s">
        <v>267</v>
      </c>
      <c r="B60" s="6" t="s">
        <v>268</v>
      </c>
      <c r="C60" s="7"/>
      <c r="D60" s="7"/>
      <c r="E60" s="7"/>
      <c r="F60" s="7"/>
      <c r="G60" s="7" t="s">
        <v>269</v>
      </c>
      <c r="H60" s="8" t="str">
        <f aca="false">HYPERLINK("http://www.tme.eu/it/details/tst600w_2x17v/trasformatori-toroidali/indel/tst600006/")</f>
        <v>http://www.tme.eu/it/details/tst600w_2x17v/trasformatori-toroidali/indel/tst600006/</v>
      </c>
      <c r="I60" s="7" t="n">
        <v>1</v>
      </c>
    </row>
    <row r="61" customFormat="false" ht="13.8" hidden="false" customHeight="false" outlineLevel="0" collapsed="false">
      <c r="A61" s="5" t="s">
        <v>270</v>
      </c>
      <c r="B61" s="6" t="s">
        <v>271</v>
      </c>
      <c r="C61" s="7"/>
      <c r="D61" s="7"/>
      <c r="E61" s="7"/>
      <c r="F61" s="7"/>
      <c r="G61" s="7"/>
      <c r="H61" s="8" t="str">
        <f aca="false">HYPERLINK("http://www.tme.eu/it/details/tszzbd12_001m/trasformatori-con-fissaggio/indel/tszzbd-12001m/")</f>
        <v>http://www.tme.eu/it/details/tszzbd12_001m/trasformatori-con-fissaggio/indel/tszzbd-12001m/</v>
      </c>
      <c r="I61" s="7" t="n">
        <v>1</v>
      </c>
    </row>
    <row r="62" customFormat="false" ht="13.8" hidden="false" customHeight="false" outlineLevel="0" collapsed="false">
      <c r="A62" s="5" t="s">
        <v>272</v>
      </c>
      <c r="B62" s="6" t="s">
        <v>273</v>
      </c>
      <c r="C62" s="7"/>
      <c r="D62" s="7"/>
      <c r="E62" s="7"/>
      <c r="F62" s="7"/>
      <c r="G62" s="7" t="s">
        <v>274</v>
      </c>
      <c r="H62" s="8" t="str">
        <f aca="false">HYPERLINK("http://www.tme.eu/it/details/kbpc5010f/ponti-a-diodi-monofase-quadrati/dc-components/kbpc5010/")</f>
        <v>http://www.tme.eu/it/details/kbpc5010f/ponti-a-diodi-monofase-quadrati/dc-components/kbpc5010/</v>
      </c>
      <c r="I62" s="13" t="n">
        <v>1</v>
      </c>
    </row>
    <row r="63" s="9" customFormat="true" ht="13.8" hidden="false" customHeight="false" outlineLevel="0" collapsed="false">
      <c r="A63" s="5" t="s">
        <v>275</v>
      </c>
      <c r="B63" s="6" t="s">
        <v>276</v>
      </c>
      <c r="C63" s="7"/>
      <c r="D63" s="7"/>
      <c r="E63" s="7"/>
      <c r="F63" s="7"/>
      <c r="G63" s="7" t="s">
        <v>277</v>
      </c>
      <c r="H63" s="8" t="str">
        <f aca="false">HYPERLINK("http://www.tme.eu/it/details/mbr3060pt-e3_45/diodi-schottky-tht/vishay/")</f>
        <v>http://www.tme.eu/it/details/mbr3060pt-e3_45/diodi-schottky-tht/vishay/</v>
      </c>
      <c r="I63" s="7" t="n">
        <v>1</v>
      </c>
    </row>
    <row r="64" customFormat="false" ht="13.8" hidden="false" customHeight="false" outlineLevel="0" collapsed="false">
      <c r="A64" s="5" t="s">
        <v>278</v>
      </c>
      <c r="B64" s="14" t="s">
        <v>279</v>
      </c>
      <c r="C64" s="7"/>
      <c r="D64" s="7"/>
      <c r="E64" s="7"/>
      <c r="F64" s="7"/>
      <c r="G64" s="7"/>
      <c r="H64" s="8" t="str">
        <f aca="false">HYPERLINK("https://aliexpress.com/item/Dual-LED-Digital-Voltmeter-Ammeter-Amp-Volt-Meter-Current-Shunt-DC-100V-50A-U225/32795476928.html?shortkey=3E3ANRZj&amp;addresstype=600")</f>
        <v>https://aliexpress.com/item/Dual-LED-Digital-Voltmeter-Ammeter-Amp-Volt-Meter-Current-Shunt-DC-100V-50A-U225/32795476928.html?shortkey=3E3ANRZj&amp;addresstype=600</v>
      </c>
      <c r="I64" s="7" t="n">
        <v>1</v>
      </c>
    </row>
    <row r="65" s="9" customFormat="true" ht="14.95" hidden="false" customHeight="false" outlineLevel="0" collapsed="false">
      <c r="A65" s="5" t="s">
        <v>280</v>
      </c>
      <c r="B65" s="6"/>
      <c r="C65" s="7"/>
      <c r="D65" s="7"/>
      <c r="E65" s="7"/>
      <c r="F65" s="7"/>
      <c r="G65" s="7" t="s">
        <v>281</v>
      </c>
      <c r="H65" s="8" t="str">
        <f aca="false">HYPERLINK("http://www.tme.eu/it/details/fs1536_nc/terminali-a-saldare-pcb/osterrath/61-1536-110031/")</f>
        <v>http://www.tme.eu/it/details/fs1536_nc/terminali-a-saldare-pcb/osterrath/61-1536-110031/</v>
      </c>
      <c r="I65" s="7" t="n">
        <v>10</v>
      </c>
    </row>
    <row r="66" s="9" customFormat="true" ht="13.8" hidden="false" customHeight="false" outlineLevel="0" collapsed="false">
      <c r="A66" s="5" t="s">
        <v>282</v>
      </c>
      <c r="B66" s="6"/>
      <c r="C66" s="7"/>
      <c r="D66" s="7"/>
      <c r="E66" s="7"/>
      <c r="F66" s="7"/>
      <c r="G66" s="7"/>
      <c r="H66" s="8" t="str">
        <f aca="false">HYPERLINK("http://www.tme.eu/it/details/3-520408-2/connettori-isolati/te-connectivity/")</f>
        <v>http://www.tme.eu/it/details/3-520408-2/connettori-isolati/te-connectivity/</v>
      </c>
      <c r="I66" s="7" t="n">
        <v>10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LibreOffice/5.3.3.2$Linux_X86_64 LibreOffice_project/30m0$Build-2</Application>
  <Company>Enel S.p.A.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2016-12-16T14:44:38Z</dcterms:created>
  <dc:creator>a261056</dc:creator>
  <dc:description/>
  <dc:language>en-US</dc:language>
  <cp:lastModifiedBy/>
  <dcterms:modified xsi:type="dcterms:W3CDTF">2017-05-28T18:52:10Z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Enel S.p.A.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