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 STRUCTURE" sheetId="1" r:id="rId4"/>
    <sheet state="visible" name="MS INDIRECT" sheetId="2" r:id="rId5"/>
    <sheet state="visible" name="MS PRODUCTION" sheetId="3" r:id="rId6"/>
    <sheet state="visible" name="COMPTE DE RESULTAT" sheetId="4" r:id="rId7"/>
    <sheet state="visible" name="BILANS" sheetId="5" r:id="rId8"/>
    <sheet state="visible" name="HEURES" sheetId="6" r:id="rId9"/>
    <sheet state="visible" name="COUTS HORAIRE" sheetId="7" r:id="rId10"/>
    <sheet state="visible" name="indices" sheetId="8" r:id="rId11"/>
    <sheet state="visible" name="SIG" sheetId="9" r:id="rId12"/>
  </sheets>
  <externalReferences>
    <externalReference r:id="rId13"/>
  </externalReferences>
  <definedNames>
    <definedName hidden="1" localSheetId="1" name="_xlnm._FilterDatabase">'MS INDIRECT'!$A$6:$JL$70</definedName>
    <definedName hidden="1" localSheetId="2" name="_xlnm._FilterDatabase">'MS PRODUCTION'!$A$6:$IR$76</definedName>
  </definedNames>
  <calcPr/>
  <extLst>
    <ext uri="GoogleSheetsCustomDataVersion1">
      <go:sheetsCustomData xmlns:go="http://customooxmlschemas.google.com/" r:id="rId14" roundtripDataSignature="AMtx7mji0PYRRQqb1FgoNdL723GT98c+K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8">
      <text>
        <t xml:space="preserve">======
ID#AAAAhjsGHMo
Florian Dordain    (2022-10-05 17:29:57)
- une personne en arrêt depuis avril
- Arrêt d'un contrat</t>
      </text>
    </comment>
  </commentList>
  <extLst>
    <ext uri="GoogleSheetsCustomDataVersion1">
      <go:sheetsCustomData xmlns:go="http://customooxmlschemas.google.com/" r:id="rId1" roundtripDataSignature="AMtx7mjL22SWodziT0GQZG7Uc3wgthsEUg=="/>
    </ext>
  </extLst>
</comments>
</file>

<file path=xl/sharedStrings.xml><?xml version="1.0" encoding="utf-8"?>
<sst xmlns="http://schemas.openxmlformats.org/spreadsheetml/2006/main" count="2745" uniqueCount="607">
  <si>
    <t>COÛTS</t>
  </si>
  <si>
    <t>SALAIRE BRUT</t>
  </si>
  <si>
    <t>PRIMES</t>
  </si>
  <si>
    <t>RETENUES</t>
  </si>
  <si>
    <t>SALAIRE</t>
  </si>
  <si>
    <t>ACOMPTE</t>
  </si>
  <si>
    <t>CHARGES</t>
  </si>
  <si>
    <t>1/2</t>
  </si>
  <si>
    <t>2/2</t>
  </si>
  <si>
    <t>BASE</t>
  </si>
  <si>
    <t>SUPPL. 125%</t>
  </si>
  <si>
    <t>SUPPL. 150%</t>
  </si>
  <si>
    <t>SUPPL. 200%</t>
  </si>
  <si>
    <t>ANCIENNETE</t>
  </si>
  <si>
    <t>ASSIDUITE</t>
  </si>
  <si>
    <t>OBJECTIF</t>
  </si>
  <si>
    <t>POSTE</t>
  </si>
  <si>
    <t>RESPONSABILITE</t>
  </si>
  <si>
    <t>EXCEPTIONNELLE</t>
  </si>
  <si>
    <t>,</t>
  </si>
  <si>
    <t>DIVERSES</t>
  </si>
  <si>
    <t>BRUT</t>
  </si>
  <si>
    <t>NET</t>
  </si>
  <si>
    <t>SALARIALES</t>
  </si>
  <si>
    <t>PATRONALES</t>
  </si>
  <si>
    <t>COMPLET</t>
  </si>
  <si>
    <t>Vacances</t>
  </si>
  <si>
    <t>13ième mois</t>
  </si>
  <si>
    <t>Code</t>
  </si>
  <si>
    <t>Coefficient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</si>
  <si>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</si>
  <si>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</si>
  <si>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</si>
  <si>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</si>
  <si>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</si>
  <si>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</si>
  <si>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</si>
  <si>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</si>
  <si>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</si>
  <si>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</si>
  <si>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</si>
  <si>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</si>
  <si>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ANNUEL</t>
  </si>
  <si>
    <t>DIRIGEANT</t>
  </si>
  <si>
    <t>Développement</t>
  </si>
  <si>
    <t>Productif</t>
  </si>
  <si>
    <t>INGENIEUR APPLICATIFS</t>
  </si>
  <si>
    <t>ASSISTANTE DIR.</t>
  </si>
  <si>
    <t>ADMINISTRATIF</t>
  </si>
  <si>
    <t>Structure</t>
  </si>
  <si>
    <t>DOCTORANT</t>
  </si>
  <si>
    <t>DIRECTEUR</t>
  </si>
  <si>
    <t>RESPONSABLE RH</t>
  </si>
  <si>
    <t>CHARGES FIXES DE PRODUCTIONS</t>
  </si>
  <si>
    <t>CHARGES FIXES DE STRUCTURES</t>
  </si>
  <si>
    <t>CHARGES VARIABLES</t>
  </si>
  <si>
    <t>PRODUITS D'EXPLOITATION</t>
  </si>
  <si>
    <t>Ventes de marchandises</t>
  </si>
  <si>
    <t>707100 REVENTE</t>
  </si>
  <si>
    <t>Production vendue de biens</t>
  </si>
  <si>
    <t xml:space="preserve">7001100000 VENTES LAMPES UVC </t>
  </si>
  <si>
    <t>7001200000 VENTES PC INDUSTRIELS</t>
  </si>
  <si>
    <t>7001300000 VENTES TABLETTES SAMSUNG</t>
  </si>
  <si>
    <t>7001500000  SOFT KAMELEON</t>
  </si>
  <si>
    <t>Production vendue de services</t>
  </si>
  <si>
    <t>70600001 DIAG INNO</t>
  </si>
  <si>
    <t>70600002 PROJET NORTIER</t>
  </si>
  <si>
    <t>70600003 PSYCLE</t>
  </si>
  <si>
    <t>70600003 CONTRAT DE MAINTENANCE KAMELEON</t>
  </si>
  <si>
    <t>70600004  DEVELOPPEMENT LOGICIELS</t>
  </si>
  <si>
    <t>7081000 FRAIS DE TRANSPORT</t>
  </si>
  <si>
    <t>70600004  DEVELOPPEMENT PFT INNOVALTECH</t>
  </si>
  <si>
    <t>Chiffres d'affaires nets</t>
  </si>
  <si>
    <t>Production stockée</t>
  </si>
  <si>
    <t>71331000 VAR.STOCKS PROD. RN COURS</t>
  </si>
  <si>
    <t>71355000 VAR.STOCKS PROD.FINIS</t>
  </si>
  <si>
    <t>Production immobilisée</t>
  </si>
  <si>
    <t>72200000 IMMOBILISATION CORPORELLES</t>
  </si>
  <si>
    <t>Subvention d'exploitation</t>
  </si>
  <si>
    <t>74100000 SUBVENTIONS RD ANRT</t>
  </si>
  <si>
    <t>74110000 SUB ASSUR BPI</t>
  </si>
  <si>
    <t>74120000 PRIME EMPLOI ALT</t>
  </si>
  <si>
    <t>Reprises sur amort. et prov., transf. de ch</t>
  </si>
  <si>
    <t>78150000 REPRISES SUR PROVISIONS D'EXPLOITATION</t>
  </si>
  <si>
    <t>Autres produits</t>
  </si>
  <si>
    <t>79100000 TRANSFERTS DE CHARGES D'EXPLOITATION</t>
  </si>
  <si>
    <t>79140000 AVANTAGE EN NATURE</t>
  </si>
  <si>
    <t>75800000 PRDTS.DIVERS GEST.COUR</t>
  </si>
  <si>
    <t>Total des produits d'exploitation (I)</t>
  </si>
  <si>
    <t>CHARGES D'EXPLOITATION</t>
  </si>
  <si>
    <t>Achats de marchandises (y compris droits douane)</t>
  </si>
  <si>
    <t>Achat mat. 1ère et autres appro.</t>
  </si>
  <si>
    <t>60100000 ACHATS PC INDUSTRIELS</t>
  </si>
  <si>
    <t>60100001 ACHATS LAMPE UVC</t>
  </si>
  <si>
    <t>60100001 ACHATS PROJET NORTIER</t>
  </si>
  <si>
    <t>60100001 ACHATS KMB</t>
  </si>
  <si>
    <t>60100001 ACHATS TTECH</t>
  </si>
  <si>
    <t>60100001 ACHATS EURODAO</t>
  </si>
  <si>
    <t>60100001 ACHATS LILEAE</t>
  </si>
  <si>
    <t>60100001 ACHATS BALISTIK</t>
  </si>
  <si>
    <t>60100001 ACHATS PROJET PFT INNOVALTECH</t>
  </si>
  <si>
    <t>60100001 ACHATS TABLETTES</t>
  </si>
  <si>
    <t>60100002 ACHATS DIVERS</t>
  </si>
  <si>
    <t>Variation de stock (mat. 1ère et autre appro.)</t>
  </si>
  <si>
    <t>60310000 VARIAT.STOCKS MAT.PREM</t>
  </si>
  <si>
    <t>60320000 VARIA.STOCKS AUT.FOURN</t>
  </si>
  <si>
    <t>Autres achats et charges externes</t>
  </si>
  <si>
    <t>Sous traitance</t>
  </si>
  <si>
    <t>61100000 SOUS-TRAITANCE DE PRODUCTION</t>
  </si>
  <si>
    <t>60400000 PROJET NORTIER</t>
  </si>
  <si>
    <t>60400000 PROJET EX PACEO</t>
  </si>
  <si>
    <t>60400000 PROJET DIAG INOV</t>
  </si>
  <si>
    <t>60400000 PROJET PFT INNOVALTECH</t>
  </si>
  <si>
    <t>60400000 CABLAGE</t>
  </si>
  <si>
    <t>60400000 PROJET</t>
  </si>
  <si>
    <t>Eau - Energie</t>
  </si>
  <si>
    <t>60610000 EAU</t>
  </si>
  <si>
    <t>60615000 ELECTRICITE</t>
  </si>
  <si>
    <t>60615000 GAZ</t>
  </si>
  <si>
    <t>Consommables</t>
  </si>
  <si>
    <t>60630000 PETIT EQUIPEMENT</t>
  </si>
  <si>
    <t>60631000 PETIT OUTILLAGE IC</t>
  </si>
  <si>
    <t>61104000 SOUS-TRAIT. VETEMENTS</t>
  </si>
  <si>
    <t>61102000 SOUS-TRAIT.NETTOYAGE</t>
  </si>
  <si>
    <t>61103000 SOUS-TR.COLLECTE DECHETS</t>
  </si>
  <si>
    <t>61108000 LOCATIONS SERVIETTES INDUSTR.</t>
  </si>
  <si>
    <t>60640000 FOURNITURES DE BUREAU</t>
  </si>
  <si>
    <t>61106000 ENTRETIEN TERRAIN</t>
  </si>
  <si>
    <t>61109100 PRESTATIONS ADMINISTRATIVES</t>
  </si>
  <si>
    <t>61100000 SOUS-TRAITANCE GALE.</t>
  </si>
  <si>
    <t>61101000 SOUS-TRAIT.SURVEILLANCE</t>
  </si>
  <si>
    <t>Carburants</t>
  </si>
  <si>
    <t>60611000 CARBURANTS</t>
  </si>
  <si>
    <t>Crédit Bail</t>
  </si>
  <si>
    <t>61250400 MACHINES 1</t>
  </si>
  <si>
    <t>61256200 MACHINES 2</t>
  </si>
  <si>
    <t>61257200 MACHINES 3</t>
  </si>
  <si>
    <t>61257400 MACHINES 4</t>
  </si>
  <si>
    <t>61257500 MACHINES 5</t>
  </si>
  <si>
    <t>61257600 MACHINES 6</t>
  </si>
  <si>
    <t>Locations</t>
  </si>
  <si>
    <t>61320000 LOC IMMOB. DIVERSES</t>
  </si>
  <si>
    <t>61322200 LOC.MATERIEL DE TRANSPORT</t>
  </si>
  <si>
    <t>61350000 LOCATION RENAULT PARTNER</t>
  </si>
  <si>
    <t>61351200 LOCATION  PEUGEOT 208</t>
  </si>
  <si>
    <t>61351210 LOCATION PEUGEOT 308</t>
  </si>
  <si>
    <t xml:space="preserve">61351000 LOCATION MACHINE </t>
  </si>
  <si>
    <t>61353200 LOCATION MACHINE</t>
  </si>
  <si>
    <t>61353300 LOC COPIEURS</t>
  </si>
  <si>
    <t>61351000 LOC LICENCE QT</t>
  </si>
  <si>
    <t>61353500 LOC COPIEURS TOSHIBA</t>
  </si>
  <si>
    <t>61356100 LEASECOM  INFORMATIQUE</t>
  </si>
  <si>
    <t>61400000 CHARGES LOCATIVES</t>
  </si>
  <si>
    <t>Entretiens</t>
  </si>
  <si>
    <t>61520000 ENTRET.REPAR.CONSTRUC.</t>
  </si>
  <si>
    <t>61510000 ENT.REPAR.MAT.ET OUTIL</t>
  </si>
  <si>
    <t>61551100 ENTR REPAR OUTILL AFFUT</t>
  </si>
  <si>
    <t>615610000 ENTRET SOFT QT</t>
  </si>
  <si>
    <t>61551000 ENTRET MATERIELS DE TRANSPORT</t>
  </si>
  <si>
    <t>61560000 MAINTENANCE</t>
  </si>
  <si>
    <t>61563000 ARICHIVECO</t>
  </si>
  <si>
    <t>61551200 ENTR REPAR OUTILL ETALONNAGE</t>
  </si>
  <si>
    <t>61551210 ETALONNAGE IC</t>
  </si>
  <si>
    <t>Assurances</t>
  </si>
  <si>
    <t>61600000 ASSURANCES EMPRUNT</t>
  </si>
  <si>
    <t>61610000 ASSURANCE MULTIRIQUES</t>
  </si>
  <si>
    <t>61630000 ASSURANCEVéHICULES</t>
  </si>
  <si>
    <t>61630000 ASSURANCE MARCHANDISES</t>
  </si>
  <si>
    <t>61610000 ASSURANCE PERTES D'EXPLOITATION</t>
  </si>
  <si>
    <t>Recherche et développement</t>
  </si>
  <si>
    <t>61710000 VEILLE TECHNOLOGIQUE</t>
  </si>
  <si>
    <t>Abonnements</t>
  </si>
  <si>
    <t>61800000 DIVERS (DOCUMENTATION)</t>
  </si>
  <si>
    <t>61850000 FORMATION SALARIES</t>
  </si>
  <si>
    <t>Personnel exterieurs</t>
  </si>
  <si>
    <t>62110000 PERSONNEL INTERIMAIRE</t>
  </si>
  <si>
    <t>Honoraires</t>
  </si>
  <si>
    <t>62220000 HONORAIRES JURIDIQUE ANNUELS</t>
  </si>
  <si>
    <t>62280000 REMUNERATIONS ET HONORAIRES DIVERS</t>
  </si>
  <si>
    <t>62260000 HONORAIRES COMPTABLE</t>
  </si>
  <si>
    <t>62261000 HONORAIRES AUTRES</t>
  </si>
  <si>
    <t>62270000 FRAIS D'ACTES&amp;CONTENT.</t>
  </si>
  <si>
    <t>62261000 HONORAIRES JURIDIQUE</t>
  </si>
  <si>
    <t>62264000 HONORAIRES CIR</t>
  </si>
  <si>
    <t>Annonces, foires, dons</t>
  </si>
  <si>
    <t>62310000 SALONS</t>
  </si>
  <si>
    <t>62320000 STRATEGIE ET CONSEILS COMMERCIAUX</t>
  </si>
  <si>
    <t>62360000 SUPPORT PUBLICITAIRE</t>
  </si>
  <si>
    <t>62380000 PUBLICITE</t>
  </si>
  <si>
    <t>62370000 FRAIS DE PROSPECTION</t>
  </si>
  <si>
    <t>Transports</t>
  </si>
  <si>
    <t>62410000 TRANSPORTS SUR ACHATS</t>
  </si>
  <si>
    <t>62420000 TRANSPORTS SUR VENTES</t>
  </si>
  <si>
    <t>Frais de deplacements réceptions</t>
  </si>
  <si>
    <t>62515000 DEPLACEMENTS</t>
  </si>
  <si>
    <t>62570000 MISSIONS RECEPTIONS</t>
  </si>
  <si>
    <t>Telecommunications</t>
  </si>
  <si>
    <t>62610000 AFFRANCHISSEMENTS</t>
  </si>
  <si>
    <t>62620000 TELEPHONE</t>
  </si>
  <si>
    <t>Frais bancaires</t>
  </si>
  <si>
    <t>62700000 SERVICES BANCAIRES</t>
  </si>
  <si>
    <t>62711000 FRAIS TICKETS RESTAURANT</t>
  </si>
  <si>
    <t>62720000 COMMISSIONS &amp; FRAIS SUR EMISSION D'EMPRUNTS</t>
  </si>
  <si>
    <t>62780000 AUT.SERVICES BANCAIRES</t>
  </si>
  <si>
    <t>62800000 COTISATIONS</t>
  </si>
  <si>
    <t>Divers</t>
  </si>
  <si>
    <t>67210000 SERVIVES EXT.S/EX. ANT</t>
  </si>
  <si>
    <t>Impôts, taxes et versements assimilés</t>
  </si>
  <si>
    <t>63330000 F.P.C.</t>
  </si>
  <si>
    <t>63122000 TAXE D'APPRENTISSAGE</t>
  </si>
  <si>
    <t>63350000 VERST.LIBERAT.TAXE APP</t>
  </si>
  <si>
    <t>6354000 DROITS D'ENREGISTREMENT</t>
  </si>
  <si>
    <t>63511200 COT CVAE</t>
  </si>
  <si>
    <t>63511000 COMPTE EPARNE TEMPS</t>
  </si>
  <si>
    <t>63512000 TAXES FONCIERES</t>
  </si>
  <si>
    <t>63780000 TAXES DIVERSES</t>
  </si>
  <si>
    <t>63780000 AUTRES DROITS</t>
  </si>
  <si>
    <t>Salaires et traitements</t>
  </si>
  <si>
    <t>64111000 SALAIRES</t>
  </si>
  <si>
    <t>64112000 REMUNERATION</t>
  </si>
  <si>
    <t>64113000 APPOINTEMENTS</t>
  </si>
  <si>
    <t>64120000 CONGES PAYES</t>
  </si>
  <si>
    <t>64121000 PROVISION CONGES PAYES</t>
  </si>
  <si>
    <t>64130000 PRIMES ET GRAFIFICAT.</t>
  </si>
  <si>
    <t>64800000 AUTRES CHARGES DE PERSONNEL</t>
  </si>
  <si>
    <t>64141000 INDEMN.NON IMPOSABLES</t>
  </si>
  <si>
    <t>64900000 CICE</t>
  </si>
  <si>
    <t>64145000 CHOMAGE PARTIEL</t>
  </si>
  <si>
    <t>Charges sociales</t>
  </si>
  <si>
    <t>64510000 URSSAF</t>
  </si>
  <si>
    <t>64520000 COTISAT. RETRAITE</t>
  </si>
  <si>
    <t>64530000 AGRR</t>
  </si>
  <si>
    <t>64589000 COTISATIONS CRICA/ANEP</t>
  </si>
  <si>
    <t>64541000 COTISATIONS MUTUELLE NON CADRE</t>
  </si>
  <si>
    <t>64542000 COTISATIONS PREVOYANCE CADRES</t>
  </si>
  <si>
    <t>64542100 COTISATION ART 83 CADRES DIRIGEANTS.</t>
  </si>
  <si>
    <t>64542000 COTISATIONS PREVOYANCE NON CADRES</t>
  </si>
  <si>
    <t>64550000 CHARGES SOC./PROVISIONS CP</t>
  </si>
  <si>
    <t>64750000 COTISATIONS MEDECINE DU TRAVAIL</t>
  </si>
  <si>
    <t>64580000 COTISATIONS AUX AUTRES ORGANISMES SOCIAUX</t>
  </si>
  <si>
    <t>67245000 TICKET RESTO</t>
  </si>
  <si>
    <t>Sur immobilisations - dot. aux amort.</t>
  </si>
  <si>
    <t>68111000 DOTAT.AMORTIS.INCORPORELS</t>
  </si>
  <si>
    <t>681121000 DOTAT.AMORTIS.CORPORELS</t>
  </si>
  <si>
    <t>681200000 DOTAT. AMORTIS.CHARGES D'EXPLOITATION A REPARTIR</t>
  </si>
  <si>
    <t>Sur actif circulant : dot aux prov.</t>
  </si>
  <si>
    <t>68173000 DOT.PROV.DEPR.STOCKS</t>
  </si>
  <si>
    <t>Pour risques et charges : dot. aux prov</t>
  </si>
  <si>
    <t>65400000 PERTES CREANCES IRRECOUVRABLES</t>
  </si>
  <si>
    <t>Autres charges</t>
  </si>
  <si>
    <t>65180000 AUTRES DROITS ET VALEURS SIMILAIRES</t>
  </si>
  <si>
    <t>65800000 AUTRES CHARG.GEST.COUR</t>
  </si>
  <si>
    <t>Total des charges d'exploitation  (II)</t>
  </si>
  <si>
    <t>1 - RÉSULTAT D'EXPLOITATION (I - II)</t>
  </si>
  <si>
    <t>PRODUITS FINANCIERS</t>
  </si>
  <si>
    <t>Autres intérêts et produits assimilés</t>
  </si>
  <si>
    <t>79600000 TRANSFERT DE CHARGES FINANCIERES</t>
  </si>
  <si>
    <t>76800000 AUT.PRODTS FINANCIERS</t>
  </si>
  <si>
    <t>Total des produits financiers (V)</t>
  </si>
  <si>
    <t>CHARGES FINANCIERES</t>
  </si>
  <si>
    <t>Dotations financières amorti. Prov</t>
  </si>
  <si>
    <t>68650000 DOTATIONS AUX PROVISIONS FINANCIERES</t>
  </si>
  <si>
    <t>Intérêts et charges assimilées</t>
  </si>
  <si>
    <t>66110000 INTERETS SUR EMPRUNTS</t>
  </si>
  <si>
    <t>66160000 AGIOS BANCAIR.TRIMESTR</t>
  </si>
  <si>
    <t>66180000 INT.AUTRES DETTES</t>
  </si>
  <si>
    <t>Total des charges financières (VI)</t>
  </si>
  <si>
    <t>2 - RÉSULTAT FINANCIER (V - VI)</t>
  </si>
  <si>
    <t>3 - RÉSULTAT COURANT AVANT IMPOTS (1+2)</t>
  </si>
  <si>
    <t>PRODUITS EXCEPTIONNELS</t>
  </si>
  <si>
    <t>Produits except. sur opérations de gestion</t>
  </si>
  <si>
    <t>77180000 AUT.PRDTS.EXC.S/OP.GES</t>
  </si>
  <si>
    <t>77500000 PRODUITS CESSIONS ELEMENTS ACTIFS</t>
  </si>
  <si>
    <t>77700000 QUOTE-PART DES SUBVENTIONS</t>
  </si>
  <si>
    <t>Produits except. sur opérations en capital</t>
  </si>
  <si>
    <t>77520000 PRIX VENTE IMMO.CORP.</t>
  </si>
  <si>
    <t>Reprises sur provisions et transfert de charges</t>
  </si>
  <si>
    <t>Total des produits exceptionnels (VII)</t>
  </si>
  <si>
    <t>CHARGES EXCEPTIONNELLES</t>
  </si>
  <si>
    <t>Charges except. sur opérations de gestion</t>
  </si>
  <si>
    <t>67120000 PENALITES AMENDES</t>
  </si>
  <si>
    <t>67180000 AUT.CHARG.EXC.S/OP.GES</t>
  </si>
  <si>
    <t>Dotations except. aux amort. et prov.</t>
  </si>
  <si>
    <t>68712000 DOTATIONS AUX AMORTISSEMENTS EXCEPTIONNEL S/IMMO</t>
  </si>
  <si>
    <t>67880000 CHARGES EXCEPT.DIVERS</t>
  </si>
  <si>
    <t>Total des charges exceptionnelles (VIII)</t>
  </si>
  <si>
    <t>4 - RÉSULTAT EXCEPTIONNEL (VII - VIII)</t>
  </si>
  <si>
    <t>Impôts sur les bénéfices * (X)</t>
  </si>
  <si>
    <t>69500000 IMPOTS SUR BENEFICES</t>
  </si>
  <si>
    <t>69940000 CREDIT IMPOT MECENAT</t>
  </si>
  <si>
    <t>TOTAL DES PRODUITS (I + V + VII)</t>
  </si>
  <si>
    <t>TOTAL DES CHARGES (II + VI + VIII + X)</t>
  </si>
  <si>
    <t>5 - BÉNÉFICE OU PERTE</t>
  </si>
  <si>
    <t>2021</t>
  </si>
  <si>
    <t>Variation</t>
  </si>
  <si>
    <t>2020</t>
  </si>
  <si>
    <t>2019</t>
  </si>
  <si>
    <t xml:space="preserve">Bilan Actif </t>
  </si>
  <si>
    <t>Brut</t>
  </si>
  <si>
    <t>Amortissements</t>
  </si>
  <si>
    <t>Net</t>
  </si>
  <si>
    <t>Net N-1</t>
  </si>
  <si>
    <t>En valeur</t>
  </si>
  <si>
    <t>En %</t>
  </si>
  <si>
    <t>ACTIF IMMOBILISÉ</t>
  </si>
  <si>
    <t>Immobilisations incorporelles</t>
  </si>
  <si>
    <t>Concessions, brevets et droits similaires</t>
  </si>
  <si>
    <t>Concessions brevets et droits similaires</t>
  </si>
  <si>
    <t>Autres immobilisations incorporelles</t>
  </si>
  <si>
    <t>avances et acomptes</t>
  </si>
  <si>
    <t>Frais de développement</t>
  </si>
  <si>
    <t>Fonds commercial</t>
  </si>
  <si>
    <t>Fonds commercial (1)</t>
  </si>
  <si>
    <t>Immobilisations corporelles</t>
  </si>
  <si>
    <t>Inst. tech., matériel et out. industriels</t>
  </si>
  <si>
    <t>Inst. techniques, mat. out. industriels</t>
  </si>
  <si>
    <t>amortissements matériels</t>
  </si>
  <si>
    <t>Autres immobilisations corporelles</t>
  </si>
  <si>
    <t>Terrains</t>
  </si>
  <si>
    <t>Constructions</t>
  </si>
  <si>
    <t>Immobilisations en cours</t>
  </si>
  <si>
    <t>Immmobilisations en cours</t>
  </si>
  <si>
    <t>Immobilisations financières</t>
  </si>
  <si>
    <t>Autres immobilisations financières</t>
  </si>
  <si>
    <t>autres titres immobilisés</t>
  </si>
  <si>
    <t>autres participations</t>
  </si>
  <si>
    <t>TOTAL (II)</t>
  </si>
  <si>
    <t>ACTIF CIRCULANT</t>
  </si>
  <si>
    <t>Stocks</t>
  </si>
  <si>
    <t>Matières premières, approvisionnements</t>
  </si>
  <si>
    <t>Produits intermédiaires et finis</t>
  </si>
  <si>
    <t>En cours de production</t>
  </si>
  <si>
    <t>EN-COURS PRODUCTION</t>
  </si>
  <si>
    <t>EN-COURS PRODUCTION DE SERVICES</t>
  </si>
  <si>
    <t>Marchandises</t>
  </si>
  <si>
    <t>Avances et acptes versés sur cdes</t>
  </si>
  <si>
    <t>409100 FOURN AV ET ACPTE SUR CDE</t>
  </si>
  <si>
    <t>Créances</t>
  </si>
  <si>
    <t>Clients et comptes rattachés</t>
  </si>
  <si>
    <t>fournisseurs</t>
  </si>
  <si>
    <t>charges sociales</t>
  </si>
  <si>
    <t>Etat  Impots sur les benefice</t>
  </si>
  <si>
    <t>Etat taxes sur CA</t>
  </si>
  <si>
    <t>Autres créances</t>
  </si>
  <si>
    <t>notaire</t>
  </si>
  <si>
    <t>Disponibilités</t>
  </si>
  <si>
    <t>Valeurs mobilières de placement</t>
  </si>
  <si>
    <t>Charges à répartir sur plusieurs exercices prime de remboursement des obligations</t>
  </si>
  <si>
    <t>Instruments de trésorerie</t>
  </si>
  <si>
    <t>COMPTES DE RÉGULARISATION</t>
  </si>
  <si>
    <t>Charges constatées d'avances</t>
  </si>
  <si>
    <t>Charges constatées d’avance</t>
  </si>
  <si>
    <t>TOTAL (III)</t>
  </si>
  <si>
    <t>TOTAL GÉNÉRAL (I à VI)</t>
  </si>
  <si>
    <t xml:space="preserve">Bilan Passif </t>
  </si>
  <si>
    <t>CAPITAUX PROPRES</t>
  </si>
  <si>
    <t>Capital social ou individuel</t>
  </si>
  <si>
    <t>CAPITAL SOCIAL</t>
  </si>
  <si>
    <t>Prime d'émission, de fusion, d'apport</t>
  </si>
  <si>
    <t>Réserve légale</t>
  </si>
  <si>
    <t>106110 RESERVE LEGALE</t>
  </si>
  <si>
    <t>Autres réserves</t>
  </si>
  <si>
    <t>106800 AUTRES RESERVES</t>
  </si>
  <si>
    <t>Report à nouveau</t>
  </si>
  <si>
    <t>110000 REPORT A NOUVEAU</t>
  </si>
  <si>
    <t>RÉSULTAT DE L'EXERCICE (bénéfice ou perte)</t>
  </si>
  <si>
    <t>Subventions d'investissement</t>
  </si>
  <si>
    <t>PRODUIT DES EMISSIONS DE TITRES PARTICIPATIFS</t>
  </si>
  <si>
    <t>Provisions réglementées</t>
  </si>
  <si>
    <t>TOTAL (I)</t>
  </si>
  <si>
    <t>AUTRES FONDS PROPRES</t>
  </si>
  <si>
    <t>PROVISION POUR RISQUES ET CHARGES</t>
  </si>
  <si>
    <t>Provisions pour risques</t>
  </si>
  <si>
    <t>151510 Provisions pour risque divers</t>
  </si>
  <si>
    <t>DETTES</t>
  </si>
  <si>
    <t>Emprunts obligataires convertibles</t>
  </si>
  <si>
    <t>168800 INTERETS COURUS</t>
  </si>
  <si>
    <t>Emprunts et dettes auprès établ. de crédits</t>
  </si>
  <si>
    <t>EMPRUNT</t>
  </si>
  <si>
    <t>Emprunts et dettes financières divers</t>
  </si>
  <si>
    <t>Avances et acomptes reçus sur cdes en cours</t>
  </si>
  <si>
    <t>Dettes fournisseurs et comptes rattachés</t>
  </si>
  <si>
    <t>401000 COMPTE COLLECTIF FOURNISSEURS</t>
  </si>
  <si>
    <t>Dettes fiscales et sociales</t>
  </si>
  <si>
    <t>Autres dettes</t>
  </si>
  <si>
    <t>Produits constatés d'avance</t>
  </si>
  <si>
    <t>487700 PRODUITS CONSTATEES D AVANCE</t>
  </si>
  <si>
    <t>TOTAL (IV)</t>
  </si>
  <si>
    <t>TOTAL GÉNÉRAL (I à V)</t>
  </si>
  <si>
    <t>RECAP POINTAGES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</si>
  <si>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</si>
  <si>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</si>
  <si>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</si>
  <si>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</si>
  <si>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</si>
  <si>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</si>
  <si>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</si>
  <si>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</si>
  <si>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</si>
  <si>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</si>
  <si>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</si>
  <si>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</si>
  <si>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JOURS</t>
  </si>
  <si>
    <t>WE</t>
  </si>
  <si>
    <t>FERIE</t>
  </si>
  <si>
    <t>THEORIQUE</t>
  </si>
  <si>
    <t>Nb de salariés</t>
  </si>
  <si>
    <t xml:space="preserve">NB heures Société </t>
  </si>
  <si>
    <t>NB heures de congés payés</t>
  </si>
  <si>
    <t>Nb cadres</t>
  </si>
  <si>
    <t>Cadre</t>
  </si>
  <si>
    <t>NB heures cadres</t>
  </si>
  <si>
    <t>Nb personnes Bureau</t>
  </si>
  <si>
    <t>Employe</t>
  </si>
  <si>
    <t>NB heures Bureau</t>
  </si>
  <si>
    <t>Nb personnes atelier</t>
  </si>
  <si>
    <t>Nb improductifs</t>
  </si>
  <si>
    <t>Ouvrier</t>
  </si>
  <si>
    <t>Nb heures improductifs</t>
  </si>
  <si>
    <t>Nb productifs</t>
  </si>
  <si>
    <t>OPERATEUR CN</t>
  </si>
  <si>
    <t>OPERATEUR D'EBAVURAGE</t>
  </si>
  <si>
    <t>OPERATEUR DE DEBIT</t>
  </si>
  <si>
    <t>Agent de maîtrise</t>
  </si>
  <si>
    <t>Nb heures à vendre</t>
  </si>
  <si>
    <t>PRODUCTIF</t>
  </si>
  <si>
    <t>CHARGEMENT PIECES</t>
  </si>
  <si>
    <t>REGLAGE MACHINES</t>
  </si>
  <si>
    <t>AJUSTAGE</t>
  </si>
  <si>
    <t>NETTOYAGE MACHINES</t>
  </si>
  <si>
    <t>EMBALLAGE / EXPEDITION</t>
  </si>
  <si>
    <t>RECEPT MATIERES</t>
  </si>
  <si>
    <t>PEINTURE</t>
  </si>
  <si>
    <t xml:space="preserve">PRODUCTION Salariés </t>
  </si>
  <si>
    <t xml:space="preserve">PRODUCTION Interim </t>
  </si>
  <si>
    <t>PRODUCTION</t>
  </si>
  <si>
    <t>CABLAGE SITE</t>
  </si>
  <si>
    <t>HEURE ROUTE</t>
  </si>
  <si>
    <t>CHANTIER Salariés</t>
  </si>
  <si>
    <t>CHANTIER Interim</t>
  </si>
  <si>
    <t>CHANTIER</t>
  </si>
  <si>
    <t>ETUDE</t>
  </si>
  <si>
    <t>SUIVI DE PROJET</t>
  </si>
  <si>
    <t>BUREAU ETUDE</t>
  </si>
  <si>
    <t>Nb heures vendues</t>
  </si>
  <si>
    <t>LEAN</t>
  </si>
  <si>
    <t>5S</t>
  </si>
  <si>
    <t>CAMERA</t>
  </si>
  <si>
    <t>QUALITE</t>
  </si>
  <si>
    <t>ENTRETIEN &amp; CHSCT</t>
  </si>
  <si>
    <t>EXPOSITION</t>
  </si>
  <si>
    <t>projets internes</t>
  </si>
  <si>
    <t>AUDIT</t>
  </si>
  <si>
    <t>COURSE</t>
  </si>
  <si>
    <t>DELEGATION SUR PLACE</t>
  </si>
  <si>
    <t>DELEGATION EXTERNE</t>
  </si>
  <si>
    <t>DEMENAGEMENT / REORGANISATION</t>
  </si>
  <si>
    <t>ENTRETIEN</t>
  </si>
  <si>
    <t>FORMATION EXTERIEURE</t>
  </si>
  <si>
    <t>FORMATION SUR PLACE</t>
  </si>
  <si>
    <t>GESTION OUTILLAGE</t>
  </si>
  <si>
    <t>HEURE ROUTE NON FACTUREE</t>
  </si>
  <si>
    <t>NETTOYAGE</t>
  </si>
  <si>
    <t>RECEPTION CLIENT/FOURNISSEUR</t>
  </si>
  <si>
    <t>REUNION</t>
  </si>
  <si>
    <t>SOUS-TRAITANCE</t>
  </si>
  <si>
    <t>SECOURISME</t>
  </si>
  <si>
    <t>STAGIAIRE</t>
  </si>
  <si>
    <t>VISITE MEDICALE</t>
  </si>
  <si>
    <t>VISITE SITE CLIENT</t>
  </si>
  <si>
    <t>FRAIS GENERAUX Salariés</t>
  </si>
  <si>
    <t>S/T FRAIS GENERAUX Interim</t>
  </si>
  <si>
    <t>FRAIS GENERAUX</t>
  </si>
  <si>
    <t>MAGASIN</t>
  </si>
  <si>
    <t>RECEPT MATERIEL CLIENT</t>
  </si>
  <si>
    <t>MAGASIN Salariés</t>
  </si>
  <si>
    <t>MAGASIN Interim</t>
  </si>
  <si>
    <t>BE DEVIS ETUDE</t>
  </si>
  <si>
    <t>BE DEVIS FABRICATION</t>
  </si>
  <si>
    <t>BE FONCTIONNEMENT</t>
  </si>
  <si>
    <t>BE SERVICE CLIENT</t>
  </si>
  <si>
    <t>BE SUPPORT FAB</t>
  </si>
  <si>
    <t>CONGES PAYE</t>
  </si>
  <si>
    <t>CONGES ANCIENNETE</t>
  </si>
  <si>
    <t>RECUP</t>
  </si>
  <si>
    <t>CONGES EXCEP</t>
  </si>
  <si>
    <t>MALADIE</t>
  </si>
  <si>
    <t>ACCIDENT</t>
  </si>
  <si>
    <t>CHOMAGE PARTIEL</t>
  </si>
  <si>
    <t>ECOLE</t>
  </si>
  <si>
    <t xml:space="preserve">ABSENCE </t>
  </si>
  <si>
    <t>Nb heures  non vendues</t>
  </si>
  <si>
    <t>Nombres d'heures de production hommes</t>
  </si>
  <si>
    <t xml:space="preserve">   </t>
  </si>
  <si>
    <t>Nombres d'heures production machines</t>
  </si>
  <si>
    <t>Nombres d'heures d'Intérim</t>
  </si>
  <si>
    <t>Nombres d'heures Be</t>
  </si>
  <si>
    <t>Nombres d'heures de production</t>
  </si>
  <si>
    <t>Réel 31/12/22</t>
  </si>
  <si>
    <t>Réel 31/12/19</t>
  </si>
  <si>
    <t>Total charges structure</t>
  </si>
  <si>
    <t>Masse salariale structure</t>
  </si>
  <si>
    <t>CÔUTS DE STRUCTURES</t>
  </si>
  <si>
    <t>Total charges de production</t>
  </si>
  <si>
    <t>Masse salariale indirects productifs</t>
  </si>
  <si>
    <t>CÔUTS INDIRECTS DE PRODUCTION</t>
  </si>
  <si>
    <t>iintérim</t>
  </si>
  <si>
    <t>Masse salariale productifs</t>
  </si>
  <si>
    <t>CÔUTS DIRECTS DE PRODUCTION</t>
  </si>
  <si>
    <t>CÔUTS DE PRODUCTION</t>
  </si>
  <si>
    <t>Coûts de revient</t>
  </si>
  <si>
    <t>Achats</t>
  </si>
  <si>
    <t>Production</t>
  </si>
  <si>
    <t>Tarif de vente</t>
  </si>
  <si>
    <t>Marge sur Main d'œuvre</t>
  </si>
  <si>
    <t>Marge sur Matières</t>
  </si>
  <si>
    <t>BENEFICE OU PERTE CALCULE</t>
  </si>
  <si>
    <t>BENEFICE OU PERTE REEL</t>
  </si>
  <si>
    <t>smic  brut</t>
  </si>
  <si>
    <t>heures travaillées max</t>
  </si>
  <si>
    <t>repos</t>
  </si>
  <si>
    <t>pause</t>
  </si>
  <si>
    <t>NB Heures travaillées</t>
  </si>
  <si>
    <t xml:space="preserve">horaire </t>
  </si>
  <si>
    <t>mensuel</t>
  </si>
  <si>
    <t>jour</t>
  </si>
  <si>
    <t>semaine</t>
  </si>
  <si>
    <t>hebdo.</t>
  </si>
  <si>
    <t>Mensuel</t>
  </si>
  <si>
    <t>annuel</t>
  </si>
  <si>
    <t>20mn</t>
  </si>
  <si>
    <t>BFR</t>
  </si>
  <si>
    <t>=</t>
  </si>
  <si>
    <t>Stocks et encours</t>
  </si>
  <si>
    <t>+</t>
  </si>
  <si>
    <t>Créances d’exploitation</t>
  </si>
  <si>
    <t>-</t>
  </si>
  <si>
    <t>Dettes d’exploitations</t>
  </si>
  <si>
    <t>Poids du BFR</t>
  </si>
  <si>
    <t>= (</t>
  </si>
  <si>
    <t>(BFR</t>
  </si>
  <si>
    <t>/</t>
  </si>
  <si>
    <t>Chiffres d'Affaires</t>
  </si>
  <si>
    <t>) x</t>
  </si>
  <si>
    <t>jours de chiffres d'affaires</t>
  </si>
  <si>
    <t>Délai moyen de règlement clients</t>
  </si>
  <si>
    <t>Créances Clients</t>
  </si>
  <si>
    <t xml:space="preserve">Chiffres d'Affaires TTC </t>
  </si>
  <si>
    <t>jours</t>
  </si>
  <si>
    <t>Délai moyen de règlement fournisseurs</t>
  </si>
  <si>
    <t>Dettes fournisseurs</t>
  </si>
  <si>
    <t>Achats TTC</t>
  </si>
  <si>
    <t>Taux d’endettement Financier</t>
  </si>
  <si>
    <t>Dettes financières</t>
  </si>
  <si>
    <t xml:space="preserve">capitaux propres </t>
  </si>
  <si>
    <t xml:space="preserve">Taux d’endettement </t>
  </si>
  <si>
    <t>Dettes</t>
  </si>
  <si>
    <t>Endettement net</t>
  </si>
  <si>
    <t>Productivité au travail</t>
  </si>
  <si>
    <t>Valeur ajoutée</t>
  </si>
  <si>
    <t>Charges de personnel</t>
  </si>
  <si>
    <t>EBITDA</t>
  </si>
  <si>
    <t>Résultat exploitation</t>
  </si>
  <si>
    <t>Dotations</t>
  </si>
  <si>
    <t>Reprises</t>
  </si>
  <si>
    <t>Rentabilité</t>
  </si>
  <si>
    <t>Capacité d’autofinancement</t>
  </si>
  <si>
    <t>Résultat net</t>
  </si>
  <si>
    <t>+/-</t>
  </si>
  <si>
    <t>value de cessions</t>
  </si>
  <si>
    <t>Capacité de rembourser les emprunts</t>
  </si>
  <si>
    <t>Poids de l’endettement</t>
  </si>
  <si>
    <t xml:space="preserve">Charges financières </t>
  </si>
  <si>
    <t>2018/03</t>
  </si>
  <si>
    <t>2018/06</t>
  </si>
  <si>
    <t>2018/09</t>
  </si>
  <si>
    <t>2021/12</t>
  </si>
  <si>
    <t>2020/12</t>
  </si>
  <si>
    <t>2019/12</t>
  </si>
  <si>
    <t>CHIFFRES D'AFFAIRES</t>
  </si>
  <si>
    <t>Coût d'achats des marchandises vendues</t>
  </si>
  <si>
    <t>Marge Commerciale</t>
  </si>
  <si>
    <t>Production Vendue</t>
  </si>
  <si>
    <t>Production de l'exercice</t>
  </si>
  <si>
    <t>Matières premières et appro. Consommés</t>
  </si>
  <si>
    <t>Variation de stock</t>
  </si>
  <si>
    <t>Marge sur production</t>
  </si>
  <si>
    <t>Marge brute globale</t>
  </si>
  <si>
    <t>Subventions d'exploitation</t>
  </si>
  <si>
    <t>Impôts et taxes</t>
  </si>
  <si>
    <t>Excédent brut d'exploitation</t>
  </si>
  <si>
    <t>Reprises sur provisions et tranfert de charges</t>
  </si>
  <si>
    <t>autres produits</t>
  </si>
  <si>
    <t>autres charges</t>
  </si>
  <si>
    <t>Dotations aux amortissements</t>
  </si>
  <si>
    <t>Dotations aux provisions</t>
  </si>
  <si>
    <t>Résultat d'exploitation</t>
  </si>
  <si>
    <t>Produits financiers</t>
  </si>
  <si>
    <t>Charges financières</t>
  </si>
  <si>
    <t>Résultat financier</t>
  </si>
  <si>
    <t>résultat courant</t>
  </si>
  <si>
    <t>Produits exceptionnels</t>
  </si>
  <si>
    <t>Charges exceptionnelles</t>
  </si>
  <si>
    <t>Résultat exceptionnels</t>
  </si>
  <si>
    <t>Participations des salariés</t>
  </si>
  <si>
    <t>Impôt société</t>
  </si>
  <si>
    <t>Résultat de l'exercice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</si>
</sst>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_-* #,##0.00\ &quot;€&quot;_-;\-* #,##0.00\ &quot;€&quot;_-;_-* &quot;-&quot;??\ &quot;€&quot;_-;_-@"/>
    <numFmt numFmtId="165" formatCode="_-* #,##0.0000\ [$€-40C]_-;\-* #,##0.0000\ [$€-40C]_-;_-* &quot;-&quot;??\ [$€-40C]_-;_-@"/>
    <numFmt numFmtId="166" formatCode="_-* #,##0.00\ [$€-40C]_-;\-* #,##0.00\ [$€-40C]_-;_-* &quot;-&quot;??\ [$€-40C]_-;_-@"/>
    <numFmt numFmtId="167" formatCode="[$-40C]mmm\-yy"/>
    <numFmt numFmtId="168" formatCode="[$-40C]mmmm\-yy"/>
    <numFmt numFmtId="169" formatCode="0.0"/>
    <numFmt numFmtId="170" formatCode="0.0%"/>
    <numFmt numFmtId="171" formatCode="#,##0.00\ "/>
    <numFmt numFmtId="172" formatCode="#.00"/>
    <numFmt numFmtId="173" formatCode="#,##0.0"/>
    <numFmt numFmtId="174" formatCode="D/M/YYYY"/>
    <numFmt numFmtId="175" formatCode="_-* #,##0\ _€_-;\-* #,##0\ _€_-;_-* &quot;-&quot;??\ _€_-;_-@"/>
  </numFmts>
  <fonts count="3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8.0"/>
      <color theme="1"/>
      <name val="Arial"/>
    </font>
    <font>
      <sz val="8.0"/>
      <color theme="1"/>
      <name val="Arial"/>
    </font>
    <font>
      <b/>
      <sz val="8.0"/>
      <color rgb="FFFF0000"/>
      <name val="Arial"/>
    </font>
    <font>
      <sz val="7.0"/>
      <color theme="1"/>
      <name val="Arial"/>
    </font>
    <font>
      <sz val="8.0"/>
      <color rgb="FFFFFFFF"/>
      <name val="Arial"/>
    </font>
    <font>
      <i/>
      <sz val="8.0"/>
      <color rgb="FFFFFFFF"/>
      <name val="Arial"/>
    </font>
    <font>
      <b/>
      <sz val="8.0"/>
      <color rgb="FFFFFFFF"/>
      <name val="Arial"/>
    </font>
    <font>
      <b/>
      <i/>
      <sz val="8.0"/>
      <color rgb="FFFFFFFF"/>
      <name val="Arial"/>
    </font>
    <font>
      <sz val="7.0"/>
      <color rgb="FF000000"/>
      <name val="Arial"/>
    </font>
    <font>
      <b/>
      <sz val="10.0"/>
      <color theme="1"/>
      <name val="Arial"/>
    </font>
    <font>
      <b/>
      <sz val="7.0"/>
      <color rgb="FFFF9900"/>
      <name val="Arial"/>
    </font>
    <font>
      <b/>
      <sz val="8.0"/>
      <color theme="1"/>
      <name val="Calibri"/>
    </font>
    <font>
      <b/>
      <sz val="8.0"/>
      <color rgb="FF00B050"/>
      <name val="Arial"/>
    </font>
    <font>
      <b/>
      <i/>
      <sz val="8.0"/>
      <color rgb="FF00B050"/>
      <name val="Arial"/>
    </font>
    <font>
      <sz val="11.0"/>
      <color rgb="FF00B050"/>
      <name val="Calibri"/>
    </font>
    <font>
      <b/>
      <i/>
      <sz val="8.0"/>
      <color rgb="FFFF0000"/>
      <name val="Arial"/>
    </font>
    <font>
      <sz val="11.0"/>
      <color rgb="FFFF0000"/>
      <name val="Calibri"/>
    </font>
    <font>
      <sz val="11.0"/>
      <color theme="1"/>
      <name val="Times New Roman"/>
    </font>
    <font>
      <b/>
      <sz val="11.0"/>
      <color rgb="FF0070C0"/>
      <name val="Arial Black"/>
    </font>
    <font>
      <sz val="11.0"/>
      <color rgb="FFFFFF00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  <font>
      <b/>
      <sz val="8.0"/>
      <color rgb="FF0070C0"/>
      <name val="Arial"/>
    </font>
    <font>
      <b/>
      <sz val="11.0"/>
      <color rgb="FF0070C0"/>
      <name val="Calibri"/>
    </font>
    <font>
      <b/>
      <sz val="11.0"/>
      <color rgb="FF00B050"/>
      <name val="Calibri"/>
    </font>
    <font>
      <sz val="10.0"/>
      <color theme="0"/>
      <name val="Arial"/>
    </font>
    <font>
      <sz val="10.0"/>
      <color theme="1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FF9900"/>
        <bgColor rgb="FFFF9900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EEECE1"/>
        <bgColor rgb="FFEEECE1"/>
      </patternFill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494429"/>
        <bgColor rgb="FF494429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C4BD97"/>
        <bgColor rgb="FFC4BD97"/>
      </patternFill>
    </fill>
  </fills>
  <borders count="6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C0C0C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C0C0C0"/>
      </right>
      <top/>
      <bottom/>
    </border>
    <border>
      <left style="thin">
        <color rgb="FF000000"/>
      </left>
      <right style="thin">
        <color rgb="FF000000"/>
      </right>
      <top style="thin">
        <color rgb="FFC0C0C0"/>
      </top>
      <bottom/>
    </border>
    <border>
      <left/>
      <right/>
      <top style="thin">
        <color rgb="FFC0C0C0"/>
      </top>
      <bottom/>
    </border>
    <border>
      <left style="thin">
        <color rgb="FFC0C0C0"/>
      </left>
      <right/>
      <top style="thin">
        <color rgb="FFC0C0C0"/>
      </top>
      <bottom/>
    </border>
    <border>
      <left/>
      <right style="thin">
        <color rgb="FFC0C0C0"/>
      </right>
      <top style="thin">
        <color rgb="FFC0C0C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C0C0C0"/>
      </top>
      <bottom/>
    </border>
    <border>
      <left/>
      <right style="thin">
        <color rgb="FF000000"/>
      </right>
      <top style="thin">
        <color rgb="FFC0C0C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3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2" numFmtId="164" xfId="0" applyFont="1" applyNumberFormat="1"/>
    <xf borderId="0" fillId="0" fontId="1" numFmtId="165" xfId="0" applyFont="1" applyNumberFormat="1"/>
    <xf borderId="0" fillId="0" fontId="1" numFmtId="49" xfId="0" applyFont="1" applyNumberFormat="1"/>
    <xf borderId="0" fillId="0" fontId="2" numFmtId="165" xfId="0" applyFont="1" applyNumberFormat="1"/>
    <xf borderId="0" fillId="0" fontId="1" numFmtId="1" xfId="0" applyAlignment="1" applyFont="1" applyNumberFormat="1">
      <alignment horizontal="center"/>
    </xf>
    <xf borderId="0" fillId="0" fontId="1" numFmtId="166" xfId="0" applyFont="1" applyNumberFormat="1"/>
    <xf borderId="1" fillId="2" fontId="2" numFmtId="1" xfId="0" applyAlignment="1" applyBorder="1" applyFill="1" applyFont="1" applyNumberFormat="1">
      <alignment horizontal="center"/>
    </xf>
    <xf borderId="1" fillId="2" fontId="2" numFmtId="49" xfId="0" applyBorder="1" applyFont="1" applyNumberFormat="1"/>
    <xf borderId="1" fillId="2" fontId="2" numFmtId="164" xfId="0" applyBorder="1" applyFont="1" applyNumberFormat="1"/>
    <xf borderId="0" fillId="0" fontId="2" numFmtId="49" xfId="0" applyFont="1" applyNumberFormat="1"/>
    <xf borderId="2" fillId="3" fontId="1" numFmtId="49" xfId="0" applyAlignment="1" applyBorder="1" applyFill="1" applyFont="1" applyNumberFormat="1">
      <alignment horizontal="center" shrinkToFit="1" wrapText="0"/>
    </xf>
    <xf borderId="2" fillId="3" fontId="2" numFmtId="49" xfId="0" applyAlignment="1" applyBorder="1" applyFont="1" applyNumberFormat="1">
      <alignment horizontal="center" shrinkToFit="1" wrapText="0"/>
    </xf>
    <xf borderId="2" fillId="3" fontId="1" numFmtId="49" xfId="0" applyAlignment="1" applyBorder="1" applyFont="1" applyNumberFormat="1">
      <alignment horizontal="center" readingOrder="0" shrinkToFit="1" wrapText="0"/>
    </xf>
    <xf borderId="3" fillId="3" fontId="1" numFmtId="49" xfId="0" applyAlignment="1" applyBorder="1" applyFont="1" applyNumberFormat="1">
      <alignment horizontal="center" shrinkToFit="1" wrapText="0"/>
    </xf>
    <xf borderId="4" fillId="0" fontId="3" numFmtId="0" xfId="0" applyBorder="1" applyFont="1"/>
    <xf borderId="5" fillId="0" fontId="3" numFmtId="0" xfId="0" applyBorder="1" applyFont="1"/>
    <xf borderId="6" fillId="3" fontId="1" numFmtId="49" xfId="0" applyAlignment="1" applyBorder="1" applyFont="1" applyNumberFormat="1">
      <alignment horizontal="center" shrinkToFit="1" wrapText="0"/>
    </xf>
    <xf borderId="7" fillId="3" fontId="1" numFmtId="49" xfId="0" applyAlignment="1" applyBorder="1" applyFont="1" applyNumberFormat="1">
      <alignment horizontal="center" shrinkToFit="1" wrapText="0"/>
    </xf>
    <xf borderId="8" fillId="0" fontId="3" numFmtId="0" xfId="0" applyBorder="1" applyFont="1"/>
    <xf borderId="9" fillId="3" fontId="1" numFmtId="49" xfId="0" applyAlignment="1" applyBorder="1" applyFont="1" applyNumberFormat="1">
      <alignment horizontal="center" shrinkToFit="1" wrapText="0"/>
    </xf>
    <xf borderId="10" fillId="3" fontId="1" numFmtId="49" xfId="0" applyAlignment="1" applyBorder="1" applyFont="1" applyNumberFormat="1">
      <alignment horizontal="center" shrinkToFit="1" wrapText="0"/>
    </xf>
    <xf borderId="11" fillId="3" fontId="1" numFmtId="49" xfId="0" applyAlignment="1" applyBorder="1" applyFont="1" applyNumberFormat="1">
      <alignment horizontal="center" shrinkToFit="1" wrapText="0"/>
    </xf>
    <xf borderId="11" fillId="3" fontId="1" numFmtId="1" xfId="0" applyAlignment="1" applyBorder="1" applyFont="1" applyNumberFormat="1">
      <alignment horizontal="center"/>
    </xf>
    <xf borderId="2" fillId="3" fontId="1" numFmtId="1" xfId="0" applyAlignment="1" applyBorder="1" applyFont="1" applyNumberFormat="1">
      <alignment horizontal="center"/>
    </xf>
    <xf borderId="2" fillId="3" fontId="1" numFmtId="49" xfId="0" applyAlignment="1" applyBorder="1" applyFont="1" applyNumberFormat="1">
      <alignment horizontal="left" shrinkToFit="1" wrapText="0"/>
    </xf>
    <xf borderId="11" fillId="3" fontId="1" numFmtId="49" xfId="0" applyAlignment="1" applyBorder="1" applyFont="1" applyNumberFormat="1">
      <alignment horizontal="center"/>
    </xf>
    <xf borderId="11" fillId="3" fontId="2" numFmtId="49" xfId="0" applyAlignment="1" applyBorder="1" applyFont="1" applyNumberFormat="1">
      <alignment horizontal="center"/>
    </xf>
    <xf borderId="11" fillId="3" fontId="1" numFmtId="167" xfId="0" applyAlignment="1" applyBorder="1" applyFont="1" applyNumberFormat="1">
      <alignment horizontal="center"/>
    </xf>
    <xf borderId="11" fillId="3" fontId="2" numFmtId="167" xfId="0" applyAlignment="1" applyBorder="1" applyFont="1" applyNumberFormat="1">
      <alignment horizontal="center"/>
    </xf>
    <xf borderId="11" fillId="3" fontId="1" numFmtId="168" xfId="0" applyAlignment="1" applyBorder="1" applyFont="1" applyNumberFormat="1">
      <alignment horizontal="center"/>
    </xf>
    <xf borderId="11" fillId="3" fontId="2" numFmtId="168" xfId="0" applyAlignment="1" applyBorder="1" applyFont="1" applyNumberFormat="1">
      <alignment horizontal="center"/>
    </xf>
    <xf borderId="12" fillId="4" fontId="1" numFmtId="1" xfId="0" applyAlignment="1" applyBorder="1" applyFill="1" applyFont="1" applyNumberFormat="1">
      <alignment horizontal="center"/>
    </xf>
    <xf borderId="12" fillId="4" fontId="1" numFmtId="1" xfId="0" applyAlignment="1" applyBorder="1" applyFont="1" applyNumberFormat="1">
      <alignment horizontal="left" readingOrder="0"/>
    </xf>
    <xf borderId="12" fillId="4" fontId="1" numFmtId="1" xfId="0" applyAlignment="1" applyBorder="1" applyFont="1" applyNumberFormat="1">
      <alignment horizontal="left"/>
    </xf>
    <xf borderId="12" fillId="4" fontId="1" numFmtId="49" xfId="0" applyBorder="1" applyFont="1" applyNumberFormat="1"/>
    <xf borderId="12" fillId="4" fontId="1" numFmtId="49" xfId="0" applyAlignment="1" applyBorder="1" applyFont="1" applyNumberFormat="1">
      <alignment horizontal="center"/>
    </xf>
    <xf borderId="12" fillId="4" fontId="1" numFmtId="164" xfId="0" applyBorder="1" applyFont="1" applyNumberFormat="1"/>
    <xf borderId="12" fillId="4" fontId="2" numFmtId="164" xfId="0" applyBorder="1" applyFont="1" applyNumberFormat="1"/>
    <xf borderId="12" fillId="4" fontId="1" numFmtId="164" xfId="0" applyAlignment="1" applyBorder="1" applyFont="1" applyNumberFormat="1">
      <alignment readingOrder="0"/>
    </xf>
    <xf borderId="12" fillId="5" fontId="1" numFmtId="1" xfId="0" applyAlignment="1" applyBorder="1" applyFill="1" applyFont="1" applyNumberFormat="1">
      <alignment horizontal="center"/>
    </xf>
    <xf borderId="12" fillId="5" fontId="1" numFmtId="1" xfId="0" applyAlignment="1" applyBorder="1" applyFont="1" applyNumberFormat="1">
      <alignment horizontal="left" readingOrder="0"/>
    </xf>
    <xf borderId="12" fillId="5" fontId="1" numFmtId="1" xfId="0" applyAlignment="1" applyBorder="1" applyFont="1" applyNumberFormat="1">
      <alignment horizontal="left"/>
    </xf>
    <xf borderId="12" fillId="5" fontId="1" numFmtId="49" xfId="0" applyBorder="1" applyFont="1" applyNumberFormat="1"/>
    <xf borderId="12" fillId="5" fontId="1" numFmtId="49" xfId="0" applyAlignment="1" applyBorder="1" applyFont="1" applyNumberFormat="1">
      <alignment horizontal="center"/>
    </xf>
    <xf borderId="12" fillId="5" fontId="1" numFmtId="164" xfId="0" applyBorder="1" applyFont="1" applyNumberFormat="1"/>
    <xf borderId="12" fillId="5" fontId="2" numFmtId="164" xfId="0" applyBorder="1" applyFont="1" applyNumberFormat="1"/>
    <xf borderId="0" fillId="5" fontId="1" numFmtId="0" xfId="0" applyFont="1"/>
    <xf borderId="0" fillId="5" fontId="1" numFmtId="49" xfId="0" applyFont="1" applyNumberFormat="1"/>
    <xf borderId="12" fillId="4" fontId="1" numFmtId="169" xfId="0" applyAlignment="1" applyBorder="1" applyFont="1" applyNumberFormat="1">
      <alignment horizontal="left"/>
    </xf>
    <xf borderId="12" fillId="4" fontId="1" numFmtId="49" xfId="0" applyAlignment="1" applyBorder="1" applyFont="1" applyNumberFormat="1">
      <alignment horizontal="left"/>
    </xf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2" numFmtId="0" xfId="0" applyFont="1"/>
    <xf borderId="0" fillId="0" fontId="1" numFmtId="170" xfId="0" applyFont="1" applyNumberFormat="1"/>
    <xf borderId="0" fillId="0" fontId="1" numFmtId="49" xfId="0" applyAlignment="1" applyFont="1" applyNumberFormat="1">
      <alignment horizontal="center"/>
    </xf>
    <xf borderId="12" fillId="6" fontId="1" numFmtId="0" xfId="0" applyBorder="1" applyFill="1" applyFont="1"/>
    <xf borderId="12" fillId="6" fontId="4" numFmtId="164" xfId="0" applyAlignment="1" applyBorder="1" applyFont="1" applyNumberFormat="1">
      <alignment horizontal="right"/>
    </xf>
    <xf borderId="12" fillId="7" fontId="1" numFmtId="0" xfId="0" applyBorder="1" applyFill="1" applyFont="1"/>
    <xf borderId="12" fillId="7" fontId="4" numFmtId="164" xfId="0" applyAlignment="1" applyBorder="1" applyFont="1" applyNumberFormat="1">
      <alignment horizontal="right"/>
    </xf>
    <xf borderId="0" fillId="0" fontId="1" numFmtId="4" xfId="0" applyFont="1" applyNumberFormat="1"/>
    <xf borderId="12" fillId="8" fontId="1" numFmtId="0" xfId="0" applyBorder="1" applyFill="1" applyFont="1"/>
    <xf borderId="12" fillId="8" fontId="4" numFmtId="164" xfId="0" applyAlignment="1" applyBorder="1" applyFont="1" applyNumberFormat="1">
      <alignment horizontal="right"/>
    </xf>
    <xf borderId="11" fillId="0" fontId="5" numFmtId="0" xfId="0" applyAlignment="1" applyBorder="1" applyFont="1">
      <alignment horizontal="center"/>
    </xf>
    <xf borderId="13" fillId="0" fontId="4" numFmtId="49" xfId="0" applyBorder="1" applyFont="1" applyNumberFormat="1"/>
    <xf borderId="13" fillId="0" fontId="4" numFmtId="164" xfId="0" applyBorder="1" applyFont="1" applyNumberFormat="1"/>
    <xf borderId="13" fillId="0" fontId="1" numFmtId="164" xfId="0" applyBorder="1" applyFont="1" applyNumberFormat="1"/>
    <xf borderId="12" fillId="9" fontId="4" numFmtId="49" xfId="0" applyBorder="1" applyFill="1" applyFont="1" applyNumberFormat="1"/>
    <xf borderId="12" fillId="9" fontId="6" numFmtId="164" xfId="0" applyAlignment="1" applyBorder="1" applyFont="1" applyNumberFormat="1">
      <alignment horizontal="right"/>
    </xf>
    <xf borderId="0" fillId="0" fontId="7" numFmtId="49" xfId="0" applyFont="1" applyNumberFormat="1"/>
    <xf borderId="0" fillId="0" fontId="7" numFmtId="164" xfId="0" applyFont="1" applyNumberFormat="1"/>
    <xf borderId="0" fillId="0" fontId="7" numFmtId="164" xfId="0" applyAlignment="1" applyFont="1" applyNumberFormat="1">
      <alignment horizontal="right"/>
    </xf>
    <xf borderId="0" fillId="0" fontId="7" numFmtId="164" xfId="0" applyAlignment="1" applyFont="1" applyNumberFormat="1">
      <alignment readingOrder="0"/>
    </xf>
    <xf borderId="14" fillId="10" fontId="8" numFmtId="49" xfId="0" applyBorder="1" applyFill="1" applyFont="1" applyNumberFormat="1"/>
    <xf borderId="14" fillId="10" fontId="9" numFmtId="164" xfId="0" applyAlignment="1" applyBorder="1" applyFont="1" applyNumberFormat="1">
      <alignment horizontal="right"/>
    </xf>
    <xf borderId="0" fillId="0" fontId="7" numFmtId="49" xfId="0" applyAlignment="1" applyFont="1" applyNumberFormat="1">
      <alignment readingOrder="0"/>
    </xf>
    <xf borderId="12" fillId="9" fontId="6" numFmtId="171" xfId="0" applyAlignment="1" applyBorder="1" applyFont="1" applyNumberFormat="1">
      <alignment horizontal="right"/>
    </xf>
    <xf borderId="14" fillId="10" fontId="10" numFmtId="49" xfId="0" applyBorder="1" applyFont="1" applyNumberFormat="1"/>
    <xf borderId="14" fillId="10" fontId="11" numFmtId="164" xfId="0" applyAlignment="1" applyBorder="1" applyFont="1" applyNumberFormat="1">
      <alignment horizontal="right"/>
    </xf>
    <xf borderId="12" fillId="11" fontId="4" numFmtId="49" xfId="0" applyBorder="1" applyFill="1" applyFont="1" applyNumberFormat="1"/>
    <xf borderId="12" fillId="11" fontId="6" numFmtId="164" xfId="0" applyAlignment="1" applyBorder="1" applyFont="1" applyNumberFormat="1">
      <alignment horizontal="right"/>
    </xf>
    <xf borderId="0" fillId="12" fontId="7" numFmtId="164" xfId="0" applyAlignment="1" applyFill="1" applyFont="1" applyNumberFormat="1">
      <alignment readingOrder="0"/>
    </xf>
    <xf borderId="0" fillId="12" fontId="7" numFmtId="164" xfId="0" applyFont="1" applyNumberFormat="1"/>
    <xf borderId="0" fillId="0" fontId="1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/>
    </xf>
    <xf borderId="12" fillId="11" fontId="13" numFmtId="0" xfId="0" applyBorder="1" applyFont="1"/>
    <xf borderId="12" fillId="11" fontId="4" numFmtId="164" xfId="0" applyAlignment="1" applyBorder="1" applyFont="1" applyNumberFormat="1">
      <alignment horizontal="right"/>
    </xf>
    <xf borderId="0" fillId="13" fontId="7" numFmtId="164" xfId="0" applyFill="1" applyFont="1" applyNumberFormat="1"/>
    <xf borderId="12" fillId="14" fontId="13" numFmtId="0" xfId="0" applyBorder="1" applyFill="1" applyFont="1"/>
    <xf borderId="12" fillId="14" fontId="4" numFmtId="164" xfId="0" applyAlignment="1" applyBorder="1" applyFont="1" applyNumberFormat="1">
      <alignment horizontal="right"/>
    </xf>
    <xf borderId="0" fillId="5" fontId="7" numFmtId="164" xfId="0" applyFont="1" applyNumberFormat="1"/>
    <xf borderId="12" fillId="3" fontId="13" numFmtId="0" xfId="0" applyBorder="1" applyFont="1"/>
    <xf borderId="12" fillId="3" fontId="4" numFmtId="164" xfId="0" applyAlignment="1" applyBorder="1" applyFont="1" applyNumberFormat="1">
      <alignment horizontal="right"/>
    </xf>
    <xf borderId="12" fillId="15" fontId="7" numFmtId="49" xfId="0" applyBorder="1" applyFill="1" applyFont="1" applyNumberFormat="1"/>
    <xf borderId="12" fillId="15" fontId="7" numFmtId="164" xfId="0" applyBorder="1" applyFont="1" applyNumberFormat="1"/>
    <xf borderId="12" fillId="15" fontId="7" numFmtId="164" xfId="0" applyAlignment="1" applyBorder="1" applyFont="1" applyNumberFormat="1">
      <alignment horizontal="right"/>
    </xf>
    <xf borderId="12" fillId="14" fontId="7" numFmtId="49" xfId="0" applyBorder="1" applyFont="1" applyNumberFormat="1"/>
    <xf borderId="12" fillId="14" fontId="7" numFmtId="164" xfId="0" applyBorder="1" applyFont="1" applyNumberFormat="1"/>
    <xf borderId="12" fillId="14" fontId="7" numFmtId="164" xfId="0" applyAlignment="1" applyBorder="1" applyFont="1" applyNumberFormat="1">
      <alignment horizontal="right"/>
    </xf>
    <xf borderId="0" fillId="0" fontId="14" numFmtId="164" xfId="0" applyAlignment="1" applyFont="1" applyNumberFormat="1">
      <alignment readingOrder="0"/>
    </xf>
    <xf borderId="12" fillId="15" fontId="13" numFmtId="0" xfId="0" applyBorder="1" applyFont="1"/>
    <xf borderId="12" fillId="15" fontId="4" numFmtId="164" xfId="0" applyAlignment="1" applyBorder="1" applyFont="1" applyNumberFormat="1">
      <alignment horizontal="right"/>
    </xf>
    <xf borderId="12" fillId="14" fontId="14" numFmtId="164" xfId="0" applyBorder="1" applyFont="1" applyNumberFormat="1"/>
    <xf borderId="12" fillId="14" fontId="7" numFmtId="164" xfId="0" applyAlignment="1" applyBorder="1" applyFont="1" applyNumberFormat="1">
      <alignment readingOrder="0"/>
    </xf>
    <xf borderId="0" fillId="0" fontId="7" numFmtId="171" xfId="0" applyAlignment="1" applyFont="1" applyNumberFormat="1">
      <alignment horizontal="right"/>
    </xf>
    <xf borderId="12" fillId="11" fontId="7" numFmtId="49" xfId="0" applyBorder="1" applyFont="1" applyNumberFormat="1"/>
    <xf borderId="12" fillId="11" fontId="7" numFmtId="164" xfId="0" applyBorder="1" applyFont="1" applyNumberFormat="1"/>
    <xf borderId="12" fillId="11" fontId="7" numFmtId="164" xfId="0" applyAlignment="1" applyBorder="1" applyFont="1" applyNumberFormat="1">
      <alignment horizontal="right"/>
    </xf>
    <xf borderId="0" fillId="0" fontId="14" numFmtId="164" xfId="0" applyFont="1" applyNumberFormat="1"/>
    <xf borderId="0" fillId="5" fontId="12" numFmtId="164" xfId="0" applyFont="1" applyNumberFormat="1"/>
    <xf borderId="0" fillId="0" fontId="7" numFmtId="172" xfId="0" applyAlignment="1" applyFont="1" applyNumberFormat="1">
      <alignment horizontal="right"/>
    </xf>
    <xf borderId="12" fillId="9" fontId="4" numFmtId="164" xfId="0" applyAlignment="1" applyBorder="1" applyFont="1" applyNumberFormat="1">
      <alignment horizontal="right"/>
    </xf>
    <xf borderId="12" fillId="16" fontId="7" numFmtId="49" xfId="0" applyBorder="1" applyFill="1" applyFont="1" applyNumberFormat="1"/>
    <xf borderId="12" fillId="16" fontId="7" numFmtId="164" xfId="0" applyBorder="1" applyFont="1" applyNumberFormat="1"/>
    <xf borderId="12" fillId="16" fontId="7" numFmtId="164" xfId="0" applyAlignment="1" applyBorder="1" applyFont="1" applyNumberFormat="1">
      <alignment horizontal="right"/>
    </xf>
    <xf borderId="12" fillId="8" fontId="13" numFmtId="0" xfId="0" applyBorder="1" applyFont="1"/>
    <xf borderId="12" fillId="8" fontId="7" numFmtId="49" xfId="0" applyBorder="1" applyFont="1" applyNumberFormat="1"/>
    <xf borderId="12" fillId="8" fontId="7" numFmtId="164" xfId="0" applyAlignment="1" applyBorder="1" applyFont="1" applyNumberFormat="1">
      <alignment readingOrder="0"/>
    </xf>
    <xf borderId="12" fillId="8" fontId="7" numFmtId="164" xfId="0" applyBorder="1" applyFont="1" applyNumberFormat="1"/>
    <xf borderId="12" fillId="8" fontId="7" numFmtId="164" xfId="0" applyAlignment="1" applyBorder="1" applyFont="1" applyNumberFormat="1">
      <alignment horizontal="right"/>
    </xf>
    <xf borderId="0" fillId="0" fontId="15" numFmtId="4" xfId="0" applyFont="1" applyNumberFormat="1"/>
    <xf borderId="0" fillId="0" fontId="1" numFmtId="0" xfId="0" applyAlignment="1" applyFont="1">
      <alignment horizontal="right"/>
    </xf>
    <xf borderId="0" fillId="0" fontId="12" numFmtId="164" xfId="0" applyFont="1" applyNumberFormat="1"/>
    <xf borderId="12" fillId="15" fontId="4" numFmtId="49" xfId="0" applyBorder="1" applyFont="1" applyNumberFormat="1"/>
    <xf borderId="12" fillId="15" fontId="6" numFmtId="164" xfId="0" applyAlignment="1" applyBorder="1" applyFont="1" applyNumberFormat="1">
      <alignment horizontal="right"/>
    </xf>
    <xf borderId="12" fillId="3" fontId="6" numFmtId="164" xfId="0" applyAlignment="1" applyBorder="1" applyFont="1" applyNumberFormat="1">
      <alignment horizontal="right"/>
    </xf>
    <xf borderId="12" fillId="14" fontId="4" numFmtId="49" xfId="0" applyBorder="1" applyFont="1" applyNumberFormat="1"/>
    <xf borderId="12" fillId="14" fontId="6" numFmtId="164" xfId="0" applyAlignment="1" applyBorder="1" applyFont="1" applyNumberFormat="1">
      <alignment horizontal="right"/>
    </xf>
    <xf borderId="14" fillId="10" fontId="16" numFmtId="49" xfId="0" applyBorder="1" applyFont="1" applyNumberFormat="1"/>
    <xf borderId="14" fillId="10" fontId="17" numFmtId="164" xfId="0" applyAlignment="1" applyBorder="1" applyFont="1" applyNumberFormat="1">
      <alignment horizontal="right"/>
    </xf>
    <xf borderId="0" fillId="0" fontId="18" numFmtId="0" xfId="0" applyFont="1"/>
    <xf borderId="12" fillId="3" fontId="4" numFmtId="49" xfId="0" applyBorder="1" applyFont="1" applyNumberFormat="1"/>
    <xf borderId="13" fillId="0" fontId="2" numFmtId="164" xfId="0" applyBorder="1" applyFont="1" applyNumberFormat="1"/>
    <xf borderId="0" fillId="0" fontId="5" numFmtId="164" xfId="0" applyAlignment="1" applyFont="1" applyNumberFormat="1">
      <alignment horizontal="right"/>
    </xf>
    <xf borderId="15" fillId="10" fontId="1" numFmtId="0" xfId="0" applyBorder="1" applyFont="1"/>
    <xf borderId="15" fillId="10" fontId="1" numFmtId="164" xfId="0" applyBorder="1" applyFont="1" applyNumberFormat="1"/>
    <xf borderId="14" fillId="10" fontId="6" numFmtId="49" xfId="0" applyBorder="1" applyFont="1" applyNumberFormat="1"/>
    <xf borderId="14" fillId="10" fontId="19" numFmtId="164" xfId="0" applyAlignment="1" applyBorder="1" applyFont="1" applyNumberFormat="1">
      <alignment horizontal="right"/>
    </xf>
    <xf borderId="0" fillId="0" fontId="20" numFmtId="0" xfId="0" applyFont="1"/>
    <xf borderId="0" fillId="0" fontId="1" numFmtId="164" xfId="0" applyFont="1" applyNumberFormat="1"/>
    <xf borderId="16" fillId="0" fontId="21" numFmtId="49" xfId="0" applyBorder="1" applyFont="1" applyNumberFormat="1"/>
    <xf borderId="17" fillId="0" fontId="21" numFmtId="49" xfId="0" applyBorder="1" applyFont="1" applyNumberFormat="1"/>
    <xf borderId="17" fillId="0" fontId="5" numFmtId="49" xfId="0" applyAlignment="1" applyBorder="1" applyFont="1" applyNumberFormat="1">
      <alignment horizontal="center"/>
    </xf>
    <xf borderId="18" fillId="0" fontId="3" numFmtId="0" xfId="0" applyBorder="1" applyFont="1"/>
    <xf borderId="19" fillId="0" fontId="1" numFmtId="0" xfId="0" applyBorder="1" applyFont="1"/>
    <xf borderId="20" fillId="0" fontId="5" numFmtId="49" xfId="0" applyAlignment="1" applyBorder="1" applyFont="1" applyNumberFormat="1">
      <alignment horizontal="center"/>
    </xf>
    <xf borderId="21" fillId="0" fontId="5" numFmtId="49" xfId="0" applyAlignment="1" applyBorder="1" applyFont="1" applyNumberFormat="1">
      <alignment horizontal="center"/>
    </xf>
    <xf borderId="22" fillId="9" fontId="4" numFmtId="49" xfId="0" applyBorder="1" applyFont="1" applyNumberFormat="1"/>
    <xf borderId="12" fillId="9" fontId="1" numFmtId="0" xfId="0" applyBorder="1" applyFont="1"/>
    <xf borderId="23" fillId="9" fontId="1" numFmtId="0" xfId="0" applyBorder="1" applyFont="1"/>
    <xf borderId="24" fillId="9" fontId="4" numFmtId="49" xfId="0" applyBorder="1" applyFont="1" applyNumberFormat="1"/>
    <xf borderId="25" fillId="9" fontId="4" numFmtId="3" xfId="0" applyAlignment="1" applyBorder="1" applyFont="1" applyNumberFormat="1">
      <alignment horizontal="right"/>
    </xf>
    <xf borderId="26" fillId="9" fontId="4" numFmtId="3" xfId="0" applyAlignment="1" applyBorder="1" applyFont="1" applyNumberFormat="1">
      <alignment horizontal="right"/>
    </xf>
    <xf borderId="27" fillId="9" fontId="1" numFmtId="0" xfId="0" applyBorder="1" applyFont="1"/>
    <xf borderId="28" fillId="9" fontId="7" numFmtId="49" xfId="0" applyBorder="1" applyFont="1" applyNumberFormat="1"/>
    <xf borderId="12" fillId="9" fontId="5" numFmtId="171" xfId="0" applyAlignment="1" applyBorder="1" applyFont="1" applyNumberFormat="1">
      <alignment horizontal="right"/>
    </xf>
    <xf borderId="12" fillId="9" fontId="5" numFmtId="10" xfId="0" applyAlignment="1" applyBorder="1" applyFont="1" applyNumberFormat="1">
      <alignment horizontal="right"/>
    </xf>
    <xf borderId="29" fillId="0" fontId="7" numFmtId="49" xfId="0" applyBorder="1" applyFont="1" applyNumberFormat="1"/>
    <xf borderId="12" fillId="3" fontId="7" numFmtId="171" xfId="0" applyAlignment="1" applyBorder="1" applyFont="1" applyNumberFormat="1">
      <alignment horizontal="right"/>
    </xf>
    <xf borderId="12" fillId="3" fontId="7" numFmtId="10" xfId="0" applyAlignment="1" applyBorder="1" applyFont="1" applyNumberFormat="1">
      <alignment horizontal="right"/>
    </xf>
    <xf borderId="26" fillId="3" fontId="4" numFmtId="3" xfId="0" applyAlignment="1" applyBorder="1" applyFont="1" applyNumberFormat="1">
      <alignment horizontal="right"/>
    </xf>
    <xf borderId="27" fillId="3" fontId="1" numFmtId="0" xfId="0" applyBorder="1" applyFont="1"/>
    <xf borderId="12" fillId="3" fontId="5" numFmtId="171" xfId="0" applyAlignment="1" applyBorder="1" applyFont="1" applyNumberFormat="1">
      <alignment horizontal="right"/>
    </xf>
    <xf borderId="12" fillId="3" fontId="5" numFmtId="10" xfId="0" applyAlignment="1" applyBorder="1" applyFont="1" applyNumberFormat="1">
      <alignment horizontal="right"/>
    </xf>
    <xf borderId="22" fillId="10" fontId="10" numFmtId="49" xfId="0" applyBorder="1" applyFont="1" applyNumberFormat="1"/>
    <xf borderId="14" fillId="10" fontId="10" numFmtId="171" xfId="0" applyAlignment="1" applyBorder="1" applyFont="1" applyNumberFormat="1">
      <alignment horizontal="right"/>
    </xf>
    <xf borderId="30" fillId="10" fontId="10" numFmtId="10" xfId="0" applyAlignment="1" applyBorder="1" applyFont="1" applyNumberFormat="1">
      <alignment horizontal="right"/>
    </xf>
    <xf borderId="28" fillId="10" fontId="1" numFmtId="0" xfId="0" applyBorder="1" applyFont="1"/>
    <xf borderId="12" fillId="10" fontId="1" numFmtId="0" xfId="0" applyBorder="1" applyFont="1"/>
    <xf borderId="31" fillId="10" fontId="1" numFmtId="0" xfId="0" applyBorder="1" applyFont="1"/>
    <xf borderId="25" fillId="9" fontId="1" numFmtId="0" xfId="0" applyBorder="1" applyFont="1"/>
    <xf borderId="11" fillId="10" fontId="8" numFmtId="49" xfId="0" applyBorder="1" applyFont="1" applyNumberFormat="1"/>
    <xf borderId="14" fillId="10" fontId="8" numFmtId="171" xfId="0" applyAlignment="1" applyBorder="1" applyFont="1" applyNumberFormat="1">
      <alignment horizontal="right"/>
    </xf>
    <xf borderId="17" fillId="0" fontId="1" numFmtId="0" xfId="0" applyBorder="1" applyFont="1"/>
    <xf borderId="20" fillId="0" fontId="1" numFmtId="0" xfId="0" applyBorder="1" applyFont="1"/>
    <xf borderId="20" fillId="0" fontId="1" numFmtId="0" xfId="0" applyAlignment="1" applyBorder="1" applyFont="1">
      <alignment horizontal="center"/>
    </xf>
    <xf borderId="28" fillId="9" fontId="4" numFmtId="49" xfId="0" applyBorder="1" applyFont="1" applyNumberFormat="1"/>
    <xf borderId="32" fillId="9" fontId="1" numFmtId="0" xfId="0" applyBorder="1" applyFont="1"/>
    <xf borderId="31" fillId="9" fontId="1" numFmtId="0" xfId="0" applyBorder="1" applyFont="1"/>
    <xf borderId="28" fillId="9" fontId="5" numFmtId="49" xfId="0" applyBorder="1" applyFont="1" applyNumberFormat="1"/>
    <xf borderId="32" fillId="9" fontId="5" numFmtId="171" xfId="0" applyAlignment="1" applyBorder="1" applyFont="1" applyNumberFormat="1">
      <alignment horizontal="right"/>
    </xf>
    <xf borderId="31" fillId="3" fontId="5" numFmtId="10" xfId="0" applyAlignment="1" applyBorder="1" applyFont="1" applyNumberFormat="1">
      <alignment horizontal="right"/>
    </xf>
    <xf borderId="33" fillId="0" fontId="7" numFmtId="171" xfId="0" applyAlignment="1" applyBorder="1" applyFont="1" applyNumberFormat="1">
      <alignment horizontal="right"/>
    </xf>
    <xf borderId="31" fillId="3" fontId="7" numFmtId="10" xfId="0" applyAlignment="1" applyBorder="1" applyFont="1" applyNumberFormat="1">
      <alignment horizontal="right"/>
    </xf>
    <xf borderId="28" fillId="3" fontId="5" numFmtId="49" xfId="0" applyBorder="1" applyFont="1" applyNumberFormat="1"/>
    <xf borderId="22" fillId="3" fontId="6" numFmtId="49" xfId="0" applyBorder="1" applyFont="1" applyNumberFormat="1"/>
    <xf borderId="34" fillId="3" fontId="6" numFmtId="171" xfId="0" applyAlignment="1" applyBorder="1" applyFont="1" applyNumberFormat="1">
      <alignment horizontal="right"/>
    </xf>
    <xf borderId="14" fillId="3" fontId="6" numFmtId="171" xfId="0" applyAlignment="1" applyBorder="1" applyFont="1" applyNumberFormat="1">
      <alignment horizontal="right"/>
    </xf>
    <xf borderId="30" fillId="3" fontId="6" numFmtId="10" xfId="0" applyAlignment="1" applyBorder="1" applyFont="1" applyNumberFormat="1">
      <alignment horizontal="right"/>
    </xf>
    <xf borderId="31" fillId="9" fontId="5" numFmtId="10" xfId="0" applyAlignment="1" applyBorder="1" applyFont="1" applyNumberFormat="1">
      <alignment horizontal="right"/>
    </xf>
    <xf borderId="34" fillId="10" fontId="10" numFmtId="171" xfId="0" applyAlignment="1" applyBorder="1" applyFont="1" applyNumberFormat="1">
      <alignment horizontal="right"/>
    </xf>
    <xf borderId="35" fillId="9" fontId="1" numFmtId="0" xfId="0" applyBorder="1" applyFont="1"/>
    <xf borderId="36" fillId="9" fontId="1" numFmtId="0" xfId="0" applyBorder="1" applyFont="1"/>
    <xf borderId="35" fillId="9" fontId="4" numFmtId="3" xfId="0" applyAlignment="1" applyBorder="1" applyFont="1" applyNumberFormat="1">
      <alignment horizontal="right"/>
    </xf>
    <xf borderId="31" fillId="3" fontId="1" numFmtId="0" xfId="0" applyAlignment="1" applyBorder="1" applyFont="1">
      <alignment horizontal="right"/>
    </xf>
    <xf borderId="36" fillId="3" fontId="1" numFmtId="0" xfId="0" applyBorder="1" applyFont="1"/>
    <xf borderId="11" fillId="10" fontId="10" numFmtId="49" xfId="0" applyBorder="1" applyFont="1" applyNumberFormat="1"/>
    <xf borderId="2" fillId="10" fontId="10" numFmtId="171" xfId="0" applyAlignment="1" applyBorder="1" applyFont="1" applyNumberFormat="1">
      <alignment horizontal="right"/>
    </xf>
    <xf borderId="6" fillId="10" fontId="10" numFmtId="171" xfId="0" applyAlignment="1" applyBorder="1" applyFont="1" applyNumberFormat="1">
      <alignment horizontal="right"/>
    </xf>
    <xf borderId="37" fillId="10" fontId="10" numFmtId="10" xfId="0" applyAlignment="1" applyBorder="1" applyFont="1" applyNumberFormat="1">
      <alignment horizontal="right"/>
    </xf>
    <xf borderId="0" fillId="0" fontId="1" numFmtId="0" xfId="0" applyAlignment="1" applyFont="1">
      <alignment horizontal="center" vertical="center"/>
    </xf>
    <xf borderId="0" fillId="0" fontId="22" numFmtId="4" xfId="0" applyAlignment="1" applyFont="1" applyNumberFormat="1">
      <alignment horizontal="center" vertical="center"/>
    </xf>
    <xf borderId="2" fillId="17" fontId="1" numFmtId="4" xfId="0" applyAlignment="1" applyBorder="1" applyFill="1" applyFont="1" applyNumberFormat="1">
      <alignment horizontal="center"/>
    </xf>
    <xf borderId="11" fillId="18" fontId="23" numFmtId="4" xfId="0" applyAlignment="1" applyBorder="1" applyFill="1" applyFont="1" applyNumberFormat="1">
      <alignment horizontal="center"/>
    </xf>
    <xf borderId="11" fillId="17" fontId="1" numFmtId="4" xfId="0" applyAlignment="1" applyBorder="1" applyFont="1" applyNumberFormat="1">
      <alignment horizontal="center"/>
    </xf>
    <xf borderId="22" fillId="18" fontId="23" numFmtId="4" xfId="0" applyAlignment="1" applyBorder="1" applyFont="1" applyNumberFormat="1">
      <alignment horizontal="center"/>
    </xf>
    <xf borderId="38" fillId="19" fontId="24" numFmtId="0" xfId="0" applyAlignment="1" applyBorder="1" applyFill="1" applyFont="1">
      <alignment horizontal="center" textRotation="90" vertical="center"/>
    </xf>
    <xf borderId="7" fillId="20" fontId="2" numFmtId="0" xfId="0" applyAlignment="1" applyBorder="1" applyFill="1" applyFont="1">
      <alignment horizontal="center" vertical="center"/>
    </xf>
    <xf borderId="37" fillId="20" fontId="2" numFmtId="0" xfId="0" applyAlignment="1" applyBorder="1" applyFont="1">
      <alignment horizontal="center" vertical="center"/>
    </xf>
    <xf borderId="11" fillId="20" fontId="2" numFmtId="173" xfId="0" applyBorder="1" applyFont="1" applyNumberFormat="1"/>
    <xf borderId="11" fillId="20" fontId="2" numFmtId="4" xfId="0" applyBorder="1" applyFont="1" applyNumberFormat="1"/>
    <xf borderId="39" fillId="0" fontId="3" numFmtId="0" xfId="0" applyBorder="1" applyFont="1"/>
    <xf borderId="7" fillId="20" fontId="1" numFmtId="0" xfId="0" applyAlignment="1" applyBorder="1" applyFont="1">
      <alignment horizontal="center" vertical="center"/>
    </xf>
    <xf borderId="11" fillId="20" fontId="1" numFmtId="3" xfId="0" applyBorder="1" applyFont="1" applyNumberFormat="1"/>
    <xf borderId="11" fillId="20" fontId="2" numFmtId="3" xfId="0" applyBorder="1" applyFont="1" applyNumberFormat="1"/>
    <xf borderId="40" fillId="20" fontId="1" numFmtId="0" xfId="0" applyAlignment="1" applyBorder="1" applyFont="1">
      <alignment horizontal="center" vertical="center"/>
    </xf>
    <xf borderId="11" fillId="20" fontId="1" numFmtId="173" xfId="0" applyBorder="1" applyFont="1" applyNumberFormat="1"/>
    <xf borderId="6" fillId="21" fontId="1" numFmtId="0" xfId="0" applyAlignment="1" applyBorder="1" applyFill="1" applyFont="1">
      <alignment horizontal="left" vertical="center"/>
    </xf>
    <xf borderId="37" fillId="21" fontId="1" numFmtId="49" xfId="0" applyAlignment="1" applyBorder="1" applyFont="1" applyNumberFormat="1">
      <alignment horizontal="left" vertical="center"/>
    </xf>
    <xf borderId="11" fillId="21" fontId="1" numFmtId="173" xfId="0" applyBorder="1" applyFont="1" applyNumberFormat="1"/>
    <xf borderId="12" fillId="21" fontId="1" numFmtId="4" xfId="0" applyBorder="1" applyFont="1" applyNumberFormat="1"/>
    <xf borderId="11" fillId="21" fontId="2" numFmtId="3" xfId="0" applyBorder="1" applyFont="1" applyNumberFormat="1"/>
    <xf borderId="6" fillId="21" fontId="1" numFmtId="0" xfId="0" applyAlignment="1" applyBorder="1" applyFont="1">
      <alignment horizontal="center" vertical="center"/>
    </xf>
    <xf borderId="37" fillId="21" fontId="1" numFmtId="0" xfId="0" applyAlignment="1" applyBorder="1" applyFont="1">
      <alignment horizontal="left" vertical="center"/>
    </xf>
    <xf borderId="37" fillId="20" fontId="1" numFmtId="0" xfId="0" applyAlignment="1" applyBorder="1" applyFont="1">
      <alignment horizontal="left" vertical="center"/>
    </xf>
    <xf borderId="6" fillId="21" fontId="2" numFmtId="0" xfId="0" applyAlignment="1" applyBorder="1" applyFont="1">
      <alignment horizontal="center" vertical="center"/>
    </xf>
    <xf borderId="37" fillId="21" fontId="1" numFmtId="0" xfId="0" applyAlignment="1" applyBorder="1" applyFont="1">
      <alignment vertical="center"/>
    </xf>
    <xf borderId="11" fillId="20" fontId="2" numFmtId="0" xfId="0" applyAlignment="1" applyBorder="1" applyFont="1">
      <alignment horizontal="center" vertical="center"/>
    </xf>
    <xf borderId="41" fillId="0" fontId="3" numFmtId="0" xfId="0" applyBorder="1" applyFont="1"/>
    <xf borderId="38" fillId="8" fontId="25" numFmtId="0" xfId="0" applyAlignment="1" applyBorder="1" applyFont="1">
      <alignment horizontal="center" shrinkToFit="1" textRotation="90" vertical="center" wrapText="0"/>
    </xf>
    <xf borderId="4" fillId="0" fontId="1" numFmtId="0" xfId="0" applyAlignment="1" applyBorder="1" applyFont="1">
      <alignment horizontal="right" vertical="center"/>
    </xf>
    <xf borderId="42" fillId="22" fontId="2" numFmtId="0" xfId="0" applyAlignment="1" applyBorder="1" applyFill="1" applyFont="1">
      <alignment horizontal="center" vertical="center"/>
    </xf>
    <xf borderId="11" fillId="0" fontId="1" numFmtId="4" xfId="0" applyAlignment="1" applyBorder="1" applyFont="1" applyNumberFormat="1">
      <alignment shrinkToFit="0" wrapText="1"/>
    </xf>
    <xf borderId="11" fillId="0" fontId="1" numFmtId="4" xfId="0" applyBorder="1" applyFont="1" applyNumberFormat="1"/>
    <xf borderId="29" fillId="0" fontId="3" numFmtId="0" xfId="0" applyBorder="1" applyFont="1"/>
    <xf borderId="43" fillId="23" fontId="1" numFmtId="0" xfId="0" applyAlignment="1" applyBorder="1" applyFill="1" applyFont="1">
      <alignment horizontal="right"/>
    </xf>
    <xf borderId="44" fillId="0" fontId="3" numFmtId="0" xfId="0" applyBorder="1" applyFont="1"/>
    <xf borderId="45" fillId="0" fontId="3" numFmtId="0" xfId="0" applyBorder="1" applyFont="1"/>
    <xf borderId="11" fillId="23" fontId="1" numFmtId="4" xfId="0" applyAlignment="1" applyBorder="1" applyFont="1" applyNumberFormat="1">
      <alignment shrinkToFit="0" wrapText="1"/>
    </xf>
    <xf borderId="40" fillId="0" fontId="1" numFmtId="0" xfId="0" applyAlignment="1" applyBorder="1" applyFont="1">
      <alignment horizontal="right" vertical="center"/>
    </xf>
    <xf borderId="7" fillId="24" fontId="1" numFmtId="4" xfId="0" applyAlignment="1" applyBorder="1" applyFill="1" applyFont="1" applyNumberFormat="1">
      <alignment horizontal="right"/>
    </xf>
    <xf borderId="11" fillId="24" fontId="1" numFmtId="4" xfId="0" applyAlignment="1" applyBorder="1" applyFont="1" applyNumberFormat="1">
      <alignment shrinkToFit="0" wrapText="1"/>
    </xf>
    <xf borderId="7" fillId="22" fontId="2" numFmtId="4" xfId="0" applyAlignment="1" applyBorder="1" applyFont="1" applyNumberFormat="1">
      <alignment horizontal="right"/>
    </xf>
    <xf borderId="46" fillId="0" fontId="3" numFmtId="0" xfId="0" applyBorder="1" applyFont="1"/>
    <xf borderId="11" fillId="22" fontId="2" numFmtId="4" xfId="0" applyAlignment="1" applyBorder="1" applyFont="1" applyNumberFormat="1">
      <alignment shrinkToFit="0" wrapText="1"/>
    </xf>
    <xf borderId="42" fillId="4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right" vertical="center"/>
    </xf>
    <xf borderId="20" fillId="0" fontId="3" numFmtId="0" xfId="0" applyBorder="1" applyFont="1"/>
    <xf borderId="21" fillId="0" fontId="3" numFmtId="0" xfId="0" applyBorder="1" applyFont="1"/>
    <xf borderId="7" fillId="23" fontId="1" numFmtId="4" xfId="0" applyAlignment="1" applyBorder="1" applyFont="1" applyNumberFormat="1">
      <alignment horizontal="right"/>
    </xf>
    <xf borderId="7" fillId="4" fontId="2" numFmtId="4" xfId="0" applyAlignment="1" applyBorder="1" applyFont="1" applyNumberFormat="1">
      <alignment horizontal="right"/>
    </xf>
    <xf borderId="11" fillId="4" fontId="2" numFmtId="4" xfId="0" applyAlignment="1" applyBorder="1" applyFont="1" applyNumberFormat="1">
      <alignment shrinkToFit="0" wrapText="1"/>
    </xf>
    <xf borderId="42" fillId="25" fontId="1" numFmtId="0" xfId="0" applyAlignment="1" applyBorder="1" applyFill="1" applyFont="1">
      <alignment horizontal="center" vertical="center"/>
    </xf>
    <xf borderId="7" fillId="25" fontId="2" numFmtId="0" xfId="0" applyAlignment="1" applyBorder="1" applyFont="1">
      <alignment horizontal="right" vertical="center"/>
    </xf>
    <xf borderId="11" fillId="25" fontId="2" numFmtId="4" xfId="0" applyAlignment="1" applyBorder="1" applyFont="1" applyNumberFormat="1">
      <alignment shrinkToFit="0" wrapText="1"/>
    </xf>
    <xf borderId="7" fillId="20" fontId="26" numFmtId="0" xfId="0" applyAlignment="1" applyBorder="1" applyFont="1">
      <alignment horizontal="center" vertical="center"/>
    </xf>
    <xf borderId="11" fillId="20" fontId="26" numFmtId="0" xfId="0" applyAlignment="1" applyBorder="1" applyFont="1">
      <alignment horizontal="center" vertical="center"/>
    </xf>
    <xf borderId="11" fillId="20" fontId="26" numFmtId="4" xfId="0" applyBorder="1" applyFont="1" applyNumberFormat="1"/>
    <xf borderId="0" fillId="0" fontId="26" numFmtId="4" xfId="0" applyFont="1" applyNumberFormat="1"/>
    <xf borderId="0" fillId="0" fontId="26" numFmtId="0" xfId="0" applyFont="1"/>
    <xf borderId="47" fillId="0" fontId="1" numFmtId="0" xfId="0" applyAlignment="1" applyBorder="1" applyFont="1">
      <alignment horizontal="right"/>
    </xf>
    <xf borderId="48" fillId="0" fontId="3" numFmtId="0" xfId="0" applyBorder="1" applyFont="1"/>
    <xf borderId="42" fillId="23" fontId="2" numFmtId="0" xfId="0" applyAlignment="1" applyBorder="1" applyFont="1">
      <alignment horizontal="center" vertical="center"/>
    </xf>
    <xf borderId="11" fillId="0" fontId="2" numFmtId="4" xfId="0" applyAlignment="1" applyBorder="1" applyFont="1" applyNumberFormat="1">
      <alignment shrinkToFit="0" wrapText="1"/>
    </xf>
    <xf borderId="17" fillId="0" fontId="1" numFmtId="0" xfId="0" applyAlignment="1" applyBorder="1" applyFont="1">
      <alignment horizontal="right"/>
    </xf>
    <xf borderId="17" fillId="0" fontId="3" numFmtId="0" xfId="0" applyBorder="1" applyFont="1"/>
    <xf borderId="42" fillId="26" fontId="2" numFmtId="0" xfId="0" applyAlignment="1" applyBorder="1" applyFill="1" applyFont="1">
      <alignment horizontal="center" vertical="center"/>
    </xf>
    <xf borderId="20" fillId="0" fontId="1" numFmtId="0" xfId="0" applyAlignment="1" applyBorder="1" applyFont="1">
      <alignment horizontal="right"/>
    </xf>
    <xf borderId="7" fillId="24" fontId="1" numFmtId="0" xfId="0" applyAlignment="1" applyBorder="1" applyFont="1">
      <alignment horizontal="right"/>
    </xf>
    <xf borderId="7" fillId="26" fontId="2" numFmtId="0" xfId="0" applyAlignment="1" applyBorder="1" applyFont="1">
      <alignment horizontal="right"/>
    </xf>
    <xf borderId="11" fillId="26" fontId="2" numFmtId="4" xfId="0" applyAlignment="1" applyBorder="1" applyFont="1" applyNumberFormat="1">
      <alignment shrinkToFit="0" wrapText="1"/>
    </xf>
    <xf borderId="42" fillId="27" fontId="2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right"/>
    </xf>
    <xf borderId="7" fillId="23" fontId="1" numFmtId="0" xfId="0" applyAlignment="1" applyBorder="1" applyFont="1">
      <alignment horizontal="right"/>
    </xf>
    <xf borderId="7" fillId="27" fontId="2" numFmtId="0" xfId="0" applyAlignment="1" applyBorder="1" applyFont="1">
      <alignment horizontal="right"/>
    </xf>
    <xf borderId="11" fillId="27" fontId="2" numFmtId="4" xfId="0" applyAlignment="1" applyBorder="1" applyFont="1" applyNumberFormat="1">
      <alignment shrinkToFit="0" wrapText="1"/>
    </xf>
    <xf borderId="42" fillId="25" fontId="2" numFmtId="0" xfId="0" applyAlignment="1" applyBorder="1" applyFont="1">
      <alignment horizontal="center" vertical="center"/>
    </xf>
    <xf borderId="42" fillId="20" fontId="1" numFmtId="0" xfId="0" applyAlignment="1" applyBorder="1" applyFont="1">
      <alignment horizontal="center" vertical="center"/>
    </xf>
    <xf borderId="11" fillId="20" fontId="1" numFmtId="4" xfId="0" applyAlignment="1" applyBorder="1" applyFont="1" applyNumberFormat="1">
      <alignment shrinkToFit="0" wrapText="1"/>
    </xf>
    <xf borderId="40" fillId="20" fontId="2" numFmtId="0" xfId="0" applyAlignment="1" applyBorder="1" applyFont="1">
      <alignment horizontal="right" vertical="center"/>
    </xf>
    <xf borderId="11" fillId="20" fontId="2" numFmtId="4" xfId="0" applyAlignment="1" applyBorder="1" applyFont="1" applyNumberFormat="1">
      <alignment shrinkToFit="0" wrapText="1"/>
    </xf>
    <xf borderId="11" fillId="20" fontId="26" numFmtId="4" xfId="0" applyAlignment="1" applyBorder="1" applyFont="1" applyNumberFormat="1">
      <alignment shrinkToFit="0" wrapText="1"/>
    </xf>
    <xf borderId="12" fillId="28" fontId="5" numFmtId="49" xfId="0" applyAlignment="1" applyBorder="1" applyFill="1" applyFont="1" applyNumberFormat="1">
      <alignment horizontal="center"/>
    </xf>
    <xf borderId="0" fillId="0" fontId="27" numFmtId="0" xfId="0" applyFont="1"/>
    <xf borderId="12" fillId="28" fontId="1" numFmtId="10" xfId="0" applyAlignment="1" applyBorder="1" applyFont="1" applyNumberFormat="1">
      <alignment horizontal="center"/>
    </xf>
    <xf borderId="12" fillId="28" fontId="2" numFmtId="4" xfId="0" applyBorder="1" applyFont="1" applyNumberFormat="1"/>
    <xf borderId="12" fillId="28" fontId="2" numFmtId="164" xfId="0" applyAlignment="1" applyBorder="1" applyFont="1" applyNumberFormat="1">
      <alignment horizontal="center"/>
    </xf>
    <xf borderId="49" fillId="28" fontId="2" numFmtId="0" xfId="0" applyAlignment="1" applyBorder="1" applyFont="1">
      <alignment horizontal="center"/>
    </xf>
    <xf borderId="50" fillId="0" fontId="3" numFmtId="0" xfId="0" applyBorder="1" applyFont="1"/>
    <xf borderId="0" fillId="0" fontId="1" numFmtId="1" xfId="0" applyFont="1" applyNumberFormat="1"/>
    <xf borderId="12" fillId="9" fontId="5" numFmtId="49" xfId="0" applyBorder="1" applyFont="1" applyNumberFormat="1"/>
    <xf borderId="51" fillId="7" fontId="2" numFmtId="164" xfId="0" applyBorder="1" applyFont="1" applyNumberFormat="1"/>
    <xf borderId="52" fillId="0" fontId="2" numFmtId="164" xfId="0" applyBorder="1" applyFont="1" applyNumberFormat="1"/>
    <xf borderId="12" fillId="17" fontId="2" numFmtId="164" xfId="0" applyBorder="1" applyFont="1" applyNumberFormat="1"/>
    <xf borderId="12" fillId="28" fontId="28" numFmtId="49" xfId="0" applyAlignment="1" applyBorder="1" applyFont="1" applyNumberFormat="1">
      <alignment horizontal="center"/>
    </xf>
    <xf borderId="53" fillId="28" fontId="29" numFmtId="164" xfId="0" applyBorder="1" applyFont="1" applyNumberFormat="1"/>
    <xf borderId="54" fillId="28" fontId="29" numFmtId="164" xfId="0" applyBorder="1" applyFont="1" applyNumberFormat="1"/>
    <xf borderId="51" fillId="15" fontId="2" numFmtId="164" xfId="0" applyBorder="1" applyFont="1" applyNumberFormat="1"/>
    <xf borderId="55" fillId="17" fontId="2" numFmtId="164" xfId="0" applyBorder="1" applyFont="1" applyNumberFormat="1"/>
    <xf borderId="56" fillId="0" fontId="2" numFmtId="164" xfId="0" applyBorder="1" applyFont="1" applyNumberFormat="1"/>
    <xf borderId="51" fillId="21" fontId="1" numFmtId="49" xfId="0" applyBorder="1" applyFont="1" applyNumberFormat="1"/>
    <xf borderId="57" fillId="21" fontId="2" numFmtId="164" xfId="0" applyBorder="1" applyFont="1" applyNumberFormat="1"/>
    <xf borderId="51" fillId="21" fontId="1" numFmtId="164" xfId="0" applyBorder="1" applyFont="1" applyNumberFormat="1"/>
    <xf borderId="51" fillId="17" fontId="2" numFmtId="164" xfId="0" applyBorder="1" applyFont="1" applyNumberFormat="1"/>
    <xf borderId="0" fillId="0" fontId="1" numFmtId="3" xfId="0" applyFont="1" applyNumberFormat="1"/>
    <xf borderId="12" fillId="28" fontId="26" numFmtId="0" xfId="0" applyAlignment="1" applyBorder="1" applyFont="1">
      <alignment horizontal="center"/>
    </xf>
    <xf borderId="53" fillId="28" fontId="26" numFmtId="164" xfId="0" applyBorder="1" applyFont="1" applyNumberFormat="1"/>
    <xf borderId="54" fillId="28" fontId="26" numFmtId="164" xfId="0" applyBorder="1" applyFont="1" applyNumberFormat="1"/>
    <xf borderId="58" fillId="8" fontId="1" numFmtId="164" xfId="0" applyBorder="1" applyFont="1" applyNumberFormat="1"/>
    <xf borderId="59" fillId="0" fontId="1" numFmtId="10" xfId="0" applyBorder="1" applyFont="1" applyNumberFormat="1"/>
    <xf borderId="51" fillId="8" fontId="1" numFmtId="164" xfId="0" applyBorder="1" applyFont="1" applyNumberFormat="1"/>
    <xf borderId="52" fillId="0" fontId="1" numFmtId="164" xfId="0" applyBorder="1" applyFont="1" applyNumberFormat="1"/>
    <xf borderId="47" fillId="0" fontId="1" numFmtId="164" xfId="0" applyBorder="1" applyFont="1" applyNumberFormat="1"/>
    <xf borderId="57" fillId="29" fontId="30" numFmtId="164" xfId="0" applyBorder="1" applyFill="1" applyFont="1" applyNumberFormat="1"/>
    <xf borderId="47" fillId="0" fontId="2" numFmtId="164" xfId="0" applyBorder="1" applyFont="1" applyNumberFormat="1"/>
    <xf borderId="52" fillId="0" fontId="1" numFmtId="0" xfId="0" applyBorder="1" applyFont="1"/>
    <xf borderId="57" fillId="29" fontId="30" numFmtId="10" xfId="0" applyBorder="1" applyFont="1" applyNumberFormat="1"/>
    <xf borderId="47" fillId="0" fontId="26" numFmtId="164" xfId="0" applyBorder="1" applyFont="1" applyNumberFormat="1"/>
    <xf borderId="52" fillId="0" fontId="26" numFmtId="164" xfId="0" applyBorder="1" applyFont="1" applyNumberFormat="1"/>
    <xf borderId="60" fillId="0" fontId="1" numFmtId="164" xfId="0" applyBorder="1" applyFont="1" applyNumberFormat="1"/>
    <xf borderId="56" fillId="0" fontId="1" numFmtId="164" xfId="0" applyBorder="1" applyFont="1" applyNumberFormat="1"/>
    <xf borderId="12" fillId="30" fontId="2" numFmtId="174" xfId="0" applyBorder="1" applyFill="1" applyFont="1" applyNumberFormat="1"/>
    <xf borderId="43" fillId="30" fontId="2" numFmtId="0" xfId="0" applyAlignment="1" applyBorder="1" applyFont="1">
      <alignment horizontal="center"/>
    </xf>
    <xf borderId="61" fillId="0" fontId="3" numFmtId="0" xfId="0" applyBorder="1" applyFont="1"/>
    <xf borderId="12" fillId="30" fontId="2" numFmtId="0" xfId="0" applyAlignment="1" applyBorder="1" applyFont="1">
      <alignment horizontal="center"/>
    </xf>
    <xf borderId="12" fillId="30" fontId="2" numFmtId="0" xfId="0" applyBorder="1" applyFont="1"/>
    <xf borderId="12" fillId="30" fontId="2" numFmtId="0" xfId="0" applyAlignment="1" applyBorder="1" applyFont="1">
      <alignment horizontal="right"/>
    </xf>
    <xf borderId="0" fillId="0" fontId="2" numFmtId="164" xfId="0" applyAlignment="1" applyFont="1" applyNumberFormat="1">
      <alignment horizontal="right"/>
    </xf>
    <xf quotePrefix="1" borderId="0" fillId="0" fontId="2" numFmtId="164" xfId="0" applyAlignment="1" applyFont="1" applyNumberFormat="1">
      <alignment horizontal="right"/>
    </xf>
    <xf quotePrefix="1" borderId="0" fillId="0" fontId="1" numFmtId="164" xfId="0" applyFont="1" applyNumberFormat="1"/>
    <xf borderId="12" fillId="30" fontId="26" numFmtId="164" xfId="0" applyAlignment="1" applyBorder="1" applyFont="1" applyNumberFormat="1">
      <alignment horizontal="right"/>
    </xf>
    <xf quotePrefix="1" borderId="12" fillId="30" fontId="26" numFmtId="164" xfId="0" applyAlignment="1" applyBorder="1" applyFont="1" applyNumberFormat="1">
      <alignment horizontal="right"/>
    </xf>
    <xf borderId="12" fillId="30" fontId="26" numFmtId="164" xfId="0" applyAlignment="1" applyBorder="1" applyFont="1" applyNumberFormat="1">
      <alignment horizontal="center"/>
    </xf>
    <xf borderId="12" fillId="30" fontId="20" numFmtId="164" xfId="0" applyBorder="1" applyFont="1" applyNumberFormat="1"/>
    <xf borderId="12" fillId="30" fontId="20" numFmtId="0" xfId="0" applyBorder="1" applyFont="1"/>
    <xf borderId="12" fillId="30" fontId="1" numFmtId="0" xfId="0" applyBorder="1" applyFont="1"/>
    <xf borderId="0" fillId="0" fontId="1" numFmtId="0" xfId="0" applyAlignment="1" applyFont="1">
      <alignment horizontal="left"/>
    </xf>
    <xf borderId="12" fillId="30" fontId="26" numFmtId="1" xfId="0" applyAlignment="1" applyBorder="1" applyFont="1" applyNumberFormat="1">
      <alignment horizontal="right"/>
    </xf>
    <xf borderId="12" fillId="30" fontId="26" numFmtId="164" xfId="0" applyBorder="1" applyFont="1" applyNumberFormat="1"/>
    <xf borderId="12" fillId="30" fontId="26" numFmtId="0" xfId="0" applyBorder="1" applyFont="1"/>
    <xf borderId="0" fillId="0" fontId="2" numFmtId="0" xfId="0" applyAlignment="1" applyFont="1">
      <alignment horizontal="right"/>
    </xf>
    <xf borderId="12" fillId="30" fontId="26" numFmtId="0" xfId="0" applyAlignment="1" applyBorder="1" applyFont="1">
      <alignment horizontal="right"/>
    </xf>
    <xf borderId="12" fillId="30" fontId="26" numFmtId="0" xfId="0" applyAlignment="1" applyBorder="1" applyFont="1">
      <alignment horizontal="left"/>
    </xf>
    <xf borderId="12" fillId="30" fontId="26" numFmtId="9" xfId="0" applyBorder="1" applyFont="1" applyNumberFormat="1"/>
    <xf borderId="12" fillId="30" fontId="26" numFmtId="10" xfId="0" applyBorder="1" applyFont="1" applyNumberFormat="1"/>
    <xf quotePrefix="1" borderId="0" fillId="0" fontId="1" numFmtId="0" xfId="0" applyFont="1"/>
    <xf borderId="62" fillId="31" fontId="31" numFmtId="0" xfId="0" applyBorder="1" applyFill="1" applyFont="1"/>
    <xf borderId="62" fillId="31" fontId="31" numFmtId="0" xfId="0" applyAlignment="1" applyBorder="1" applyFont="1">
      <alignment horizontal="center" vertical="center"/>
    </xf>
    <xf borderId="62" fillId="32" fontId="31" numFmtId="0" xfId="0" applyBorder="1" applyFill="1" applyFont="1"/>
    <xf borderId="62" fillId="32" fontId="32" numFmtId="175" xfId="0" applyBorder="1" applyFont="1" applyNumberFormat="1"/>
    <xf borderId="0" fillId="0" fontId="1" numFmtId="9" xfId="0" applyFont="1" applyNumberFormat="1"/>
    <xf borderId="62" fillId="20" fontId="32" numFmtId="0" xfId="0" applyBorder="1" applyFont="1"/>
    <xf borderId="62" fillId="20" fontId="32" numFmtId="175" xfId="0" applyBorder="1" applyFont="1" applyNumberFormat="1"/>
    <xf borderId="62" fillId="0" fontId="32" numFmtId="0" xfId="0" applyBorder="1" applyFont="1"/>
    <xf borderId="62" fillId="0" fontId="32" numFmtId="175" xfId="0" applyBorder="1" applyFont="1" applyNumberFormat="1"/>
    <xf borderId="62" fillId="33" fontId="32" numFmtId="0" xfId="0" applyBorder="1" applyFill="1" applyFont="1"/>
    <xf borderId="62" fillId="33" fontId="32" numFmtId="175" xfId="0" applyBorder="1" applyFont="1" applyNumberFormat="1"/>
    <xf borderId="62" fillId="34" fontId="32" numFmtId="0" xfId="0" applyBorder="1" applyFill="1" applyFont="1"/>
    <xf borderId="62" fillId="34" fontId="32" numFmtId="175" xfId="0" applyBorder="1" applyFont="1" applyNumberFormat="1"/>
    <xf borderId="62" fillId="33" fontId="13" numFmtId="0" xfId="0" applyBorder="1" applyFont="1"/>
    <xf borderId="62" fillId="33" fontId="13" numFmtId="175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TRIPETTE\Administratif\bilancrTRIPETT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mpte de resultat"/>
      <sheetName val="bilan"/>
      <sheetName val="indices et ratios"/>
      <sheetName val="SIG"/>
      <sheetName val="mise en form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7.29"/>
    <col customWidth="1" min="2" max="2" width="25.57"/>
    <col customWidth="1" min="3" max="3" width="23.43"/>
    <col customWidth="1" min="4" max="4" width="20.86"/>
    <col customWidth="1" min="5" max="5" width="14.29"/>
    <col customWidth="1" min="6" max="6" width="16.29" outlineLevel="1"/>
    <col customWidth="1" min="7" max="11" width="13.29" outlineLevel="1"/>
    <col customWidth="1" min="12" max="17" width="11.43" outlineLevel="1"/>
    <col customWidth="1" min="18" max="20" width="13.29" outlineLevel="1"/>
    <col customWidth="1" min="21" max="22" width="12.86" outlineLevel="1"/>
    <col customWidth="1" min="23" max="23" width="13.29" outlineLevel="1"/>
    <col customWidth="1" min="24" max="24" width="13.29"/>
    <col customWidth="1" min="25" max="30" width="13.29" outlineLevel="1"/>
    <col customWidth="1" min="31" max="36" width="11.43" outlineLevel="1"/>
    <col customWidth="1" min="37" max="39" width="13.29" outlineLevel="1"/>
    <col customWidth="1" min="40" max="41" width="12.86" outlineLevel="1"/>
    <col customWidth="1" min="42" max="42" width="13.29" outlineLevel="1"/>
    <col customWidth="1" min="43" max="43" width="13.29"/>
    <col customWidth="1" min="44" max="49" width="13.29" outlineLevel="1"/>
    <col customWidth="1" min="50" max="55" width="11.43" outlineLevel="1"/>
    <col customWidth="1" min="56" max="58" width="13.29" outlineLevel="1"/>
    <col customWidth="1" min="59" max="60" width="12.86" outlineLevel="1"/>
    <col customWidth="1" min="61" max="61" width="13.29" outlineLevel="1"/>
    <col customWidth="1" min="62" max="62" width="13.29"/>
    <col customWidth="1" min="63" max="68" width="13.29" outlineLevel="1"/>
    <col customWidth="1" min="69" max="74" width="11.43" outlineLevel="1"/>
    <col customWidth="1" min="75" max="77" width="13.29" outlineLevel="1"/>
    <col customWidth="1" min="78" max="79" width="12.86" outlineLevel="1"/>
    <col customWidth="1" min="80" max="80" width="13.29" outlineLevel="1"/>
    <col customWidth="1" min="81" max="81" width="13.29"/>
    <col customWidth="1" min="82" max="87" width="13.29" outlineLevel="1"/>
    <col customWidth="1" min="88" max="90" width="11.43" outlineLevel="1"/>
    <col customWidth="1" min="91" max="93" width="11.86" outlineLevel="1"/>
    <col customWidth="1" min="94" max="96" width="13.29" outlineLevel="1"/>
    <col customWidth="1" min="97" max="98" width="12.86" outlineLevel="1"/>
    <col customWidth="1" min="99" max="99" width="13.29" outlineLevel="1"/>
    <col customWidth="1" min="100" max="100" width="14.29"/>
    <col customWidth="1" min="101" max="106" width="13.29" outlineLevel="1"/>
    <col customWidth="1" min="107" max="110" width="11.43" outlineLevel="1"/>
    <col customWidth="1" min="111" max="112" width="14.0" outlineLevel="1"/>
    <col customWidth="1" min="113" max="115" width="13.29" outlineLevel="1"/>
    <col customWidth="1" min="116" max="117" width="12.86" outlineLevel="1"/>
    <col customWidth="1" min="118" max="118" width="13.29" outlineLevel="1"/>
    <col customWidth="1" min="119" max="119" width="14.29"/>
    <col customWidth="1" min="120" max="125" width="13.29" outlineLevel="1"/>
    <col customWidth="1" min="126" max="126" width="15.43" outlineLevel="1"/>
    <col customWidth="1" min="127" max="131" width="11.43" outlineLevel="1"/>
    <col customWidth="1" min="132" max="134" width="13.29" outlineLevel="1"/>
    <col customWidth="1" min="135" max="136" width="12.86" outlineLevel="1"/>
    <col customWidth="1" min="137" max="137" width="13.29" outlineLevel="1"/>
    <col customWidth="1" min="138" max="138" width="13.29"/>
    <col customWidth="1" min="139" max="144" width="13.29" outlineLevel="1"/>
    <col customWidth="1" min="145" max="150" width="11.43" outlineLevel="1"/>
    <col customWidth="1" min="151" max="153" width="13.29" outlineLevel="1"/>
    <col customWidth="1" min="154" max="155" width="12.86" outlineLevel="1"/>
    <col customWidth="1" min="156" max="156" width="13.29" outlineLevel="1"/>
    <col customWidth="1" min="157" max="157" width="13.29"/>
    <col customWidth="1" min="158" max="163" width="13.29" outlineLevel="1"/>
    <col customWidth="1" min="164" max="169" width="11.43" outlineLevel="1"/>
    <col customWidth="1" min="170" max="172" width="13.29" outlineLevel="1"/>
    <col customWidth="1" min="173" max="174" width="12.86" outlineLevel="1"/>
    <col customWidth="1" min="175" max="175" width="13.29" outlineLevel="1"/>
    <col customWidth="1" min="176" max="176" width="13.29"/>
    <col customWidth="1" min="177" max="182" width="13.29" outlineLevel="1"/>
    <col customWidth="1" min="183" max="188" width="11.43" outlineLevel="1"/>
    <col customWidth="1" min="189" max="191" width="13.29" outlineLevel="1"/>
    <col customWidth="1" min="192" max="193" width="12.86" outlineLevel="1"/>
    <col customWidth="1" min="194" max="194" width="13.29" outlineLevel="1"/>
    <col customWidth="1" min="195" max="195" width="13.29"/>
    <col customWidth="1" min="196" max="201" width="13.29" outlineLevel="1"/>
    <col customWidth="1" min="202" max="205" width="11.43" outlineLevel="1"/>
    <col customWidth="1" min="206" max="207" width="12.0" outlineLevel="1"/>
    <col customWidth="1" min="208" max="210" width="13.29" outlineLevel="1"/>
    <col customWidth="1" min="211" max="212" width="12.86" outlineLevel="1"/>
    <col customWidth="1" min="213" max="213" width="13.29" outlineLevel="1"/>
    <col customWidth="1" min="214" max="214" width="13.29"/>
    <col customWidth="1" min="215" max="215" width="12.86" outlineLevel="1"/>
    <col customWidth="1" min="216" max="224" width="17.29" outlineLevel="1"/>
    <col customWidth="1" min="225" max="226" width="19.14" outlineLevel="1"/>
    <col customWidth="1" min="227" max="227" width="13.29" outlineLevel="1"/>
    <col customWidth="1" min="228" max="230" width="12.86" outlineLevel="1"/>
    <col customWidth="1" min="231" max="231" width="17.29" outlineLevel="1"/>
    <col customWidth="1" min="232" max="232" width="12.57" outlineLevel="1"/>
    <col customWidth="1" min="233" max="233" width="13.29"/>
    <col customWidth="1" min="234" max="234" width="14.14" outlineLevel="1"/>
    <col customWidth="1" min="235" max="236" width="12.0" outlineLevel="1"/>
    <col customWidth="1" min="237" max="237" width="13.29" outlineLevel="1"/>
    <col customWidth="1" min="238" max="238" width="12.29" outlineLevel="1"/>
    <col customWidth="1" min="239" max="241" width="12.0" outlineLevel="1"/>
    <col customWidth="1" min="242" max="242" width="15.57" outlineLevel="1"/>
    <col customWidth="1" min="243" max="243" width="16.14" outlineLevel="1"/>
    <col customWidth="1" min="244" max="245" width="12.86" outlineLevel="1"/>
    <col customWidth="1" min="246" max="246" width="13.29" outlineLevel="1"/>
    <col customWidth="1" min="247" max="249" width="14.29" outlineLevel="1"/>
    <col customWidth="1" min="250" max="250" width="12.86" outlineLevel="1"/>
    <col customWidth="1" min="251" max="251" width="12.57" outlineLevel="1"/>
    <col customWidth="1" min="252" max="252" width="14.29"/>
    <col customWidth="1" min="253" max="272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f>U2/S2</f>
        <v>0.76</v>
      </c>
      <c r="V1" s="2">
        <f>V2/S2</f>
        <v>0.24</v>
      </c>
      <c r="W1" s="2">
        <f>W2/S2</f>
        <v>0.4</v>
      </c>
      <c r="X1" s="3"/>
      <c r="Y1" s="4"/>
      <c r="Z1" s="4"/>
      <c r="AA1" s="4"/>
      <c r="AB1" s="1"/>
      <c r="AC1" s="4"/>
      <c r="AD1" s="4"/>
      <c r="AE1" s="5"/>
      <c r="AF1" s="5"/>
      <c r="AG1" s="5"/>
      <c r="AH1" s="5"/>
      <c r="AI1" s="5"/>
      <c r="AJ1" s="5"/>
      <c r="AK1" s="4"/>
      <c r="AL1" s="4"/>
      <c r="AM1" s="4"/>
      <c r="AN1" s="5"/>
      <c r="AO1" s="5"/>
      <c r="AP1" s="4"/>
      <c r="AQ1" s="3"/>
      <c r="AR1" s="4"/>
      <c r="AS1" s="4"/>
      <c r="AT1" s="4"/>
      <c r="AU1" s="4"/>
      <c r="AV1" s="4"/>
      <c r="AW1" s="4"/>
      <c r="AX1" s="5"/>
      <c r="AY1" s="5"/>
      <c r="AZ1" s="5"/>
      <c r="BA1" s="5"/>
      <c r="BB1" s="5"/>
      <c r="BC1" s="5"/>
      <c r="BD1" s="4"/>
      <c r="BE1" s="4"/>
      <c r="BF1" s="4"/>
      <c r="BG1" s="5"/>
      <c r="BH1" s="5"/>
      <c r="BI1" s="4"/>
      <c r="BJ1" s="6"/>
      <c r="BK1" s="4"/>
      <c r="BL1" s="4"/>
      <c r="BM1" s="4"/>
      <c r="BN1" s="4"/>
      <c r="BO1" s="4"/>
      <c r="BP1" s="4"/>
      <c r="BQ1" s="5"/>
      <c r="BR1" s="5"/>
      <c r="BS1" s="5"/>
      <c r="BT1" s="5"/>
      <c r="BU1" s="5"/>
      <c r="BV1" s="5"/>
      <c r="BW1" s="4"/>
      <c r="BX1" s="4"/>
      <c r="BY1" s="4"/>
      <c r="BZ1" s="5"/>
      <c r="CA1" s="5"/>
      <c r="CB1" s="4"/>
      <c r="CC1" s="6"/>
      <c r="CD1" s="4"/>
      <c r="CE1" s="4"/>
      <c r="CF1" s="4"/>
      <c r="CG1" s="4"/>
      <c r="CH1" s="4"/>
      <c r="CI1" s="4"/>
      <c r="CJ1" s="5"/>
      <c r="CK1" s="5"/>
      <c r="CL1" s="5"/>
      <c r="CM1" s="5"/>
      <c r="CN1" s="5"/>
      <c r="CO1" s="5"/>
      <c r="CP1" s="4"/>
      <c r="CQ1" s="4"/>
      <c r="CR1" s="4"/>
      <c r="CS1" s="5"/>
      <c r="CT1" s="5"/>
      <c r="CU1" s="4"/>
      <c r="CV1" s="6"/>
      <c r="CW1" s="4"/>
      <c r="CX1" s="4"/>
      <c r="CY1" s="4"/>
      <c r="CZ1" s="4"/>
      <c r="DA1" s="4"/>
      <c r="DB1" s="4"/>
      <c r="DC1" s="5"/>
      <c r="DD1" s="5"/>
      <c r="DE1" s="5"/>
      <c r="DF1" s="5"/>
      <c r="DG1" s="5"/>
      <c r="DH1" s="5"/>
      <c r="DI1" s="4"/>
      <c r="DJ1" s="4"/>
      <c r="DK1" s="4"/>
      <c r="DL1" s="5"/>
      <c r="DM1" s="5"/>
      <c r="DN1" s="4"/>
      <c r="DO1" s="6"/>
      <c r="DP1" s="4"/>
      <c r="DQ1" s="4"/>
      <c r="DR1" s="4"/>
      <c r="DS1" s="4"/>
      <c r="DT1" s="4"/>
      <c r="DU1" s="4"/>
      <c r="DV1" s="5"/>
      <c r="DW1" s="5"/>
      <c r="DX1" s="5"/>
      <c r="DY1" s="5"/>
      <c r="DZ1" s="5"/>
      <c r="EA1" s="5"/>
      <c r="EB1" s="4"/>
      <c r="EC1" s="4"/>
      <c r="ED1" s="4"/>
      <c r="EE1" s="5"/>
      <c r="EF1" s="5"/>
      <c r="EG1" s="4"/>
      <c r="EH1" s="6"/>
      <c r="EI1" s="4"/>
      <c r="EJ1" s="4"/>
      <c r="EK1" s="4"/>
      <c r="EL1" s="4"/>
      <c r="EM1" s="4"/>
      <c r="EN1" s="4"/>
      <c r="EO1" s="5"/>
      <c r="EP1" s="5"/>
      <c r="EQ1" s="5"/>
      <c r="ER1" s="5"/>
      <c r="ES1" s="5"/>
      <c r="ET1" s="5"/>
      <c r="EU1" s="4"/>
      <c r="EV1" s="4"/>
      <c r="EW1" s="4"/>
      <c r="EX1" s="5"/>
      <c r="EY1" s="5"/>
      <c r="EZ1" s="4"/>
      <c r="FA1" s="6"/>
      <c r="FB1" s="4"/>
      <c r="FC1" s="4"/>
      <c r="FD1" s="4"/>
      <c r="FE1" s="4"/>
      <c r="FF1" s="4"/>
      <c r="FG1" s="4"/>
      <c r="FH1" s="5"/>
      <c r="FI1" s="5"/>
      <c r="FJ1" s="5"/>
      <c r="FK1" s="5"/>
      <c r="FL1" s="5"/>
      <c r="FM1" s="5"/>
      <c r="FN1" s="4"/>
      <c r="FO1" s="4"/>
      <c r="FP1" s="4"/>
      <c r="FQ1" s="5"/>
      <c r="FR1" s="5"/>
      <c r="FS1" s="4"/>
      <c r="FT1" s="6"/>
      <c r="FU1" s="4"/>
      <c r="FV1" s="4"/>
      <c r="FW1" s="4"/>
      <c r="FX1" s="4"/>
      <c r="FY1" s="4"/>
      <c r="FZ1" s="4"/>
      <c r="GA1" s="5"/>
      <c r="GB1" s="5"/>
      <c r="GC1" s="5"/>
      <c r="GD1" s="5"/>
      <c r="GE1" s="5"/>
      <c r="GF1" s="5"/>
      <c r="GG1" s="4"/>
      <c r="GH1" s="4"/>
      <c r="GI1" s="4"/>
      <c r="GJ1" s="5"/>
      <c r="GK1" s="5"/>
      <c r="GL1" s="4"/>
      <c r="GM1" s="6"/>
      <c r="GN1" s="4"/>
      <c r="GO1" s="4"/>
      <c r="GP1" s="4"/>
      <c r="GQ1" s="4"/>
      <c r="GR1" s="4"/>
      <c r="GS1" s="4"/>
      <c r="GT1" s="5"/>
      <c r="GU1" s="5"/>
      <c r="GV1" s="5"/>
      <c r="GW1" s="5"/>
      <c r="GX1" s="5"/>
      <c r="GY1" s="5"/>
      <c r="GZ1" s="4"/>
      <c r="HA1" s="4"/>
      <c r="HB1" s="4"/>
      <c r="HC1" s="5"/>
      <c r="HD1" s="5"/>
      <c r="HE1" s="4"/>
      <c r="HF1" s="6"/>
      <c r="HG1" s="4"/>
      <c r="HH1" s="4"/>
      <c r="HI1" s="4"/>
      <c r="HJ1" s="4"/>
      <c r="HK1" s="4"/>
      <c r="HL1" s="4"/>
      <c r="HM1" s="5"/>
      <c r="HN1" s="5"/>
      <c r="HO1" s="5"/>
      <c r="HP1" s="5"/>
      <c r="HQ1" s="5"/>
      <c r="HR1" s="5"/>
      <c r="HS1" s="4"/>
      <c r="HT1" s="4"/>
      <c r="HU1" s="4"/>
      <c r="HV1" s="5"/>
      <c r="HW1" s="5"/>
      <c r="HX1" s="4"/>
      <c r="HY1" s="6"/>
      <c r="HZ1" s="4"/>
      <c r="IA1" s="4"/>
      <c r="IB1" s="4"/>
      <c r="IC1" s="4"/>
      <c r="ID1" s="4"/>
      <c r="IE1" s="4"/>
      <c r="IF1" s="5"/>
      <c r="IG1" s="5"/>
      <c r="IH1" s="5"/>
      <c r="II1" s="5"/>
      <c r="IJ1" s="5"/>
      <c r="IK1" s="5"/>
      <c r="IL1" s="4"/>
      <c r="IM1" s="4"/>
      <c r="IN1" s="4"/>
      <c r="IO1" s="5"/>
      <c r="IP1" s="5"/>
      <c r="IQ1" s="4"/>
      <c r="IR1" s="6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>
      <c r="A2" s="7">
        <f>SUBTOTAL(9,A7:A76)</f>
        <v>5</v>
      </c>
      <c r="B2" s="7"/>
      <c r="C2" s="7"/>
      <c r="D2" s="5"/>
      <c r="E2" s="5"/>
      <c r="F2" s="8">
        <f t="shared" ref="F2:IR2" si="1">SUBTOTAL(9,F7:F76)</f>
        <v>11220.667</v>
      </c>
      <c r="G2" s="8">
        <f t="shared" si="1"/>
        <v>0</v>
      </c>
      <c r="H2" s="8">
        <f t="shared" si="1"/>
        <v>0</v>
      </c>
      <c r="I2" s="8">
        <f t="shared" si="1"/>
        <v>0</v>
      </c>
      <c r="J2" s="8">
        <f t="shared" si="1"/>
        <v>0</v>
      </c>
      <c r="K2" s="8">
        <f t="shared" si="1"/>
        <v>0</v>
      </c>
      <c r="L2" s="8">
        <f t="shared" si="1"/>
        <v>0</v>
      </c>
      <c r="M2" s="8">
        <f t="shared" si="1"/>
        <v>0</v>
      </c>
      <c r="N2" s="8">
        <f t="shared" si="1"/>
        <v>0</v>
      </c>
      <c r="O2" s="8">
        <f t="shared" si="1"/>
        <v>0</v>
      </c>
      <c r="P2" s="8">
        <f t="shared" si="1"/>
        <v>0</v>
      </c>
      <c r="Q2" s="8">
        <f t="shared" si="1"/>
        <v>0</v>
      </c>
      <c r="R2" s="8">
        <f t="shared" si="1"/>
        <v>0</v>
      </c>
      <c r="S2" s="8">
        <f t="shared" si="1"/>
        <v>11220.667</v>
      </c>
      <c r="T2" s="8">
        <f t="shared" si="1"/>
        <v>0</v>
      </c>
      <c r="U2" s="8">
        <f t="shared" si="1"/>
        <v>8527.70692</v>
      </c>
      <c r="V2" s="8">
        <f t="shared" si="1"/>
        <v>2692.96008</v>
      </c>
      <c r="W2" s="8">
        <f t="shared" si="1"/>
        <v>4488.2668</v>
      </c>
      <c r="X2" s="8">
        <f t="shared" si="1"/>
        <v>15708.9338</v>
      </c>
      <c r="Y2" s="8">
        <f t="shared" si="1"/>
        <v>10935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8">
        <f t="shared" si="1"/>
        <v>0</v>
      </c>
      <c r="AF2" s="8">
        <f t="shared" si="1"/>
        <v>0</v>
      </c>
      <c r="AG2" s="8">
        <f t="shared" si="1"/>
        <v>0</v>
      </c>
      <c r="AH2" s="8">
        <f t="shared" si="1"/>
        <v>0</v>
      </c>
      <c r="AI2" s="8">
        <f t="shared" si="1"/>
        <v>0</v>
      </c>
      <c r="AJ2" s="8">
        <f t="shared" si="1"/>
        <v>0</v>
      </c>
      <c r="AK2" s="8">
        <f t="shared" si="1"/>
        <v>0</v>
      </c>
      <c r="AL2" s="8">
        <f t="shared" si="1"/>
        <v>10935</v>
      </c>
      <c r="AM2" s="8">
        <f t="shared" si="1"/>
        <v>0</v>
      </c>
      <c r="AN2" s="8">
        <f t="shared" si="1"/>
        <v>8310.6</v>
      </c>
      <c r="AO2" s="8">
        <f t="shared" si="1"/>
        <v>2624.4</v>
      </c>
      <c r="AP2" s="8">
        <f t="shared" si="1"/>
        <v>4374</v>
      </c>
      <c r="AQ2" s="8">
        <f t="shared" si="1"/>
        <v>15309</v>
      </c>
      <c r="AR2" s="8">
        <f t="shared" si="1"/>
        <v>10935</v>
      </c>
      <c r="AS2" s="8">
        <f t="shared" si="1"/>
        <v>0</v>
      </c>
      <c r="AT2" s="8">
        <f t="shared" si="1"/>
        <v>0</v>
      </c>
      <c r="AU2" s="8">
        <f t="shared" si="1"/>
        <v>0</v>
      </c>
      <c r="AV2" s="8">
        <f t="shared" si="1"/>
        <v>0</v>
      </c>
      <c r="AW2" s="8">
        <f t="shared" si="1"/>
        <v>0</v>
      </c>
      <c r="AX2" s="8">
        <f t="shared" si="1"/>
        <v>0</v>
      </c>
      <c r="AY2" s="8">
        <f t="shared" si="1"/>
        <v>0</v>
      </c>
      <c r="AZ2" s="8">
        <f t="shared" si="1"/>
        <v>0</v>
      </c>
      <c r="BA2" s="8">
        <f t="shared" si="1"/>
        <v>0</v>
      </c>
      <c r="BB2" s="8">
        <f t="shared" si="1"/>
        <v>0</v>
      </c>
      <c r="BC2" s="8">
        <f t="shared" si="1"/>
        <v>0</v>
      </c>
      <c r="BD2" s="8">
        <f t="shared" si="1"/>
        <v>0</v>
      </c>
      <c r="BE2" s="8">
        <f t="shared" si="1"/>
        <v>10935</v>
      </c>
      <c r="BF2" s="8">
        <f t="shared" si="1"/>
        <v>0</v>
      </c>
      <c r="BG2" s="8">
        <f t="shared" si="1"/>
        <v>8310.6</v>
      </c>
      <c r="BH2" s="8">
        <f t="shared" si="1"/>
        <v>2624.4</v>
      </c>
      <c r="BI2" s="8">
        <f t="shared" si="1"/>
        <v>4374</v>
      </c>
      <c r="BJ2" s="8">
        <f t="shared" si="1"/>
        <v>15309</v>
      </c>
      <c r="BK2" s="8">
        <f t="shared" si="1"/>
        <v>10935</v>
      </c>
      <c r="BL2" s="8">
        <f t="shared" si="1"/>
        <v>0</v>
      </c>
      <c r="BM2" s="8">
        <f t="shared" si="1"/>
        <v>0</v>
      </c>
      <c r="BN2" s="8">
        <f t="shared" si="1"/>
        <v>0</v>
      </c>
      <c r="BO2" s="8">
        <f t="shared" si="1"/>
        <v>0</v>
      </c>
      <c r="BP2" s="8">
        <f t="shared" si="1"/>
        <v>0</v>
      </c>
      <c r="BQ2" s="8">
        <f t="shared" si="1"/>
        <v>0</v>
      </c>
      <c r="BR2" s="8">
        <f t="shared" si="1"/>
        <v>0</v>
      </c>
      <c r="BS2" s="8">
        <f t="shared" si="1"/>
        <v>0</v>
      </c>
      <c r="BT2" s="8">
        <f t="shared" si="1"/>
        <v>0</v>
      </c>
      <c r="BU2" s="8">
        <f t="shared" si="1"/>
        <v>0</v>
      </c>
      <c r="BV2" s="8">
        <f t="shared" si="1"/>
        <v>0</v>
      </c>
      <c r="BW2" s="8">
        <f t="shared" si="1"/>
        <v>0</v>
      </c>
      <c r="BX2" s="8">
        <f t="shared" si="1"/>
        <v>10935</v>
      </c>
      <c r="BY2" s="8">
        <f t="shared" si="1"/>
        <v>0</v>
      </c>
      <c r="BZ2" s="8">
        <f t="shared" si="1"/>
        <v>8310.6</v>
      </c>
      <c r="CA2" s="8">
        <f t="shared" si="1"/>
        <v>2624.4</v>
      </c>
      <c r="CB2" s="8">
        <f t="shared" si="1"/>
        <v>4374</v>
      </c>
      <c r="CC2" s="8">
        <f t="shared" si="1"/>
        <v>15309</v>
      </c>
      <c r="CD2" s="8">
        <f t="shared" si="1"/>
        <v>10935</v>
      </c>
      <c r="CE2" s="8">
        <f t="shared" si="1"/>
        <v>0</v>
      </c>
      <c r="CF2" s="8">
        <f t="shared" si="1"/>
        <v>0</v>
      </c>
      <c r="CG2" s="8">
        <f t="shared" si="1"/>
        <v>0</v>
      </c>
      <c r="CH2" s="8">
        <f t="shared" si="1"/>
        <v>0</v>
      </c>
      <c r="CI2" s="8">
        <f t="shared" si="1"/>
        <v>0</v>
      </c>
      <c r="CJ2" s="8">
        <f t="shared" si="1"/>
        <v>0</v>
      </c>
      <c r="CK2" s="8">
        <f t="shared" si="1"/>
        <v>0</v>
      </c>
      <c r="CL2" s="8">
        <f t="shared" si="1"/>
        <v>0</v>
      </c>
      <c r="CM2" s="8">
        <f t="shared" si="1"/>
        <v>0</v>
      </c>
      <c r="CN2" s="8">
        <f t="shared" si="1"/>
        <v>0</v>
      </c>
      <c r="CO2" s="8">
        <f t="shared" si="1"/>
        <v>0</v>
      </c>
      <c r="CP2" s="8">
        <f t="shared" si="1"/>
        <v>0</v>
      </c>
      <c r="CQ2" s="8">
        <f t="shared" si="1"/>
        <v>10935</v>
      </c>
      <c r="CR2" s="8">
        <f t="shared" si="1"/>
        <v>0</v>
      </c>
      <c r="CS2" s="8">
        <f t="shared" si="1"/>
        <v>8310.6</v>
      </c>
      <c r="CT2" s="8">
        <f t="shared" si="1"/>
        <v>2624.4</v>
      </c>
      <c r="CU2" s="8">
        <f t="shared" si="1"/>
        <v>4374</v>
      </c>
      <c r="CV2" s="8">
        <f t="shared" si="1"/>
        <v>15309</v>
      </c>
      <c r="CW2" s="8">
        <f t="shared" si="1"/>
        <v>10935</v>
      </c>
      <c r="CX2" s="8">
        <f t="shared" si="1"/>
        <v>0</v>
      </c>
      <c r="CY2" s="8">
        <f t="shared" si="1"/>
        <v>0</v>
      </c>
      <c r="CZ2" s="8">
        <f t="shared" si="1"/>
        <v>0</v>
      </c>
      <c r="DA2" s="8">
        <f t="shared" si="1"/>
        <v>0</v>
      </c>
      <c r="DB2" s="8">
        <f t="shared" si="1"/>
        <v>0</v>
      </c>
      <c r="DC2" s="8">
        <f t="shared" si="1"/>
        <v>0</v>
      </c>
      <c r="DD2" s="8">
        <f t="shared" si="1"/>
        <v>0</v>
      </c>
      <c r="DE2" s="8">
        <f t="shared" si="1"/>
        <v>0</v>
      </c>
      <c r="DF2" s="8">
        <f t="shared" si="1"/>
        <v>0</v>
      </c>
      <c r="DG2" s="8">
        <f t="shared" si="1"/>
        <v>0</v>
      </c>
      <c r="DH2" s="8">
        <f t="shared" si="1"/>
        <v>0</v>
      </c>
      <c r="DI2" s="8">
        <f t="shared" si="1"/>
        <v>0</v>
      </c>
      <c r="DJ2" s="8">
        <f t="shared" si="1"/>
        <v>10935</v>
      </c>
      <c r="DK2" s="8">
        <f t="shared" si="1"/>
        <v>0</v>
      </c>
      <c r="DL2" s="8">
        <f t="shared" si="1"/>
        <v>8310.6</v>
      </c>
      <c r="DM2" s="8">
        <f t="shared" si="1"/>
        <v>2624.4</v>
      </c>
      <c r="DN2" s="8">
        <f t="shared" si="1"/>
        <v>4374</v>
      </c>
      <c r="DO2" s="8">
        <f t="shared" si="1"/>
        <v>15309</v>
      </c>
      <c r="DP2" s="8">
        <f t="shared" si="1"/>
        <v>10935</v>
      </c>
      <c r="DQ2" s="8">
        <f t="shared" si="1"/>
        <v>0</v>
      </c>
      <c r="DR2" s="8">
        <f t="shared" si="1"/>
        <v>0</v>
      </c>
      <c r="DS2" s="8">
        <f t="shared" si="1"/>
        <v>0</v>
      </c>
      <c r="DT2" s="8">
        <f t="shared" si="1"/>
        <v>0</v>
      </c>
      <c r="DU2" s="8">
        <f t="shared" si="1"/>
        <v>0</v>
      </c>
      <c r="DV2" s="8">
        <f t="shared" si="1"/>
        <v>0</v>
      </c>
      <c r="DW2" s="8">
        <f t="shared" si="1"/>
        <v>0</v>
      </c>
      <c r="DX2" s="8">
        <f t="shared" si="1"/>
        <v>0</v>
      </c>
      <c r="DY2" s="8">
        <f t="shared" si="1"/>
        <v>0</v>
      </c>
      <c r="DZ2" s="8">
        <f t="shared" si="1"/>
        <v>0</v>
      </c>
      <c r="EA2" s="8">
        <f t="shared" si="1"/>
        <v>0</v>
      </c>
      <c r="EB2" s="8">
        <f t="shared" si="1"/>
        <v>0</v>
      </c>
      <c r="EC2" s="8">
        <f t="shared" si="1"/>
        <v>10935</v>
      </c>
      <c r="ED2" s="8">
        <f t="shared" si="1"/>
        <v>0</v>
      </c>
      <c r="EE2" s="8">
        <f t="shared" si="1"/>
        <v>8310.6</v>
      </c>
      <c r="EF2" s="8">
        <f t="shared" si="1"/>
        <v>2624.4</v>
      </c>
      <c r="EG2" s="8">
        <f t="shared" si="1"/>
        <v>4374</v>
      </c>
      <c r="EH2" s="8">
        <f t="shared" si="1"/>
        <v>15309</v>
      </c>
      <c r="EI2" s="8">
        <f t="shared" si="1"/>
        <v>10935</v>
      </c>
      <c r="EJ2" s="8">
        <f t="shared" si="1"/>
        <v>0</v>
      </c>
      <c r="EK2" s="8">
        <f t="shared" si="1"/>
        <v>0</v>
      </c>
      <c r="EL2" s="8">
        <f t="shared" si="1"/>
        <v>0</v>
      </c>
      <c r="EM2" s="8">
        <f t="shared" si="1"/>
        <v>0</v>
      </c>
      <c r="EN2" s="8">
        <f t="shared" si="1"/>
        <v>0</v>
      </c>
      <c r="EO2" s="8">
        <f t="shared" si="1"/>
        <v>0</v>
      </c>
      <c r="EP2" s="8">
        <f t="shared" si="1"/>
        <v>0</v>
      </c>
      <c r="EQ2" s="8">
        <f t="shared" si="1"/>
        <v>0</v>
      </c>
      <c r="ER2" s="8">
        <f t="shared" si="1"/>
        <v>0</v>
      </c>
      <c r="ES2" s="8">
        <f t="shared" si="1"/>
        <v>0</v>
      </c>
      <c r="ET2" s="8">
        <f t="shared" si="1"/>
        <v>0</v>
      </c>
      <c r="EU2" s="8">
        <f t="shared" si="1"/>
        <v>0</v>
      </c>
      <c r="EV2" s="8">
        <f t="shared" si="1"/>
        <v>10935</v>
      </c>
      <c r="EW2" s="8">
        <f t="shared" si="1"/>
        <v>0</v>
      </c>
      <c r="EX2" s="8">
        <f t="shared" si="1"/>
        <v>8310.6</v>
      </c>
      <c r="EY2" s="8">
        <f t="shared" si="1"/>
        <v>2624.4</v>
      </c>
      <c r="EZ2" s="8">
        <f t="shared" si="1"/>
        <v>4374</v>
      </c>
      <c r="FA2" s="8">
        <f t="shared" si="1"/>
        <v>15309</v>
      </c>
      <c r="FB2" s="8">
        <f t="shared" si="1"/>
        <v>10935</v>
      </c>
      <c r="FC2" s="8">
        <f t="shared" si="1"/>
        <v>0</v>
      </c>
      <c r="FD2" s="8">
        <f t="shared" si="1"/>
        <v>0</v>
      </c>
      <c r="FE2" s="8">
        <f t="shared" si="1"/>
        <v>0</v>
      </c>
      <c r="FF2" s="8">
        <f t="shared" si="1"/>
        <v>0</v>
      </c>
      <c r="FG2" s="8">
        <f t="shared" si="1"/>
        <v>0</v>
      </c>
      <c r="FH2" s="8">
        <f t="shared" si="1"/>
        <v>0</v>
      </c>
      <c r="FI2" s="8">
        <f t="shared" si="1"/>
        <v>0</v>
      </c>
      <c r="FJ2" s="8">
        <f t="shared" si="1"/>
        <v>0</v>
      </c>
      <c r="FK2" s="8">
        <f t="shared" si="1"/>
        <v>0</v>
      </c>
      <c r="FL2" s="8">
        <f t="shared" si="1"/>
        <v>0</v>
      </c>
      <c r="FM2" s="8">
        <f t="shared" si="1"/>
        <v>0</v>
      </c>
      <c r="FN2" s="8">
        <f t="shared" si="1"/>
        <v>0</v>
      </c>
      <c r="FO2" s="8">
        <f t="shared" si="1"/>
        <v>10935</v>
      </c>
      <c r="FP2" s="8">
        <f t="shared" si="1"/>
        <v>0</v>
      </c>
      <c r="FQ2" s="8">
        <f t="shared" si="1"/>
        <v>8310.6</v>
      </c>
      <c r="FR2" s="8">
        <f t="shared" si="1"/>
        <v>2624.4</v>
      </c>
      <c r="FS2" s="8">
        <f t="shared" si="1"/>
        <v>4374</v>
      </c>
      <c r="FT2" s="8">
        <f t="shared" si="1"/>
        <v>15309</v>
      </c>
      <c r="FU2" s="8">
        <f t="shared" si="1"/>
        <v>10935</v>
      </c>
      <c r="FV2" s="8">
        <f t="shared" si="1"/>
        <v>0</v>
      </c>
      <c r="FW2" s="8">
        <f t="shared" si="1"/>
        <v>0</v>
      </c>
      <c r="FX2" s="8">
        <f t="shared" si="1"/>
        <v>0</v>
      </c>
      <c r="FY2" s="8">
        <f t="shared" si="1"/>
        <v>0</v>
      </c>
      <c r="FZ2" s="8">
        <f t="shared" si="1"/>
        <v>0</v>
      </c>
      <c r="GA2" s="8">
        <f t="shared" si="1"/>
        <v>0</v>
      </c>
      <c r="GB2" s="8">
        <f t="shared" si="1"/>
        <v>0</v>
      </c>
      <c r="GC2" s="8">
        <f t="shared" si="1"/>
        <v>0</v>
      </c>
      <c r="GD2" s="8">
        <f t="shared" si="1"/>
        <v>0</v>
      </c>
      <c r="GE2" s="8">
        <f t="shared" si="1"/>
        <v>0</v>
      </c>
      <c r="GF2" s="8">
        <f t="shared" si="1"/>
        <v>0</v>
      </c>
      <c r="GG2" s="8">
        <f t="shared" si="1"/>
        <v>0</v>
      </c>
      <c r="GH2" s="8">
        <f t="shared" si="1"/>
        <v>10935</v>
      </c>
      <c r="GI2" s="8">
        <f t="shared" si="1"/>
        <v>0</v>
      </c>
      <c r="GJ2" s="8">
        <f t="shared" si="1"/>
        <v>8310.6</v>
      </c>
      <c r="GK2" s="8">
        <f t="shared" si="1"/>
        <v>2624.4</v>
      </c>
      <c r="GL2" s="8">
        <f t="shared" si="1"/>
        <v>4374</v>
      </c>
      <c r="GM2" s="8">
        <f t="shared" si="1"/>
        <v>15309</v>
      </c>
      <c r="GN2" s="8">
        <f t="shared" si="1"/>
        <v>10935</v>
      </c>
      <c r="GO2" s="8">
        <f t="shared" si="1"/>
        <v>0</v>
      </c>
      <c r="GP2" s="8">
        <f t="shared" si="1"/>
        <v>0</v>
      </c>
      <c r="GQ2" s="8">
        <f t="shared" si="1"/>
        <v>0</v>
      </c>
      <c r="GR2" s="8">
        <f t="shared" si="1"/>
        <v>0</v>
      </c>
      <c r="GS2" s="8">
        <f t="shared" si="1"/>
        <v>0</v>
      </c>
      <c r="GT2" s="8">
        <f t="shared" si="1"/>
        <v>0</v>
      </c>
      <c r="GU2" s="8">
        <f t="shared" si="1"/>
        <v>0</v>
      </c>
      <c r="GV2" s="8">
        <f t="shared" si="1"/>
        <v>0</v>
      </c>
      <c r="GW2" s="8">
        <f t="shared" si="1"/>
        <v>0</v>
      </c>
      <c r="GX2" s="8">
        <f t="shared" si="1"/>
        <v>0</v>
      </c>
      <c r="GY2" s="8">
        <f t="shared" si="1"/>
        <v>0</v>
      </c>
      <c r="GZ2" s="8">
        <f t="shared" si="1"/>
        <v>0</v>
      </c>
      <c r="HA2" s="8">
        <f t="shared" si="1"/>
        <v>10935</v>
      </c>
      <c r="HB2" s="8">
        <f t="shared" si="1"/>
        <v>0</v>
      </c>
      <c r="HC2" s="8">
        <f t="shared" si="1"/>
        <v>8310.6</v>
      </c>
      <c r="HD2" s="8">
        <f t="shared" si="1"/>
        <v>2624.4</v>
      </c>
      <c r="HE2" s="8">
        <f t="shared" si="1"/>
        <v>4374</v>
      </c>
      <c r="HF2" s="8">
        <f t="shared" si="1"/>
        <v>15309</v>
      </c>
      <c r="HG2" s="8">
        <f t="shared" si="1"/>
        <v>10935</v>
      </c>
      <c r="HH2" s="8">
        <f t="shared" si="1"/>
        <v>0</v>
      </c>
      <c r="HI2" s="8">
        <f t="shared" si="1"/>
        <v>0</v>
      </c>
      <c r="HJ2" s="8">
        <f t="shared" si="1"/>
        <v>0</v>
      </c>
      <c r="HK2" s="8">
        <f t="shared" si="1"/>
        <v>0</v>
      </c>
      <c r="HL2" s="8">
        <f t="shared" si="1"/>
        <v>0</v>
      </c>
      <c r="HM2" s="8">
        <f t="shared" si="1"/>
        <v>0</v>
      </c>
      <c r="HN2" s="8">
        <f t="shared" si="1"/>
        <v>0</v>
      </c>
      <c r="HO2" s="8">
        <f t="shared" si="1"/>
        <v>0</v>
      </c>
      <c r="HP2" s="8">
        <f t="shared" si="1"/>
        <v>0</v>
      </c>
      <c r="HQ2" s="8">
        <f t="shared" si="1"/>
        <v>0</v>
      </c>
      <c r="HR2" s="8">
        <f t="shared" si="1"/>
        <v>0</v>
      </c>
      <c r="HS2" s="8">
        <f t="shared" si="1"/>
        <v>0</v>
      </c>
      <c r="HT2" s="8">
        <f t="shared" si="1"/>
        <v>10935</v>
      </c>
      <c r="HU2" s="8">
        <f t="shared" si="1"/>
        <v>0</v>
      </c>
      <c r="HV2" s="8">
        <f t="shared" si="1"/>
        <v>8310.6</v>
      </c>
      <c r="HW2" s="8">
        <f t="shared" si="1"/>
        <v>2624.4</v>
      </c>
      <c r="HX2" s="8">
        <f t="shared" si="1"/>
        <v>4374</v>
      </c>
      <c r="HY2" s="8">
        <f t="shared" si="1"/>
        <v>15309</v>
      </c>
      <c r="HZ2" s="8">
        <f t="shared" si="1"/>
        <v>131505.667</v>
      </c>
      <c r="IA2" s="8">
        <f t="shared" si="1"/>
        <v>0</v>
      </c>
      <c r="IB2" s="8">
        <f t="shared" si="1"/>
        <v>0</v>
      </c>
      <c r="IC2" s="8">
        <f t="shared" si="1"/>
        <v>0</v>
      </c>
      <c r="ID2" s="8">
        <f t="shared" si="1"/>
        <v>0</v>
      </c>
      <c r="IE2" s="8">
        <f t="shared" si="1"/>
        <v>0</v>
      </c>
      <c r="IF2" s="8">
        <f t="shared" si="1"/>
        <v>0</v>
      </c>
      <c r="IG2" s="8">
        <f t="shared" si="1"/>
        <v>0</v>
      </c>
      <c r="IH2" s="8">
        <f t="shared" si="1"/>
        <v>0</v>
      </c>
      <c r="II2" s="8">
        <f t="shared" si="1"/>
        <v>0</v>
      </c>
      <c r="IJ2" s="8">
        <f t="shared" si="1"/>
        <v>0</v>
      </c>
      <c r="IK2" s="8">
        <f t="shared" si="1"/>
        <v>0</v>
      </c>
      <c r="IL2" s="8">
        <f t="shared" si="1"/>
        <v>0</v>
      </c>
      <c r="IM2" s="8">
        <f t="shared" si="1"/>
        <v>131505.667</v>
      </c>
      <c r="IN2" s="8">
        <f t="shared" si="1"/>
        <v>0</v>
      </c>
      <c r="IO2" s="8">
        <f t="shared" si="1"/>
        <v>99944.30692</v>
      </c>
      <c r="IP2" s="8">
        <f t="shared" si="1"/>
        <v>31561.36008</v>
      </c>
      <c r="IQ2" s="8">
        <f t="shared" si="1"/>
        <v>52602.2668</v>
      </c>
      <c r="IR2" s="8">
        <f t="shared" si="1"/>
        <v>184107.9338</v>
      </c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6.5" customHeight="1">
      <c r="A3" s="9">
        <f>SUM(A7:A76)</f>
        <v>5</v>
      </c>
      <c r="B3" s="9"/>
      <c r="C3" s="9"/>
      <c r="D3" s="10"/>
      <c r="E3" s="10"/>
      <c r="F3" s="11">
        <f t="shared" ref="F3:IR3" si="2">SUM(F7:F70)</f>
        <v>11220.667</v>
      </c>
      <c r="G3" s="11">
        <f t="shared" si="2"/>
        <v>0</v>
      </c>
      <c r="H3" s="11">
        <f t="shared" si="2"/>
        <v>0</v>
      </c>
      <c r="I3" s="11">
        <f t="shared" si="2"/>
        <v>0</v>
      </c>
      <c r="J3" s="11">
        <f t="shared" si="2"/>
        <v>0</v>
      </c>
      <c r="K3" s="11">
        <f t="shared" si="2"/>
        <v>0</v>
      </c>
      <c r="L3" s="11">
        <f t="shared" si="2"/>
        <v>0</v>
      </c>
      <c r="M3" s="11">
        <f t="shared" si="2"/>
        <v>0</v>
      </c>
      <c r="N3" s="11">
        <f t="shared" si="2"/>
        <v>0</v>
      </c>
      <c r="O3" s="11">
        <f t="shared" si="2"/>
        <v>0</v>
      </c>
      <c r="P3" s="11">
        <f t="shared" si="2"/>
        <v>0</v>
      </c>
      <c r="Q3" s="11">
        <f t="shared" si="2"/>
        <v>0</v>
      </c>
      <c r="R3" s="11">
        <f t="shared" si="2"/>
        <v>0</v>
      </c>
      <c r="S3" s="11">
        <f t="shared" si="2"/>
        <v>11220.667</v>
      </c>
      <c r="T3" s="11">
        <f t="shared" si="2"/>
        <v>0</v>
      </c>
      <c r="U3" s="11">
        <f t="shared" si="2"/>
        <v>8527.70692</v>
      </c>
      <c r="V3" s="11">
        <f t="shared" si="2"/>
        <v>2692.96008</v>
      </c>
      <c r="W3" s="11">
        <f t="shared" si="2"/>
        <v>4488.2668</v>
      </c>
      <c r="X3" s="11">
        <f t="shared" si="2"/>
        <v>15708.9338</v>
      </c>
      <c r="Y3" s="11">
        <f t="shared" si="2"/>
        <v>10935</v>
      </c>
      <c r="Z3" s="11">
        <f t="shared" si="2"/>
        <v>0</v>
      </c>
      <c r="AA3" s="11">
        <f t="shared" si="2"/>
        <v>0</v>
      </c>
      <c r="AB3" s="11">
        <f t="shared" si="2"/>
        <v>0</v>
      </c>
      <c r="AC3" s="11">
        <f t="shared" si="2"/>
        <v>0</v>
      </c>
      <c r="AD3" s="11">
        <f t="shared" si="2"/>
        <v>0</v>
      </c>
      <c r="AE3" s="11">
        <f t="shared" si="2"/>
        <v>0</v>
      </c>
      <c r="AF3" s="11">
        <f t="shared" si="2"/>
        <v>0</v>
      </c>
      <c r="AG3" s="11">
        <f t="shared" si="2"/>
        <v>0</v>
      </c>
      <c r="AH3" s="11">
        <f t="shared" si="2"/>
        <v>0</v>
      </c>
      <c r="AI3" s="11">
        <f t="shared" si="2"/>
        <v>0</v>
      </c>
      <c r="AJ3" s="11">
        <f t="shared" si="2"/>
        <v>0</v>
      </c>
      <c r="AK3" s="11">
        <f t="shared" si="2"/>
        <v>0</v>
      </c>
      <c r="AL3" s="11">
        <f t="shared" si="2"/>
        <v>10935</v>
      </c>
      <c r="AM3" s="11">
        <f t="shared" si="2"/>
        <v>0</v>
      </c>
      <c r="AN3" s="11">
        <f t="shared" si="2"/>
        <v>8310.6</v>
      </c>
      <c r="AO3" s="11">
        <f t="shared" si="2"/>
        <v>2624.4</v>
      </c>
      <c r="AP3" s="11">
        <f t="shared" si="2"/>
        <v>4374</v>
      </c>
      <c r="AQ3" s="11">
        <f t="shared" si="2"/>
        <v>15309</v>
      </c>
      <c r="AR3" s="11">
        <f t="shared" si="2"/>
        <v>10935</v>
      </c>
      <c r="AS3" s="11">
        <f t="shared" si="2"/>
        <v>0</v>
      </c>
      <c r="AT3" s="11">
        <f t="shared" si="2"/>
        <v>0</v>
      </c>
      <c r="AU3" s="11">
        <f t="shared" si="2"/>
        <v>0</v>
      </c>
      <c r="AV3" s="11">
        <f t="shared" si="2"/>
        <v>0</v>
      </c>
      <c r="AW3" s="11">
        <f t="shared" si="2"/>
        <v>0</v>
      </c>
      <c r="AX3" s="11">
        <f t="shared" si="2"/>
        <v>0</v>
      </c>
      <c r="AY3" s="11">
        <f t="shared" si="2"/>
        <v>0</v>
      </c>
      <c r="AZ3" s="11">
        <f t="shared" si="2"/>
        <v>0</v>
      </c>
      <c r="BA3" s="11">
        <f t="shared" si="2"/>
        <v>0</v>
      </c>
      <c r="BB3" s="11">
        <f t="shared" si="2"/>
        <v>0</v>
      </c>
      <c r="BC3" s="11">
        <f t="shared" si="2"/>
        <v>0</v>
      </c>
      <c r="BD3" s="11">
        <f t="shared" si="2"/>
        <v>0</v>
      </c>
      <c r="BE3" s="11">
        <f t="shared" si="2"/>
        <v>10935</v>
      </c>
      <c r="BF3" s="11">
        <f t="shared" si="2"/>
        <v>0</v>
      </c>
      <c r="BG3" s="11">
        <f t="shared" si="2"/>
        <v>8310.6</v>
      </c>
      <c r="BH3" s="11">
        <f t="shared" si="2"/>
        <v>2624.4</v>
      </c>
      <c r="BI3" s="11">
        <f t="shared" si="2"/>
        <v>4374</v>
      </c>
      <c r="BJ3" s="11">
        <f t="shared" si="2"/>
        <v>15309</v>
      </c>
      <c r="BK3" s="11">
        <f t="shared" si="2"/>
        <v>10935</v>
      </c>
      <c r="BL3" s="11">
        <f t="shared" si="2"/>
        <v>0</v>
      </c>
      <c r="BM3" s="11">
        <f t="shared" si="2"/>
        <v>0</v>
      </c>
      <c r="BN3" s="11">
        <f t="shared" si="2"/>
        <v>0</v>
      </c>
      <c r="BO3" s="11">
        <f t="shared" si="2"/>
        <v>0</v>
      </c>
      <c r="BP3" s="11">
        <f t="shared" si="2"/>
        <v>0</v>
      </c>
      <c r="BQ3" s="11">
        <f t="shared" si="2"/>
        <v>0</v>
      </c>
      <c r="BR3" s="11">
        <f t="shared" si="2"/>
        <v>0</v>
      </c>
      <c r="BS3" s="11">
        <f t="shared" si="2"/>
        <v>0</v>
      </c>
      <c r="BT3" s="11">
        <f t="shared" si="2"/>
        <v>0</v>
      </c>
      <c r="BU3" s="11">
        <f t="shared" si="2"/>
        <v>0</v>
      </c>
      <c r="BV3" s="11">
        <f t="shared" si="2"/>
        <v>0</v>
      </c>
      <c r="BW3" s="11">
        <f t="shared" si="2"/>
        <v>0</v>
      </c>
      <c r="BX3" s="11">
        <f t="shared" si="2"/>
        <v>10935</v>
      </c>
      <c r="BY3" s="11">
        <f t="shared" si="2"/>
        <v>0</v>
      </c>
      <c r="BZ3" s="11">
        <f t="shared" si="2"/>
        <v>8310.6</v>
      </c>
      <c r="CA3" s="11">
        <f t="shared" si="2"/>
        <v>2624.4</v>
      </c>
      <c r="CB3" s="11">
        <f t="shared" si="2"/>
        <v>4374</v>
      </c>
      <c r="CC3" s="11">
        <f t="shared" si="2"/>
        <v>15309</v>
      </c>
      <c r="CD3" s="11">
        <f t="shared" si="2"/>
        <v>10935</v>
      </c>
      <c r="CE3" s="11">
        <f t="shared" si="2"/>
        <v>0</v>
      </c>
      <c r="CF3" s="11">
        <f t="shared" si="2"/>
        <v>0</v>
      </c>
      <c r="CG3" s="11">
        <f t="shared" si="2"/>
        <v>0</v>
      </c>
      <c r="CH3" s="11">
        <f t="shared" si="2"/>
        <v>0</v>
      </c>
      <c r="CI3" s="11">
        <f t="shared" si="2"/>
        <v>0</v>
      </c>
      <c r="CJ3" s="11">
        <f t="shared" si="2"/>
        <v>0</v>
      </c>
      <c r="CK3" s="11">
        <f t="shared" si="2"/>
        <v>0</v>
      </c>
      <c r="CL3" s="11">
        <f t="shared" si="2"/>
        <v>0</v>
      </c>
      <c r="CM3" s="11">
        <f t="shared" si="2"/>
        <v>0</v>
      </c>
      <c r="CN3" s="11">
        <f t="shared" si="2"/>
        <v>0</v>
      </c>
      <c r="CO3" s="11">
        <f t="shared" si="2"/>
        <v>0</v>
      </c>
      <c r="CP3" s="11">
        <f t="shared" si="2"/>
        <v>0</v>
      </c>
      <c r="CQ3" s="11">
        <f t="shared" si="2"/>
        <v>10935</v>
      </c>
      <c r="CR3" s="11">
        <f t="shared" si="2"/>
        <v>0</v>
      </c>
      <c r="CS3" s="11">
        <f t="shared" si="2"/>
        <v>8310.6</v>
      </c>
      <c r="CT3" s="11">
        <f t="shared" si="2"/>
        <v>2624.4</v>
      </c>
      <c r="CU3" s="11">
        <f t="shared" si="2"/>
        <v>4374</v>
      </c>
      <c r="CV3" s="11">
        <f t="shared" si="2"/>
        <v>15309</v>
      </c>
      <c r="CW3" s="11">
        <f t="shared" si="2"/>
        <v>10935</v>
      </c>
      <c r="CX3" s="11">
        <f t="shared" si="2"/>
        <v>0</v>
      </c>
      <c r="CY3" s="11">
        <f t="shared" si="2"/>
        <v>0</v>
      </c>
      <c r="CZ3" s="11">
        <f t="shared" si="2"/>
        <v>0</v>
      </c>
      <c r="DA3" s="11">
        <f t="shared" si="2"/>
        <v>0</v>
      </c>
      <c r="DB3" s="11">
        <f t="shared" si="2"/>
        <v>0</v>
      </c>
      <c r="DC3" s="11">
        <f t="shared" si="2"/>
        <v>0</v>
      </c>
      <c r="DD3" s="11">
        <f t="shared" si="2"/>
        <v>0</v>
      </c>
      <c r="DE3" s="11">
        <f t="shared" si="2"/>
        <v>0</v>
      </c>
      <c r="DF3" s="11">
        <f t="shared" si="2"/>
        <v>0</v>
      </c>
      <c r="DG3" s="11">
        <f t="shared" si="2"/>
        <v>0</v>
      </c>
      <c r="DH3" s="11">
        <f t="shared" si="2"/>
        <v>0</v>
      </c>
      <c r="DI3" s="11">
        <f t="shared" si="2"/>
        <v>0</v>
      </c>
      <c r="DJ3" s="11">
        <f t="shared" si="2"/>
        <v>10935</v>
      </c>
      <c r="DK3" s="11">
        <f t="shared" si="2"/>
        <v>0</v>
      </c>
      <c r="DL3" s="11">
        <f t="shared" si="2"/>
        <v>8310.6</v>
      </c>
      <c r="DM3" s="11">
        <f t="shared" si="2"/>
        <v>2624.4</v>
      </c>
      <c r="DN3" s="11">
        <f t="shared" si="2"/>
        <v>4374</v>
      </c>
      <c r="DO3" s="11">
        <f t="shared" si="2"/>
        <v>15309</v>
      </c>
      <c r="DP3" s="11">
        <f t="shared" si="2"/>
        <v>10935</v>
      </c>
      <c r="DQ3" s="11">
        <f t="shared" si="2"/>
        <v>0</v>
      </c>
      <c r="DR3" s="11">
        <f t="shared" si="2"/>
        <v>0</v>
      </c>
      <c r="DS3" s="11">
        <f t="shared" si="2"/>
        <v>0</v>
      </c>
      <c r="DT3" s="11">
        <f t="shared" si="2"/>
        <v>0</v>
      </c>
      <c r="DU3" s="11">
        <f t="shared" si="2"/>
        <v>0</v>
      </c>
      <c r="DV3" s="11">
        <f t="shared" si="2"/>
        <v>0</v>
      </c>
      <c r="DW3" s="11">
        <f t="shared" si="2"/>
        <v>0</v>
      </c>
      <c r="DX3" s="11">
        <f t="shared" si="2"/>
        <v>0</v>
      </c>
      <c r="DY3" s="11">
        <f t="shared" si="2"/>
        <v>0</v>
      </c>
      <c r="DZ3" s="11">
        <f t="shared" si="2"/>
        <v>0</v>
      </c>
      <c r="EA3" s="11">
        <f t="shared" si="2"/>
        <v>0</v>
      </c>
      <c r="EB3" s="11">
        <f t="shared" si="2"/>
        <v>0</v>
      </c>
      <c r="EC3" s="11">
        <f t="shared" si="2"/>
        <v>10935</v>
      </c>
      <c r="ED3" s="11">
        <f t="shared" si="2"/>
        <v>0</v>
      </c>
      <c r="EE3" s="11">
        <f t="shared" si="2"/>
        <v>8310.6</v>
      </c>
      <c r="EF3" s="11">
        <f t="shared" si="2"/>
        <v>2624.4</v>
      </c>
      <c r="EG3" s="11">
        <f t="shared" si="2"/>
        <v>4374</v>
      </c>
      <c r="EH3" s="11">
        <f t="shared" si="2"/>
        <v>15309</v>
      </c>
      <c r="EI3" s="11">
        <f t="shared" si="2"/>
        <v>10935</v>
      </c>
      <c r="EJ3" s="11">
        <f t="shared" si="2"/>
        <v>0</v>
      </c>
      <c r="EK3" s="11">
        <f t="shared" si="2"/>
        <v>0</v>
      </c>
      <c r="EL3" s="11">
        <f t="shared" si="2"/>
        <v>0</v>
      </c>
      <c r="EM3" s="11">
        <f t="shared" si="2"/>
        <v>0</v>
      </c>
      <c r="EN3" s="11">
        <f t="shared" si="2"/>
        <v>0</v>
      </c>
      <c r="EO3" s="11">
        <f t="shared" si="2"/>
        <v>0</v>
      </c>
      <c r="EP3" s="11">
        <f t="shared" si="2"/>
        <v>0</v>
      </c>
      <c r="EQ3" s="11">
        <f t="shared" si="2"/>
        <v>0</v>
      </c>
      <c r="ER3" s="11">
        <f t="shared" si="2"/>
        <v>0</v>
      </c>
      <c r="ES3" s="11">
        <f t="shared" si="2"/>
        <v>0</v>
      </c>
      <c r="ET3" s="11">
        <f t="shared" si="2"/>
        <v>0</v>
      </c>
      <c r="EU3" s="11">
        <f t="shared" si="2"/>
        <v>0</v>
      </c>
      <c r="EV3" s="11">
        <f t="shared" si="2"/>
        <v>10935</v>
      </c>
      <c r="EW3" s="11">
        <f t="shared" si="2"/>
        <v>0</v>
      </c>
      <c r="EX3" s="11">
        <f t="shared" si="2"/>
        <v>8310.6</v>
      </c>
      <c r="EY3" s="11">
        <f t="shared" si="2"/>
        <v>2624.4</v>
      </c>
      <c r="EZ3" s="11">
        <f t="shared" si="2"/>
        <v>4374</v>
      </c>
      <c r="FA3" s="11">
        <f t="shared" si="2"/>
        <v>15309</v>
      </c>
      <c r="FB3" s="11">
        <f t="shared" si="2"/>
        <v>10935</v>
      </c>
      <c r="FC3" s="11">
        <f t="shared" si="2"/>
        <v>0</v>
      </c>
      <c r="FD3" s="11">
        <f t="shared" si="2"/>
        <v>0</v>
      </c>
      <c r="FE3" s="11">
        <f t="shared" si="2"/>
        <v>0</v>
      </c>
      <c r="FF3" s="11">
        <f t="shared" si="2"/>
        <v>0</v>
      </c>
      <c r="FG3" s="11">
        <f t="shared" si="2"/>
        <v>0</v>
      </c>
      <c r="FH3" s="11">
        <f t="shared" si="2"/>
        <v>0</v>
      </c>
      <c r="FI3" s="11">
        <f t="shared" si="2"/>
        <v>0</v>
      </c>
      <c r="FJ3" s="11">
        <f t="shared" si="2"/>
        <v>0</v>
      </c>
      <c r="FK3" s="11">
        <f t="shared" si="2"/>
        <v>0</v>
      </c>
      <c r="FL3" s="11">
        <f t="shared" si="2"/>
        <v>0</v>
      </c>
      <c r="FM3" s="11">
        <f t="shared" si="2"/>
        <v>0</v>
      </c>
      <c r="FN3" s="11">
        <f t="shared" si="2"/>
        <v>0</v>
      </c>
      <c r="FO3" s="11">
        <f t="shared" si="2"/>
        <v>10935</v>
      </c>
      <c r="FP3" s="11">
        <f t="shared" si="2"/>
        <v>0</v>
      </c>
      <c r="FQ3" s="11">
        <f t="shared" si="2"/>
        <v>8310.6</v>
      </c>
      <c r="FR3" s="11">
        <f t="shared" si="2"/>
        <v>2624.4</v>
      </c>
      <c r="FS3" s="11">
        <f t="shared" si="2"/>
        <v>4374</v>
      </c>
      <c r="FT3" s="11">
        <f t="shared" si="2"/>
        <v>15309</v>
      </c>
      <c r="FU3" s="11">
        <f t="shared" si="2"/>
        <v>10935</v>
      </c>
      <c r="FV3" s="11">
        <f t="shared" si="2"/>
        <v>0</v>
      </c>
      <c r="FW3" s="11">
        <f t="shared" si="2"/>
        <v>0</v>
      </c>
      <c r="FX3" s="11">
        <f t="shared" si="2"/>
        <v>0</v>
      </c>
      <c r="FY3" s="11">
        <f t="shared" si="2"/>
        <v>0</v>
      </c>
      <c r="FZ3" s="11">
        <f t="shared" si="2"/>
        <v>0</v>
      </c>
      <c r="GA3" s="11">
        <f t="shared" si="2"/>
        <v>0</v>
      </c>
      <c r="GB3" s="11">
        <f t="shared" si="2"/>
        <v>0</v>
      </c>
      <c r="GC3" s="11">
        <f t="shared" si="2"/>
        <v>0</v>
      </c>
      <c r="GD3" s="11">
        <f t="shared" si="2"/>
        <v>0</v>
      </c>
      <c r="GE3" s="11">
        <f t="shared" si="2"/>
        <v>0</v>
      </c>
      <c r="GF3" s="11">
        <f t="shared" si="2"/>
        <v>0</v>
      </c>
      <c r="GG3" s="11">
        <f t="shared" si="2"/>
        <v>0</v>
      </c>
      <c r="GH3" s="11">
        <f t="shared" si="2"/>
        <v>10935</v>
      </c>
      <c r="GI3" s="11">
        <f t="shared" si="2"/>
        <v>0</v>
      </c>
      <c r="GJ3" s="11">
        <f t="shared" si="2"/>
        <v>8310.6</v>
      </c>
      <c r="GK3" s="11">
        <f t="shared" si="2"/>
        <v>2624.4</v>
      </c>
      <c r="GL3" s="11">
        <f t="shared" si="2"/>
        <v>4374</v>
      </c>
      <c r="GM3" s="11">
        <f t="shared" si="2"/>
        <v>15309</v>
      </c>
      <c r="GN3" s="11">
        <f t="shared" si="2"/>
        <v>10935</v>
      </c>
      <c r="GO3" s="11">
        <f t="shared" si="2"/>
        <v>0</v>
      </c>
      <c r="GP3" s="11">
        <f t="shared" si="2"/>
        <v>0</v>
      </c>
      <c r="GQ3" s="11">
        <f t="shared" si="2"/>
        <v>0</v>
      </c>
      <c r="GR3" s="11">
        <f t="shared" si="2"/>
        <v>0</v>
      </c>
      <c r="GS3" s="11">
        <f t="shared" si="2"/>
        <v>0</v>
      </c>
      <c r="GT3" s="11">
        <f t="shared" si="2"/>
        <v>0</v>
      </c>
      <c r="GU3" s="11">
        <f t="shared" si="2"/>
        <v>0</v>
      </c>
      <c r="GV3" s="11">
        <f t="shared" si="2"/>
        <v>0</v>
      </c>
      <c r="GW3" s="11">
        <f t="shared" si="2"/>
        <v>0</v>
      </c>
      <c r="GX3" s="11">
        <f t="shared" si="2"/>
        <v>0</v>
      </c>
      <c r="GY3" s="11">
        <f t="shared" si="2"/>
        <v>0</v>
      </c>
      <c r="GZ3" s="11">
        <f t="shared" si="2"/>
        <v>0</v>
      </c>
      <c r="HA3" s="11">
        <f t="shared" si="2"/>
        <v>10935</v>
      </c>
      <c r="HB3" s="11">
        <f t="shared" si="2"/>
        <v>0</v>
      </c>
      <c r="HC3" s="11">
        <f t="shared" si="2"/>
        <v>8310.6</v>
      </c>
      <c r="HD3" s="11">
        <f t="shared" si="2"/>
        <v>2624.4</v>
      </c>
      <c r="HE3" s="11">
        <f t="shared" si="2"/>
        <v>4374</v>
      </c>
      <c r="HF3" s="11">
        <f t="shared" si="2"/>
        <v>15309</v>
      </c>
      <c r="HG3" s="11">
        <f t="shared" si="2"/>
        <v>10935</v>
      </c>
      <c r="HH3" s="11">
        <f t="shared" si="2"/>
        <v>0</v>
      </c>
      <c r="HI3" s="11">
        <f t="shared" si="2"/>
        <v>0</v>
      </c>
      <c r="HJ3" s="11">
        <f t="shared" si="2"/>
        <v>0</v>
      </c>
      <c r="HK3" s="11">
        <f t="shared" si="2"/>
        <v>0</v>
      </c>
      <c r="HL3" s="11">
        <f t="shared" si="2"/>
        <v>0</v>
      </c>
      <c r="HM3" s="11">
        <f t="shared" si="2"/>
        <v>0</v>
      </c>
      <c r="HN3" s="11">
        <f t="shared" si="2"/>
        <v>0</v>
      </c>
      <c r="HO3" s="11">
        <f t="shared" si="2"/>
        <v>0</v>
      </c>
      <c r="HP3" s="11">
        <f t="shared" si="2"/>
        <v>0</v>
      </c>
      <c r="HQ3" s="11">
        <f t="shared" si="2"/>
        <v>0</v>
      </c>
      <c r="HR3" s="11">
        <f t="shared" si="2"/>
        <v>0</v>
      </c>
      <c r="HS3" s="11">
        <f t="shared" si="2"/>
        <v>0</v>
      </c>
      <c r="HT3" s="11">
        <f t="shared" si="2"/>
        <v>10935</v>
      </c>
      <c r="HU3" s="11">
        <f t="shared" si="2"/>
        <v>0</v>
      </c>
      <c r="HV3" s="11">
        <f t="shared" si="2"/>
        <v>8310.6</v>
      </c>
      <c r="HW3" s="11">
        <f t="shared" si="2"/>
        <v>2624.4</v>
      </c>
      <c r="HX3" s="11">
        <f t="shared" si="2"/>
        <v>4374</v>
      </c>
      <c r="HY3" s="11">
        <f t="shared" si="2"/>
        <v>15309</v>
      </c>
      <c r="HZ3" s="11">
        <f t="shared" si="2"/>
        <v>131505.667</v>
      </c>
      <c r="IA3" s="11">
        <f t="shared" si="2"/>
        <v>0</v>
      </c>
      <c r="IB3" s="11">
        <f t="shared" si="2"/>
        <v>0</v>
      </c>
      <c r="IC3" s="11">
        <f t="shared" si="2"/>
        <v>0</v>
      </c>
      <c r="ID3" s="11">
        <f t="shared" si="2"/>
        <v>0</v>
      </c>
      <c r="IE3" s="11">
        <f t="shared" si="2"/>
        <v>0</v>
      </c>
      <c r="IF3" s="11">
        <f t="shared" si="2"/>
        <v>0</v>
      </c>
      <c r="IG3" s="11">
        <f t="shared" si="2"/>
        <v>0</v>
      </c>
      <c r="IH3" s="11">
        <f t="shared" si="2"/>
        <v>0</v>
      </c>
      <c r="II3" s="11">
        <f t="shared" si="2"/>
        <v>0</v>
      </c>
      <c r="IJ3" s="11">
        <f t="shared" si="2"/>
        <v>0</v>
      </c>
      <c r="IK3" s="11">
        <f t="shared" si="2"/>
        <v>0</v>
      </c>
      <c r="IL3" s="11">
        <f t="shared" si="2"/>
        <v>0</v>
      </c>
      <c r="IM3" s="11">
        <f t="shared" si="2"/>
        <v>131505.667</v>
      </c>
      <c r="IN3" s="11">
        <f t="shared" si="2"/>
        <v>0</v>
      </c>
      <c r="IO3" s="11">
        <f t="shared" si="2"/>
        <v>99944.30692</v>
      </c>
      <c r="IP3" s="11">
        <f t="shared" si="2"/>
        <v>31561.36008</v>
      </c>
      <c r="IQ3" s="11">
        <f t="shared" si="2"/>
        <v>52602.2668</v>
      </c>
      <c r="IR3" s="11">
        <f t="shared" si="2"/>
        <v>184107.9338</v>
      </c>
      <c r="IS3" s="1"/>
      <c r="IT3" s="1"/>
      <c r="IU3" s="1"/>
      <c r="IV3" s="1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</row>
    <row r="4">
      <c r="A4" s="13"/>
      <c r="B4" s="13"/>
      <c r="C4" s="13"/>
      <c r="D4" s="14" t="s">
        <v>0</v>
      </c>
      <c r="E4" s="13"/>
      <c r="F4" s="15" t="s">
        <v>1</v>
      </c>
      <c r="G4" s="13"/>
      <c r="H4" s="13"/>
      <c r="I4" s="13"/>
      <c r="J4" s="16" t="s">
        <v>2</v>
      </c>
      <c r="K4" s="17"/>
      <c r="L4" s="17"/>
      <c r="M4" s="17"/>
      <c r="N4" s="17"/>
      <c r="O4" s="18"/>
      <c r="P4" s="19"/>
      <c r="Q4" s="19"/>
      <c r="R4" s="13" t="s">
        <v>3</v>
      </c>
      <c r="S4" s="13" t="s">
        <v>4</v>
      </c>
      <c r="T4" s="13" t="s">
        <v>5</v>
      </c>
      <c r="U4" s="13" t="s">
        <v>4</v>
      </c>
      <c r="V4" s="13" t="s">
        <v>6</v>
      </c>
      <c r="W4" s="13" t="s">
        <v>6</v>
      </c>
      <c r="X4" s="14" t="s">
        <v>0</v>
      </c>
      <c r="Y4" s="13" t="s">
        <v>4</v>
      </c>
      <c r="Z4" s="13"/>
      <c r="AA4" s="13"/>
      <c r="AB4" s="13"/>
      <c r="AC4" s="16" t="s">
        <v>2</v>
      </c>
      <c r="AD4" s="17"/>
      <c r="AE4" s="17"/>
      <c r="AF4" s="17"/>
      <c r="AG4" s="17"/>
      <c r="AH4" s="18"/>
      <c r="AI4" s="19"/>
      <c r="AJ4" s="19"/>
      <c r="AK4" s="13" t="s">
        <v>3</v>
      </c>
      <c r="AL4" s="13" t="s">
        <v>4</v>
      </c>
      <c r="AM4" s="13" t="s">
        <v>5</v>
      </c>
      <c r="AN4" s="13" t="s">
        <v>4</v>
      </c>
      <c r="AO4" s="13" t="s">
        <v>6</v>
      </c>
      <c r="AP4" s="13" t="s">
        <v>6</v>
      </c>
      <c r="AQ4" s="14" t="s">
        <v>0</v>
      </c>
      <c r="AR4" s="13" t="s">
        <v>4</v>
      </c>
      <c r="AS4" s="13"/>
      <c r="AT4" s="13"/>
      <c r="AU4" s="13"/>
      <c r="AV4" s="16" t="s">
        <v>2</v>
      </c>
      <c r="AW4" s="17"/>
      <c r="AX4" s="17"/>
      <c r="AY4" s="17"/>
      <c r="AZ4" s="17"/>
      <c r="BA4" s="18"/>
      <c r="BB4" s="19"/>
      <c r="BC4" s="19"/>
      <c r="BD4" s="13" t="s">
        <v>3</v>
      </c>
      <c r="BE4" s="13" t="s">
        <v>4</v>
      </c>
      <c r="BF4" s="13" t="s">
        <v>5</v>
      </c>
      <c r="BG4" s="13" t="s">
        <v>4</v>
      </c>
      <c r="BH4" s="13" t="s">
        <v>6</v>
      </c>
      <c r="BI4" s="13" t="s">
        <v>6</v>
      </c>
      <c r="BJ4" s="14" t="s">
        <v>0</v>
      </c>
      <c r="BK4" s="13" t="s">
        <v>4</v>
      </c>
      <c r="BL4" s="13"/>
      <c r="BM4" s="13"/>
      <c r="BN4" s="13"/>
      <c r="BO4" s="16" t="s">
        <v>2</v>
      </c>
      <c r="BP4" s="17"/>
      <c r="BQ4" s="17"/>
      <c r="BR4" s="17"/>
      <c r="BS4" s="17"/>
      <c r="BT4" s="18"/>
      <c r="BU4" s="19"/>
      <c r="BV4" s="19"/>
      <c r="BW4" s="13" t="s">
        <v>3</v>
      </c>
      <c r="BX4" s="13" t="s">
        <v>4</v>
      </c>
      <c r="BY4" s="13" t="s">
        <v>5</v>
      </c>
      <c r="BZ4" s="13" t="s">
        <v>4</v>
      </c>
      <c r="CA4" s="13" t="s">
        <v>6</v>
      </c>
      <c r="CB4" s="13" t="s">
        <v>6</v>
      </c>
      <c r="CC4" s="14" t="s">
        <v>0</v>
      </c>
      <c r="CD4" s="13" t="s">
        <v>4</v>
      </c>
      <c r="CE4" s="13"/>
      <c r="CF4" s="13"/>
      <c r="CG4" s="13"/>
      <c r="CH4" s="16" t="s">
        <v>2</v>
      </c>
      <c r="CI4" s="17"/>
      <c r="CJ4" s="17"/>
      <c r="CK4" s="17"/>
      <c r="CL4" s="17"/>
      <c r="CM4" s="18"/>
      <c r="CN4" s="19"/>
      <c r="CO4" s="19"/>
      <c r="CP4" s="13" t="s">
        <v>3</v>
      </c>
      <c r="CQ4" s="13" t="s">
        <v>4</v>
      </c>
      <c r="CR4" s="13" t="s">
        <v>5</v>
      </c>
      <c r="CS4" s="13" t="s">
        <v>4</v>
      </c>
      <c r="CT4" s="13" t="s">
        <v>6</v>
      </c>
      <c r="CU4" s="13" t="s">
        <v>6</v>
      </c>
      <c r="CV4" s="14" t="s">
        <v>0</v>
      </c>
      <c r="CW4" s="13" t="s">
        <v>4</v>
      </c>
      <c r="CX4" s="13"/>
      <c r="CY4" s="13"/>
      <c r="CZ4" s="13"/>
      <c r="DA4" s="16" t="s">
        <v>2</v>
      </c>
      <c r="DB4" s="17"/>
      <c r="DC4" s="17"/>
      <c r="DD4" s="17"/>
      <c r="DE4" s="17"/>
      <c r="DF4" s="18"/>
      <c r="DG4" s="19"/>
      <c r="DH4" s="19" t="s">
        <v>7</v>
      </c>
      <c r="DI4" s="13" t="s">
        <v>3</v>
      </c>
      <c r="DJ4" s="13" t="s">
        <v>4</v>
      </c>
      <c r="DK4" s="13" t="s">
        <v>5</v>
      </c>
      <c r="DL4" s="13" t="s">
        <v>4</v>
      </c>
      <c r="DM4" s="13" t="s">
        <v>6</v>
      </c>
      <c r="DN4" s="13" t="s">
        <v>6</v>
      </c>
      <c r="DO4" s="14" t="s">
        <v>0</v>
      </c>
      <c r="DP4" s="13" t="s">
        <v>4</v>
      </c>
      <c r="DQ4" s="13"/>
      <c r="DR4" s="13"/>
      <c r="DS4" s="13"/>
      <c r="DT4" s="16" t="s">
        <v>2</v>
      </c>
      <c r="DU4" s="17"/>
      <c r="DV4" s="17"/>
      <c r="DW4" s="17"/>
      <c r="DX4" s="17"/>
      <c r="DY4" s="18"/>
      <c r="DZ4" s="19"/>
      <c r="EA4" s="19"/>
      <c r="EB4" s="13" t="s">
        <v>3</v>
      </c>
      <c r="EC4" s="13" t="s">
        <v>4</v>
      </c>
      <c r="ED4" s="13" t="s">
        <v>5</v>
      </c>
      <c r="EE4" s="13" t="s">
        <v>4</v>
      </c>
      <c r="EF4" s="13" t="s">
        <v>6</v>
      </c>
      <c r="EG4" s="13" t="s">
        <v>6</v>
      </c>
      <c r="EH4" s="14" t="s">
        <v>0</v>
      </c>
      <c r="EI4" s="13" t="s">
        <v>4</v>
      </c>
      <c r="EJ4" s="13"/>
      <c r="EK4" s="13"/>
      <c r="EL4" s="13"/>
      <c r="EM4" s="16" t="s">
        <v>2</v>
      </c>
      <c r="EN4" s="17"/>
      <c r="EO4" s="17"/>
      <c r="EP4" s="17"/>
      <c r="EQ4" s="17"/>
      <c r="ER4" s="18"/>
      <c r="ES4" s="19"/>
      <c r="ET4" s="19"/>
      <c r="EU4" s="13" t="s">
        <v>3</v>
      </c>
      <c r="EV4" s="13" t="s">
        <v>4</v>
      </c>
      <c r="EW4" s="13" t="s">
        <v>5</v>
      </c>
      <c r="EX4" s="13" t="s">
        <v>4</v>
      </c>
      <c r="EY4" s="13" t="s">
        <v>6</v>
      </c>
      <c r="EZ4" s="13" t="s">
        <v>6</v>
      </c>
      <c r="FA4" s="14" t="s">
        <v>0</v>
      </c>
      <c r="FB4" s="13" t="s">
        <v>4</v>
      </c>
      <c r="FC4" s="13"/>
      <c r="FD4" s="13"/>
      <c r="FE4" s="13"/>
      <c r="FF4" s="16" t="s">
        <v>2</v>
      </c>
      <c r="FG4" s="17"/>
      <c r="FH4" s="17"/>
      <c r="FI4" s="17"/>
      <c r="FJ4" s="17"/>
      <c r="FK4" s="18"/>
      <c r="FL4" s="19"/>
      <c r="FM4" s="19"/>
      <c r="FN4" s="13" t="s">
        <v>3</v>
      </c>
      <c r="FO4" s="13" t="s">
        <v>4</v>
      </c>
      <c r="FP4" s="13" t="s">
        <v>5</v>
      </c>
      <c r="FQ4" s="13" t="s">
        <v>4</v>
      </c>
      <c r="FR4" s="13" t="s">
        <v>6</v>
      </c>
      <c r="FS4" s="13" t="s">
        <v>6</v>
      </c>
      <c r="FT4" s="14" t="s">
        <v>0</v>
      </c>
      <c r="FU4" s="13" t="s">
        <v>4</v>
      </c>
      <c r="FV4" s="13"/>
      <c r="FW4" s="13"/>
      <c r="FX4" s="13"/>
      <c r="FY4" s="16" t="s">
        <v>2</v>
      </c>
      <c r="FZ4" s="17"/>
      <c r="GA4" s="17"/>
      <c r="GB4" s="17"/>
      <c r="GC4" s="17"/>
      <c r="GD4" s="18"/>
      <c r="GE4" s="19"/>
      <c r="GF4" s="19"/>
      <c r="GG4" s="13" t="s">
        <v>3</v>
      </c>
      <c r="GH4" s="13" t="s">
        <v>4</v>
      </c>
      <c r="GI4" s="13" t="s">
        <v>5</v>
      </c>
      <c r="GJ4" s="13" t="s">
        <v>4</v>
      </c>
      <c r="GK4" s="13" t="s">
        <v>6</v>
      </c>
      <c r="GL4" s="13" t="s">
        <v>6</v>
      </c>
      <c r="GM4" s="14" t="s">
        <v>0</v>
      </c>
      <c r="GN4" s="13" t="s">
        <v>4</v>
      </c>
      <c r="GO4" s="13"/>
      <c r="GP4" s="13"/>
      <c r="GQ4" s="13"/>
      <c r="GR4" s="16" t="s">
        <v>2</v>
      </c>
      <c r="GS4" s="17"/>
      <c r="GT4" s="17"/>
      <c r="GU4" s="17"/>
      <c r="GV4" s="17"/>
      <c r="GW4" s="18"/>
      <c r="GX4" s="19"/>
      <c r="GY4" s="19" t="s">
        <v>8</v>
      </c>
      <c r="GZ4" s="13" t="s">
        <v>3</v>
      </c>
      <c r="HA4" s="13" t="s">
        <v>4</v>
      </c>
      <c r="HB4" s="13" t="s">
        <v>5</v>
      </c>
      <c r="HC4" s="13" t="s">
        <v>4</v>
      </c>
      <c r="HD4" s="13" t="s">
        <v>6</v>
      </c>
      <c r="HE4" s="13" t="s">
        <v>6</v>
      </c>
      <c r="HF4" s="14" t="s">
        <v>0</v>
      </c>
      <c r="HG4" s="13" t="s">
        <v>4</v>
      </c>
      <c r="HH4" s="20"/>
      <c r="HI4" s="21"/>
      <c r="HJ4" s="19"/>
      <c r="HK4" s="16" t="s">
        <v>2</v>
      </c>
      <c r="HL4" s="17"/>
      <c r="HM4" s="17"/>
      <c r="HN4" s="17"/>
      <c r="HO4" s="17"/>
      <c r="HP4" s="18"/>
      <c r="HQ4" s="19"/>
      <c r="HR4" s="19"/>
      <c r="HS4" s="13" t="s">
        <v>3</v>
      </c>
      <c r="HT4" s="22" t="s">
        <v>4</v>
      </c>
      <c r="HU4" s="23" t="s">
        <v>5</v>
      </c>
      <c r="HV4" s="22" t="s">
        <v>4</v>
      </c>
      <c r="HW4" s="16" t="s">
        <v>6</v>
      </c>
      <c r="HX4" s="21"/>
      <c r="HY4" s="14" t="s">
        <v>0</v>
      </c>
      <c r="HZ4" s="13" t="s">
        <v>4</v>
      </c>
      <c r="IA4" s="20"/>
      <c r="IB4" s="21"/>
      <c r="IC4" s="19"/>
      <c r="ID4" s="16" t="s">
        <v>2</v>
      </c>
      <c r="IE4" s="17"/>
      <c r="IF4" s="17"/>
      <c r="IG4" s="17"/>
      <c r="IH4" s="17"/>
      <c r="II4" s="18"/>
      <c r="IJ4" s="19"/>
      <c r="IK4" s="19"/>
      <c r="IL4" s="13" t="s">
        <v>3</v>
      </c>
      <c r="IM4" s="22" t="s">
        <v>4</v>
      </c>
      <c r="IN4" s="23" t="s">
        <v>5</v>
      </c>
      <c r="IO4" s="22" t="s">
        <v>4</v>
      </c>
      <c r="IP4" s="16" t="s">
        <v>6</v>
      </c>
      <c r="IQ4" s="21"/>
      <c r="IR4" s="14" t="s">
        <v>0</v>
      </c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>
      <c r="A5" s="13"/>
      <c r="B5" s="13"/>
      <c r="C5" s="13"/>
      <c r="D5" s="13"/>
      <c r="E5" s="13"/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24" t="s">
        <v>18</v>
      </c>
      <c r="P5" s="13"/>
      <c r="Q5" s="13" t="s">
        <v>19</v>
      </c>
      <c r="R5" s="13" t="s">
        <v>20</v>
      </c>
      <c r="S5" s="13" t="s">
        <v>21</v>
      </c>
      <c r="T5" s="13"/>
      <c r="U5" s="13" t="s">
        <v>22</v>
      </c>
      <c r="V5" s="13" t="s">
        <v>23</v>
      </c>
      <c r="W5" s="13" t="s">
        <v>24</v>
      </c>
      <c r="X5" s="14" t="s">
        <v>25</v>
      </c>
      <c r="Y5" s="13" t="s">
        <v>9</v>
      </c>
      <c r="Z5" s="13" t="s">
        <v>10</v>
      </c>
      <c r="AA5" s="13" t="s">
        <v>11</v>
      </c>
      <c r="AB5" s="13" t="s">
        <v>12</v>
      </c>
      <c r="AC5" s="13" t="s">
        <v>13</v>
      </c>
      <c r="AD5" s="13" t="s">
        <v>14</v>
      </c>
      <c r="AE5" s="13" t="s">
        <v>15</v>
      </c>
      <c r="AF5" s="13" t="s">
        <v>16</v>
      </c>
      <c r="AG5" s="13" t="s">
        <v>17</v>
      </c>
      <c r="AH5" s="24" t="s">
        <v>18</v>
      </c>
      <c r="AI5" s="13"/>
      <c r="AJ5" s="13"/>
      <c r="AK5" s="13" t="s">
        <v>20</v>
      </c>
      <c r="AL5" s="13" t="s">
        <v>21</v>
      </c>
      <c r="AM5" s="13"/>
      <c r="AN5" s="13" t="s">
        <v>22</v>
      </c>
      <c r="AO5" s="13" t="s">
        <v>23</v>
      </c>
      <c r="AP5" s="13" t="s">
        <v>24</v>
      </c>
      <c r="AQ5" s="14" t="s">
        <v>25</v>
      </c>
      <c r="AR5" s="13" t="s">
        <v>9</v>
      </c>
      <c r="AS5" s="13" t="s">
        <v>10</v>
      </c>
      <c r="AT5" s="13" t="s">
        <v>11</v>
      </c>
      <c r="AU5" s="13" t="s">
        <v>12</v>
      </c>
      <c r="AV5" s="13" t="s">
        <v>13</v>
      </c>
      <c r="AW5" s="13" t="s">
        <v>14</v>
      </c>
      <c r="AX5" s="13" t="s">
        <v>15</v>
      </c>
      <c r="AY5" s="13" t="s">
        <v>16</v>
      </c>
      <c r="AZ5" s="13" t="s">
        <v>17</v>
      </c>
      <c r="BA5" s="24" t="s">
        <v>18</v>
      </c>
      <c r="BB5" s="13"/>
      <c r="BC5" s="13"/>
      <c r="BD5" s="13" t="s">
        <v>20</v>
      </c>
      <c r="BE5" s="13" t="s">
        <v>21</v>
      </c>
      <c r="BF5" s="13"/>
      <c r="BG5" s="13" t="s">
        <v>22</v>
      </c>
      <c r="BH5" s="13" t="s">
        <v>23</v>
      </c>
      <c r="BI5" s="13" t="s">
        <v>24</v>
      </c>
      <c r="BJ5" s="14" t="s">
        <v>25</v>
      </c>
      <c r="BK5" s="13" t="s">
        <v>9</v>
      </c>
      <c r="BL5" s="13" t="s">
        <v>10</v>
      </c>
      <c r="BM5" s="13" t="s">
        <v>11</v>
      </c>
      <c r="BN5" s="13" t="s">
        <v>12</v>
      </c>
      <c r="BO5" s="13" t="s">
        <v>13</v>
      </c>
      <c r="BP5" s="13" t="s">
        <v>14</v>
      </c>
      <c r="BQ5" s="13" t="s">
        <v>15</v>
      </c>
      <c r="BR5" s="13" t="s">
        <v>16</v>
      </c>
      <c r="BS5" s="13" t="s">
        <v>17</v>
      </c>
      <c r="BT5" s="24" t="s">
        <v>18</v>
      </c>
      <c r="BU5" s="13"/>
      <c r="BV5" s="13"/>
      <c r="BW5" s="13" t="s">
        <v>20</v>
      </c>
      <c r="BX5" s="13" t="s">
        <v>21</v>
      </c>
      <c r="BY5" s="13"/>
      <c r="BZ5" s="13" t="s">
        <v>22</v>
      </c>
      <c r="CA5" s="13" t="s">
        <v>23</v>
      </c>
      <c r="CB5" s="13" t="s">
        <v>24</v>
      </c>
      <c r="CC5" s="14" t="s">
        <v>25</v>
      </c>
      <c r="CD5" s="13" t="s">
        <v>9</v>
      </c>
      <c r="CE5" s="13" t="s">
        <v>10</v>
      </c>
      <c r="CF5" s="13" t="s">
        <v>11</v>
      </c>
      <c r="CG5" s="13" t="s">
        <v>12</v>
      </c>
      <c r="CH5" s="13" t="s">
        <v>13</v>
      </c>
      <c r="CI5" s="13" t="s">
        <v>14</v>
      </c>
      <c r="CJ5" s="13" t="s">
        <v>15</v>
      </c>
      <c r="CK5" s="13" t="s">
        <v>16</v>
      </c>
      <c r="CL5" s="13" t="s">
        <v>17</v>
      </c>
      <c r="CM5" s="24" t="s">
        <v>18</v>
      </c>
      <c r="CN5" s="13"/>
      <c r="CO5" s="13"/>
      <c r="CP5" s="13" t="s">
        <v>20</v>
      </c>
      <c r="CQ5" s="13" t="s">
        <v>21</v>
      </c>
      <c r="CR5" s="13"/>
      <c r="CS5" s="13" t="s">
        <v>22</v>
      </c>
      <c r="CT5" s="13" t="s">
        <v>23</v>
      </c>
      <c r="CU5" s="13" t="s">
        <v>24</v>
      </c>
      <c r="CV5" s="14" t="s">
        <v>25</v>
      </c>
      <c r="CW5" s="13" t="s">
        <v>9</v>
      </c>
      <c r="CX5" s="13" t="s">
        <v>10</v>
      </c>
      <c r="CY5" s="13" t="s">
        <v>11</v>
      </c>
      <c r="CZ5" s="13" t="s">
        <v>12</v>
      </c>
      <c r="DA5" s="13" t="s">
        <v>13</v>
      </c>
      <c r="DB5" s="13" t="s">
        <v>14</v>
      </c>
      <c r="DC5" s="13" t="s">
        <v>15</v>
      </c>
      <c r="DD5" s="13" t="s">
        <v>16</v>
      </c>
      <c r="DE5" s="13" t="s">
        <v>17</v>
      </c>
      <c r="DF5" s="24" t="s">
        <v>18</v>
      </c>
      <c r="DG5" s="13" t="s">
        <v>26</v>
      </c>
      <c r="DH5" s="13" t="s">
        <v>27</v>
      </c>
      <c r="DI5" s="13" t="s">
        <v>20</v>
      </c>
      <c r="DJ5" s="13" t="s">
        <v>21</v>
      </c>
      <c r="DK5" s="13"/>
      <c r="DL5" s="13" t="s">
        <v>22</v>
      </c>
      <c r="DM5" s="13" t="s">
        <v>23</v>
      </c>
      <c r="DN5" s="13" t="s">
        <v>24</v>
      </c>
      <c r="DO5" s="14" t="s">
        <v>25</v>
      </c>
      <c r="DP5" s="13" t="s">
        <v>9</v>
      </c>
      <c r="DQ5" s="13" t="s">
        <v>10</v>
      </c>
      <c r="DR5" s="13" t="s">
        <v>11</v>
      </c>
      <c r="DS5" s="13" t="s">
        <v>12</v>
      </c>
      <c r="DT5" s="13" t="s">
        <v>13</v>
      </c>
      <c r="DU5" s="13" t="s">
        <v>14</v>
      </c>
      <c r="DV5" s="13" t="s">
        <v>15</v>
      </c>
      <c r="DW5" s="13" t="s">
        <v>16</v>
      </c>
      <c r="DX5" s="13" t="s">
        <v>17</v>
      </c>
      <c r="DY5" s="24" t="s">
        <v>18</v>
      </c>
      <c r="DZ5" s="13"/>
      <c r="EA5" s="13"/>
      <c r="EB5" s="13" t="s">
        <v>20</v>
      </c>
      <c r="EC5" s="13" t="s">
        <v>21</v>
      </c>
      <c r="ED5" s="13"/>
      <c r="EE5" s="13" t="s">
        <v>22</v>
      </c>
      <c r="EF5" s="13" t="s">
        <v>23</v>
      </c>
      <c r="EG5" s="13" t="s">
        <v>24</v>
      </c>
      <c r="EH5" s="14" t="s">
        <v>25</v>
      </c>
      <c r="EI5" s="13" t="s">
        <v>9</v>
      </c>
      <c r="EJ5" s="13" t="s">
        <v>10</v>
      </c>
      <c r="EK5" s="13" t="s">
        <v>11</v>
      </c>
      <c r="EL5" s="13" t="s">
        <v>12</v>
      </c>
      <c r="EM5" s="13" t="s">
        <v>13</v>
      </c>
      <c r="EN5" s="13" t="s">
        <v>14</v>
      </c>
      <c r="EO5" s="13" t="s">
        <v>15</v>
      </c>
      <c r="EP5" s="13" t="s">
        <v>16</v>
      </c>
      <c r="EQ5" s="13" t="s">
        <v>17</v>
      </c>
      <c r="ER5" s="24" t="s">
        <v>18</v>
      </c>
      <c r="ES5" s="13"/>
      <c r="ET5" s="13"/>
      <c r="EU5" s="13" t="s">
        <v>20</v>
      </c>
      <c r="EV5" s="13" t="s">
        <v>21</v>
      </c>
      <c r="EW5" s="13"/>
      <c r="EX5" s="13" t="s">
        <v>22</v>
      </c>
      <c r="EY5" s="13" t="s">
        <v>23</v>
      </c>
      <c r="EZ5" s="13" t="s">
        <v>24</v>
      </c>
      <c r="FA5" s="14" t="s">
        <v>25</v>
      </c>
      <c r="FB5" s="13" t="s">
        <v>9</v>
      </c>
      <c r="FC5" s="13" t="s">
        <v>10</v>
      </c>
      <c r="FD5" s="13" t="s">
        <v>11</v>
      </c>
      <c r="FE5" s="13" t="s">
        <v>12</v>
      </c>
      <c r="FF5" s="13" t="s">
        <v>13</v>
      </c>
      <c r="FG5" s="13" t="s">
        <v>14</v>
      </c>
      <c r="FH5" s="13" t="s">
        <v>15</v>
      </c>
      <c r="FI5" s="13" t="s">
        <v>16</v>
      </c>
      <c r="FJ5" s="13" t="s">
        <v>17</v>
      </c>
      <c r="FK5" s="24" t="s">
        <v>18</v>
      </c>
      <c r="FL5" s="13"/>
      <c r="FM5" s="13"/>
      <c r="FN5" s="13" t="s">
        <v>20</v>
      </c>
      <c r="FO5" s="13" t="s">
        <v>21</v>
      </c>
      <c r="FP5" s="13"/>
      <c r="FQ5" s="13" t="s">
        <v>22</v>
      </c>
      <c r="FR5" s="13" t="s">
        <v>23</v>
      </c>
      <c r="FS5" s="13" t="s">
        <v>24</v>
      </c>
      <c r="FT5" s="14" t="s">
        <v>25</v>
      </c>
      <c r="FU5" s="13" t="s">
        <v>9</v>
      </c>
      <c r="FV5" s="13" t="s">
        <v>10</v>
      </c>
      <c r="FW5" s="13" t="s">
        <v>11</v>
      </c>
      <c r="FX5" s="13" t="s">
        <v>12</v>
      </c>
      <c r="FY5" s="13" t="s">
        <v>13</v>
      </c>
      <c r="FZ5" s="13" t="s">
        <v>14</v>
      </c>
      <c r="GA5" s="13" t="s">
        <v>15</v>
      </c>
      <c r="GB5" s="13" t="s">
        <v>16</v>
      </c>
      <c r="GC5" s="13" t="s">
        <v>17</v>
      </c>
      <c r="GD5" s="24" t="s">
        <v>18</v>
      </c>
      <c r="GE5" s="13"/>
      <c r="GF5" s="13"/>
      <c r="GG5" s="13" t="s">
        <v>20</v>
      </c>
      <c r="GH5" s="13" t="s">
        <v>21</v>
      </c>
      <c r="GI5" s="13"/>
      <c r="GJ5" s="13" t="s">
        <v>22</v>
      </c>
      <c r="GK5" s="13" t="s">
        <v>23</v>
      </c>
      <c r="GL5" s="13" t="s">
        <v>24</v>
      </c>
      <c r="GM5" s="14" t="s">
        <v>25</v>
      </c>
      <c r="GN5" s="13" t="s">
        <v>9</v>
      </c>
      <c r="GO5" s="13" t="s">
        <v>10</v>
      </c>
      <c r="GP5" s="13" t="s">
        <v>11</v>
      </c>
      <c r="GQ5" s="13" t="s">
        <v>12</v>
      </c>
      <c r="GR5" s="13" t="s">
        <v>13</v>
      </c>
      <c r="GS5" s="13" t="s">
        <v>14</v>
      </c>
      <c r="GT5" s="13" t="s">
        <v>15</v>
      </c>
      <c r="GU5" s="13" t="s">
        <v>16</v>
      </c>
      <c r="GV5" s="13" t="s">
        <v>17</v>
      </c>
      <c r="GW5" s="24" t="s">
        <v>18</v>
      </c>
      <c r="GX5" s="13" t="s">
        <v>26</v>
      </c>
      <c r="GY5" s="13" t="s">
        <v>27</v>
      </c>
      <c r="GZ5" s="13" t="s">
        <v>20</v>
      </c>
      <c r="HA5" s="13" t="s">
        <v>21</v>
      </c>
      <c r="HB5" s="13"/>
      <c r="HC5" s="13" t="s">
        <v>22</v>
      </c>
      <c r="HD5" s="13" t="s">
        <v>23</v>
      </c>
      <c r="HE5" s="13" t="s">
        <v>24</v>
      </c>
      <c r="HF5" s="14" t="s">
        <v>25</v>
      </c>
      <c r="HG5" s="13" t="s">
        <v>9</v>
      </c>
      <c r="HH5" s="13" t="s">
        <v>10</v>
      </c>
      <c r="HI5" s="13" t="s">
        <v>11</v>
      </c>
      <c r="HJ5" s="13" t="s">
        <v>12</v>
      </c>
      <c r="HK5" s="13" t="s">
        <v>13</v>
      </c>
      <c r="HL5" s="13" t="s">
        <v>14</v>
      </c>
      <c r="HM5" s="13" t="s">
        <v>15</v>
      </c>
      <c r="HN5" s="13" t="s">
        <v>16</v>
      </c>
      <c r="HO5" s="13" t="s">
        <v>17</v>
      </c>
      <c r="HP5" s="24" t="s">
        <v>18</v>
      </c>
      <c r="HQ5" s="13"/>
      <c r="HR5" s="13"/>
      <c r="HS5" s="13" t="s">
        <v>20</v>
      </c>
      <c r="HT5" s="13" t="s">
        <v>21</v>
      </c>
      <c r="HU5" s="13"/>
      <c r="HV5" s="13" t="s">
        <v>22</v>
      </c>
      <c r="HW5" s="13" t="s">
        <v>23</v>
      </c>
      <c r="HX5" s="13" t="s">
        <v>24</v>
      </c>
      <c r="HY5" s="14" t="s">
        <v>25</v>
      </c>
      <c r="HZ5" s="13" t="s">
        <v>9</v>
      </c>
      <c r="IA5" s="13" t="s">
        <v>10</v>
      </c>
      <c r="IB5" s="13" t="s">
        <v>11</v>
      </c>
      <c r="IC5" s="13" t="s">
        <v>12</v>
      </c>
      <c r="ID5" s="13" t="s">
        <v>13</v>
      </c>
      <c r="IE5" s="13" t="s">
        <v>14</v>
      </c>
      <c r="IF5" s="13" t="s">
        <v>15</v>
      </c>
      <c r="IG5" s="13" t="s">
        <v>16</v>
      </c>
      <c r="IH5" s="13" t="s">
        <v>17</v>
      </c>
      <c r="II5" s="24" t="s">
        <v>18</v>
      </c>
      <c r="IJ5" s="13" t="s">
        <v>26</v>
      </c>
      <c r="IK5" s="13" t="s">
        <v>27</v>
      </c>
      <c r="IL5" s="13" t="s">
        <v>20</v>
      </c>
      <c r="IM5" s="13" t="s">
        <v>21</v>
      </c>
      <c r="IN5" s="13"/>
      <c r="IO5" s="13" t="s">
        <v>22</v>
      </c>
      <c r="IP5" s="13" t="s">
        <v>23</v>
      </c>
      <c r="IQ5" s="13" t="s">
        <v>24</v>
      </c>
      <c r="IR5" s="14" t="s">
        <v>25</v>
      </c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>
      <c r="A6" s="25" t="s">
        <v>28</v>
      </c>
      <c r="B6" s="26"/>
      <c r="C6" s="26"/>
      <c r="D6" s="27"/>
      <c r="E6" s="28" t="s">
        <v>29</v>
      </c>
      <c r="F6" s="28" t="s">
        <v>30</v>
      </c>
      <c r="G6" s="28" t="s">
        <v>30</v>
      </c>
      <c r="H6" s="28" t="s">
        <v>30</v>
      </c>
      <c r="I6" s="28" t="s">
        <v>30</v>
      </c>
      <c r="J6" s="28" t="s">
        <v>30</v>
      </c>
      <c r="K6" s="28" t="s">
        <v>30</v>
      </c>
      <c r="L6" s="28" t="s">
        <v>30</v>
      </c>
      <c r="M6" s="28" t="s">
        <v>30</v>
      </c>
      <c r="N6" s="28" t="s">
        <v>30</v>
      </c>
      <c r="O6" s="28" t="s">
        <v>30</v>
      </c>
      <c r="P6" s="28" t="s">
        <v>30</v>
      </c>
      <c r="Q6" s="28" t="s">
        <v>30</v>
      </c>
      <c r="R6" s="28" t="s">
        <v>30</v>
      </c>
      <c r="S6" s="28" t="s">
        <v>30</v>
      </c>
      <c r="T6" s="28" t="s">
        <v>30</v>
      </c>
      <c r="U6" s="28" t="s">
        <v>30</v>
      </c>
      <c r="V6" s="28" t="s">
        <v>30</v>
      </c>
      <c r="W6" s="28" t="s">
        <v>30</v>
      </c>
      <c r="X6" s="29" t="s">
        <v>30</v>
      </c>
      <c r="Y6" s="28" t="s">
        <v>31</v>
      </c>
      <c r="Z6" s="28" t="s">
        <v>31</v>
      </c>
      <c r="AA6" s="28" t="s">
        <v>31</v>
      </c>
      <c r="AB6" s="28" t="s">
        <v>31</v>
      </c>
      <c r="AC6" s="28" t="s">
        <v>31</v>
      </c>
      <c r="AD6" s="28" t="s">
        <v>31</v>
      </c>
      <c r="AE6" s="28" t="s">
        <v>31</v>
      </c>
      <c r="AF6" s="28" t="s">
        <v>31</v>
      </c>
      <c r="AG6" s="28" t="s">
        <v>31</v>
      </c>
      <c r="AH6" s="28" t="s">
        <v>31</v>
      </c>
      <c r="AI6" s="28" t="s">
        <v>31</v>
      </c>
      <c r="AJ6" s="28" t="s">
        <v>31</v>
      </c>
      <c r="AK6" s="28" t="s">
        <v>31</v>
      </c>
      <c r="AL6" s="28" t="s">
        <v>31</v>
      </c>
      <c r="AM6" s="28" t="s">
        <v>31</v>
      </c>
      <c r="AN6" s="28" t="s">
        <v>31</v>
      </c>
      <c r="AO6" s="28" t="s">
        <v>31</v>
      </c>
      <c r="AP6" s="28" t="s">
        <v>31</v>
      </c>
      <c r="AQ6" s="29" t="s">
        <v>31</v>
      </c>
      <c r="AR6" s="28" t="s">
        <v>32</v>
      </c>
      <c r="AS6" s="28" t="s">
        <v>32</v>
      </c>
      <c r="AT6" s="28" t="s">
        <v>32</v>
      </c>
      <c r="AU6" s="28" t="s">
        <v>32</v>
      </c>
      <c r="AV6" s="28" t="s">
        <v>32</v>
      </c>
      <c r="AW6" s="28" t="s">
        <v>32</v>
      </c>
      <c r="AX6" s="28" t="s">
        <v>32</v>
      </c>
      <c r="AY6" s="28" t="s">
        <v>32</v>
      </c>
      <c r="AZ6" s="28" t="s">
        <v>32</v>
      </c>
      <c r="BA6" s="28" t="s">
        <v>32</v>
      </c>
      <c r="BB6" s="28" t="s">
        <v>32</v>
      </c>
      <c r="BC6" s="28" t="s">
        <v>32</v>
      </c>
      <c r="BD6" s="28" t="s">
        <v>32</v>
      </c>
      <c r="BE6" s="28" t="s">
        <v>32</v>
      </c>
      <c r="BF6" s="28" t="s">
        <v>32</v>
      </c>
      <c r="BG6" s="28" t="s">
        <v>32</v>
      </c>
      <c r="BH6" s="28" t="s">
        <v>32</v>
      </c>
      <c r="BI6" s="28" t="s">
        <v>32</v>
      </c>
      <c r="BJ6" s="29" t="s">
        <v>32</v>
      </c>
      <c r="BK6" s="28" t="s">
        <v>33</v>
      </c>
      <c r="BL6" s="28" t="s">
        <v>33</v>
      </c>
      <c r="BM6" s="28" t="s">
        <v>33</v>
      </c>
      <c r="BN6" s="28" t="s">
        <v>33</v>
      </c>
      <c r="BO6" s="28" t="s">
        <v>33</v>
      </c>
      <c r="BP6" s="28" t="s">
        <v>33</v>
      </c>
      <c r="BQ6" s="28" t="s">
        <v>33</v>
      </c>
      <c r="BR6" s="28" t="s">
        <v>33</v>
      </c>
      <c r="BS6" s="28" t="s">
        <v>33</v>
      </c>
      <c r="BT6" s="28" t="s">
        <v>33</v>
      </c>
      <c r="BU6" s="28" t="s">
        <v>33</v>
      </c>
      <c r="BV6" s="28" t="s">
        <v>33</v>
      </c>
      <c r="BW6" s="28" t="s">
        <v>33</v>
      </c>
      <c r="BX6" s="28" t="s">
        <v>33</v>
      </c>
      <c r="BY6" s="28" t="s">
        <v>33</v>
      </c>
      <c r="BZ6" s="28" t="s">
        <v>33</v>
      </c>
      <c r="CA6" s="28" t="s">
        <v>33</v>
      </c>
      <c r="CB6" s="28" t="s">
        <v>33</v>
      </c>
      <c r="CC6" s="29" t="s">
        <v>33</v>
      </c>
      <c r="CD6" s="28" t="s">
        <v>34</v>
      </c>
      <c r="CE6" s="28" t="s">
        <v>34</v>
      </c>
      <c r="CF6" s="28" t="s">
        <v>34</v>
      </c>
      <c r="CG6" s="28" t="s">
        <v>34</v>
      </c>
      <c r="CH6" s="28" t="s">
        <v>34</v>
      </c>
      <c r="CI6" s="28" t="s">
        <v>34</v>
      </c>
      <c r="CJ6" s="28" t="s">
        <v>34</v>
      </c>
      <c r="CK6" s="28" t="s">
        <v>34</v>
      </c>
      <c r="CL6" s="28" t="s">
        <v>34</v>
      </c>
      <c r="CM6" s="28" t="s">
        <v>34</v>
      </c>
      <c r="CN6" s="28" t="s">
        <v>34</v>
      </c>
      <c r="CO6" s="28" t="s">
        <v>34</v>
      </c>
      <c r="CP6" s="28" t="s">
        <v>34</v>
      </c>
      <c r="CQ6" s="28" t="s">
        <v>34</v>
      </c>
      <c r="CR6" s="28" t="s">
        <v>34</v>
      </c>
      <c r="CS6" s="28" t="s">
        <v>34</v>
      </c>
      <c r="CT6" s="28" t="s">
        <v>34</v>
      </c>
      <c r="CU6" s="28" t="s">
        <v>34</v>
      </c>
      <c r="CV6" s="29" t="s">
        <v>34</v>
      </c>
      <c r="CW6" s="28" t="s">
        <v>35</v>
      </c>
      <c r="CX6" s="28" t="s">
        <v>35</v>
      </c>
      <c r="CY6" s="28" t="s">
        <v>35</v>
      </c>
      <c r="CZ6" s="28" t="s">
        <v>35</v>
      </c>
      <c r="DA6" s="28" t="s">
        <v>35</v>
      </c>
      <c r="DB6" s="28" t="s">
        <v>35</v>
      </c>
      <c r="DC6" s="28" t="s">
        <v>35</v>
      </c>
      <c r="DD6" s="28" t="s">
        <v>35</v>
      </c>
      <c r="DE6" s="28" t="s">
        <v>35</v>
      </c>
      <c r="DF6" s="28" t="s">
        <v>35</v>
      </c>
      <c r="DG6" s="28" t="s">
        <v>35</v>
      </c>
      <c r="DH6" s="28" t="s">
        <v>35</v>
      </c>
      <c r="DI6" s="28" t="s">
        <v>35</v>
      </c>
      <c r="DJ6" s="28" t="s">
        <v>35</v>
      </c>
      <c r="DK6" s="28" t="s">
        <v>35</v>
      </c>
      <c r="DL6" s="28" t="s">
        <v>35</v>
      </c>
      <c r="DM6" s="28" t="s">
        <v>35</v>
      </c>
      <c r="DN6" s="28" t="s">
        <v>35</v>
      </c>
      <c r="DO6" s="29" t="s">
        <v>35</v>
      </c>
      <c r="DP6" s="28" t="s">
        <v>36</v>
      </c>
      <c r="DQ6" s="28" t="s">
        <v>36</v>
      </c>
      <c r="DR6" s="28" t="s">
        <v>36</v>
      </c>
      <c r="DS6" s="28" t="s">
        <v>36</v>
      </c>
      <c r="DT6" s="28" t="s">
        <v>36</v>
      </c>
      <c r="DU6" s="28" t="s">
        <v>36</v>
      </c>
      <c r="DV6" s="28" t="s">
        <v>36</v>
      </c>
      <c r="DW6" s="28" t="s">
        <v>36</v>
      </c>
      <c r="DX6" s="28" t="s">
        <v>36</v>
      </c>
      <c r="DY6" s="28" t="s">
        <v>36</v>
      </c>
      <c r="DZ6" s="28" t="s">
        <v>36</v>
      </c>
      <c r="EA6" s="28" t="s">
        <v>36</v>
      </c>
      <c r="EB6" s="28" t="s">
        <v>36</v>
      </c>
      <c r="EC6" s="28" t="s">
        <v>36</v>
      </c>
      <c r="ED6" s="28" t="s">
        <v>36</v>
      </c>
      <c r="EE6" s="28" t="s">
        <v>36</v>
      </c>
      <c r="EF6" s="28" t="s">
        <v>36</v>
      </c>
      <c r="EG6" s="28" t="s">
        <v>36</v>
      </c>
      <c r="EH6" s="29" t="s">
        <v>36</v>
      </c>
      <c r="EI6" s="28" t="s">
        <v>37</v>
      </c>
      <c r="EJ6" s="28" t="s">
        <v>37</v>
      </c>
      <c r="EK6" s="28" t="s">
        <v>37</v>
      </c>
      <c r="EL6" s="28" t="s">
        <v>37</v>
      </c>
      <c r="EM6" s="28" t="s">
        <v>37</v>
      </c>
      <c r="EN6" s="28" t="s">
        <v>37</v>
      </c>
      <c r="EO6" s="28" t="s">
        <v>37</v>
      </c>
      <c r="EP6" s="28" t="s">
        <v>37</v>
      </c>
      <c r="EQ6" s="28" t="s">
        <v>37</v>
      </c>
      <c r="ER6" s="28" t="s">
        <v>37</v>
      </c>
      <c r="ES6" s="28" t="s">
        <v>37</v>
      </c>
      <c r="ET6" s="28" t="s">
        <v>37</v>
      </c>
      <c r="EU6" s="28" t="s">
        <v>37</v>
      </c>
      <c r="EV6" s="28" t="s">
        <v>37</v>
      </c>
      <c r="EW6" s="28" t="s">
        <v>37</v>
      </c>
      <c r="EX6" s="28" t="s">
        <v>37</v>
      </c>
      <c r="EY6" s="28" t="s">
        <v>37</v>
      </c>
      <c r="EZ6" s="28" t="s">
        <v>37</v>
      </c>
      <c r="FA6" s="29" t="s">
        <v>37</v>
      </c>
      <c r="FB6" s="28" t="s">
        <v>38</v>
      </c>
      <c r="FC6" s="28" t="s">
        <v>38</v>
      </c>
      <c r="FD6" s="28" t="s">
        <v>38</v>
      </c>
      <c r="FE6" s="28" t="s">
        <v>38</v>
      </c>
      <c r="FF6" s="28" t="s">
        <v>38</v>
      </c>
      <c r="FG6" s="28" t="s">
        <v>38</v>
      </c>
      <c r="FH6" s="28" t="s">
        <v>38</v>
      </c>
      <c r="FI6" s="28" t="s">
        <v>38</v>
      </c>
      <c r="FJ6" s="28" t="s">
        <v>38</v>
      </c>
      <c r="FK6" s="28" t="s">
        <v>38</v>
      </c>
      <c r="FL6" s="28" t="s">
        <v>38</v>
      </c>
      <c r="FM6" s="28" t="s">
        <v>38</v>
      </c>
      <c r="FN6" s="28" t="s">
        <v>38</v>
      </c>
      <c r="FO6" s="28" t="s">
        <v>38</v>
      </c>
      <c r="FP6" s="28" t="s">
        <v>38</v>
      </c>
      <c r="FQ6" s="28" t="s">
        <v>38</v>
      </c>
      <c r="FR6" s="28" t="s">
        <v>38</v>
      </c>
      <c r="FS6" s="28" t="s">
        <v>38</v>
      </c>
      <c r="FT6" s="29" t="s">
        <v>38</v>
      </c>
      <c r="FU6" s="28" t="s">
        <v>39</v>
      </c>
      <c r="FV6" s="28" t="s">
        <v>39</v>
      </c>
      <c r="FW6" s="28" t="s">
        <v>39</v>
      </c>
      <c r="FX6" s="28" t="s">
        <v>39</v>
      </c>
      <c r="FY6" s="28" t="s">
        <v>39</v>
      </c>
      <c r="FZ6" s="28" t="s">
        <v>39</v>
      </c>
      <c r="GA6" s="28" t="s">
        <v>39</v>
      </c>
      <c r="GB6" s="28" t="s">
        <v>39</v>
      </c>
      <c r="GC6" s="28" t="s">
        <v>39</v>
      </c>
      <c r="GD6" s="28" t="s">
        <v>39</v>
      </c>
      <c r="GE6" s="28" t="s">
        <v>39</v>
      </c>
      <c r="GF6" s="28" t="s">
        <v>39</v>
      </c>
      <c r="GG6" s="28" t="s">
        <v>39</v>
      </c>
      <c r="GH6" s="28" t="s">
        <v>39</v>
      </c>
      <c r="GI6" s="28" t="s">
        <v>39</v>
      </c>
      <c r="GJ6" s="28" t="s">
        <v>39</v>
      </c>
      <c r="GK6" s="28" t="s">
        <v>39</v>
      </c>
      <c r="GL6" s="28" t="s">
        <v>39</v>
      </c>
      <c r="GM6" s="29" t="s">
        <v>39</v>
      </c>
      <c r="GN6" s="28" t="s">
        <v>40</v>
      </c>
      <c r="GO6" s="28" t="s">
        <v>40</v>
      </c>
      <c r="GP6" s="30" t="s">
        <v>40</v>
      </c>
      <c r="GQ6" s="28" t="s">
        <v>40</v>
      </c>
      <c r="GR6" s="30" t="s">
        <v>40</v>
      </c>
      <c r="GS6" s="28" t="s">
        <v>40</v>
      </c>
      <c r="GT6" s="30" t="s">
        <v>40</v>
      </c>
      <c r="GU6" s="28" t="s">
        <v>40</v>
      </c>
      <c r="GV6" s="30" t="s">
        <v>40</v>
      </c>
      <c r="GW6" s="28" t="s">
        <v>40</v>
      </c>
      <c r="GX6" s="30" t="s">
        <v>40</v>
      </c>
      <c r="GY6" s="28" t="s">
        <v>40</v>
      </c>
      <c r="GZ6" s="30" t="s">
        <v>40</v>
      </c>
      <c r="HA6" s="28" t="s">
        <v>40</v>
      </c>
      <c r="HB6" s="30" t="s">
        <v>40</v>
      </c>
      <c r="HC6" s="28" t="s">
        <v>40</v>
      </c>
      <c r="HD6" s="30" t="s">
        <v>40</v>
      </c>
      <c r="HE6" s="28" t="s">
        <v>40</v>
      </c>
      <c r="HF6" s="31" t="s">
        <v>40</v>
      </c>
      <c r="HG6" s="32" t="s">
        <v>41</v>
      </c>
      <c r="HH6" s="32" t="s">
        <v>41</v>
      </c>
      <c r="HI6" s="32" t="s">
        <v>41</v>
      </c>
      <c r="HJ6" s="32" t="s">
        <v>41</v>
      </c>
      <c r="HK6" s="32" t="s">
        <v>41</v>
      </c>
      <c r="HL6" s="32" t="s">
        <v>41</v>
      </c>
      <c r="HM6" s="32" t="s">
        <v>41</v>
      </c>
      <c r="HN6" s="32" t="s">
        <v>41</v>
      </c>
      <c r="HO6" s="32" t="s">
        <v>41</v>
      </c>
      <c r="HP6" s="32" t="s">
        <v>41</v>
      </c>
      <c r="HQ6" s="32" t="s">
        <v>41</v>
      </c>
      <c r="HR6" s="32" t="s">
        <v>41</v>
      </c>
      <c r="HS6" s="32" t="s">
        <v>41</v>
      </c>
      <c r="HT6" s="32" t="s">
        <v>41</v>
      </c>
      <c r="HU6" s="32" t="s">
        <v>41</v>
      </c>
      <c r="HV6" s="32" t="s">
        <v>41</v>
      </c>
      <c r="HW6" s="32" t="s">
        <v>41</v>
      </c>
      <c r="HX6" s="32" t="s">
        <v>41</v>
      </c>
      <c r="HY6" s="33" t="s">
        <v>41</v>
      </c>
      <c r="HZ6" s="32" t="s">
        <v>42</v>
      </c>
      <c r="IA6" s="32" t="s">
        <v>42</v>
      </c>
      <c r="IB6" s="32" t="s">
        <v>42</v>
      </c>
      <c r="IC6" s="32" t="s">
        <v>42</v>
      </c>
      <c r="ID6" s="32" t="s">
        <v>42</v>
      </c>
      <c r="IE6" s="32" t="s">
        <v>42</v>
      </c>
      <c r="IF6" s="32" t="s">
        <v>42</v>
      </c>
      <c r="IG6" s="32" t="s">
        <v>42</v>
      </c>
      <c r="IH6" s="32" t="s">
        <v>42</v>
      </c>
      <c r="II6" s="32" t="s">
        <v>42</v>
      </c>
      <c r="IJ6" s="32" t="s">
        <v>42</v>
      </c>
      <c r="IK6" s="32" t="s">
        <v>42</v>
      </c>
      <c r="IL6" s="32" t="s">
        <v>42</v>
      </c>
      <c r="IM6" s="32" t="s">
        <v>42</v>
      </c>
      <c r="IN6" s="32" t="s">
        <v>42</v>
      </c>
      <c r="IO6" s="32" t="s">
        <v>42</v>
      </c>
      <c r="IP6" s="32" t="s">
        <v>42</v>
      </c>
      <c r="IQ6" s="32" t="s">
        <v>42</v>
      </c>
      <c r="IR6" s="33" t="s">
        <v>42</v>
      </c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5.0" customHeight="1">
      <c r="A7" s="34">
        <v>1.0</v>
      </c>
      <c r="B7" s="35" t="s">
        <v>43</v>
      </c>
      <c r="C7" s="36" t="s">
        <v>44</v>
      </c>
      <c r="D7" s="37" t="s">
        <v>45</v>
      </c>
      <c r="E7" s="38"/>
      <c r="F7" s="39">
        <f>2536*1.3</f>
        <v>3296.8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>
        <f t="shared" ref="S7:S11" si="5">SUM(F7:R7)</f>
        <v>3296.8</v>
      </c>
      <c r="T7" s="39"/>
      <c r="U7" s="39">
        <f t="shared" ref="U7:U11" si="6">S7-V7</f>
        <v>2505.568</v>
      </c>
      <c r="V7" s="39">
        <f t="shared" ref="V7:V11" si="7">+S7*0.24</f>
        <v>791.232</v>
      </c>
      <c r="W7" s="39">
        <f t="shared" ref="W7:W11" si="8">+S7*0.4</f>
        <v>1318.72</v>
      </c>
      <c r="X7" s="40">
        <f t="shared" ref="X7:X11" si="9">W7+V7+U7</f>
        <v>4615.52</v>
      </c>
      <c r="Y7" s="39">
        <v>3000.0</v>
      </c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>
        <f t="shared" ref="AL7:AL11" si="10">SUM(Y7:AK7)</f>
        <v>3000</v>
      </c>
      <c r="AM7" s="39"/>
      <c r="AN7" s="39">
        <f t="shared" ref="AN7:AN11" si="11">AL7-AO7</f>
        <v>2280</v>
      </c>
      <c r="AO7" s="39">
        <f t="shared" ref="AO7:AO11" si="12">+AL7*0.24</f>
        <v>720</v>
      </c>
      <c r="AP7" s="39">
        <f t="shared" ref="AP7:AP11" si="13">+AL7*0.4</f>
        <v>1200</v>
      </c>
      <c r="AQ7" s="40">
        <f t="shared" ref="AQ7:AQ11" si="14">AP7+AO7+AN7</f>
        <v>4200</v>
      </c>
      <c r="AR7" s="39">
        <v>3000.0</v>
      </c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>
        <f t="shared" ref="BE7:BE11" si="15">SUM(AR7:BD7)</f>
        <v>3000</v>
      </c>
      <c r="BF7" s="39"/>
      <c r="BG7" s="39">
        <f t="shared" ref="BG7:BG11" si="16">BE7-BH7</f>
        <v>2280</v>
      </c>
      <c r="BH7" s="39">
        <f t="shared" ref="BH7:BH11" si="17">+BE7*0.24</f>
        <v>720</v>
      </c>
      <c r="BI7" s="39">
        <f t="shared" ref="BI7:BI11" si="18">+BE7*0.4</f>
        <v>1200</v>
      </c>
      <c r="BJ7" s="40">
        <f t="shared" ref="BJ7:BJ11" si="19">BI7+BH7+BG7</f>
        <v>4200</v>
      </c>
      <c r="BK7" s="39">
        <v>3000.0</v>
      </c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>
        <f t="shared" ref="BX7:BX11" si="20">SUM(BK7:BW7)</f>
        <v>3000</v>
      </c>
      <c r="BY7" s="39"/>
      <c r="BZ7" s="39">
        <f t="shared" ref="BZ7:BZ11" si="21">BX7-CA7</f>
        <v>2280</v>
      </c>
      <c r="CA7" s="39">
        <f t="shared" ref="CA7:CA11" si="22">+BX7*0.24</f>
        <v>720</v>
      </c>
      <c r="CB7" s="39">
        <f t="shared" ref="CB7:CB11" si="23">+BX7*0.4</f>
        <v>1200</v>
      </c>
      <c r="CC7" s="40">
        <f t="shared" ref="CC7:CC11" si="24">CB7+CA7+BZ7</f>
        <v>4200</v>
      </c>
      <c r="CD7" s="39">
        <v>3000.0</v>
      </c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>
        <f t="shared" ref="CQ7:CQ11" si="25">SUM(CD7:CP7)</f>
        <v>3000</v>
      </c>
      <c r="CR7" s="39"/>
      <c r="CS7" s="39">
        <f t="shared" ref="CS7:CS11" si="26">CQ7-CT7</f>
        <v>2280</v>
      </c>
      <c r="CT7" s="39">
        <f t="shared" ref="CT7:CT11" si="27">+CQ7*0.24</f>
        <v>720</v>
      </c>
      <c r="CU7" s="39">
        <f t="shared" ref="CU7:CU11" si="28">+CQ7*0.4</f>
        <v>1200</v>
      </c>
      <c r="CV7" s="40">
        <f t="shared" ref="CV7:CV11" si="29">CU7+CT7+CS7</f>
        <v>4200</v>
      </c>
      <c r="CW7" s="39">
        <v>3000.0</v>
      </c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>
        <f t="shared" ref="DJ7:DJ11" si="30">SUM(CW7:DI7)</f>
        <v>3000</v>
      </c>
      <c r="DK7" s="39"/>
      <c r="DL7" s="39">
        <f t="shared" ref="DL7:DL11" si="31">DJ7-DM7</f>
        <v>2280</v>
      </c>
      <c r="DM7" s="39">
        <f t="shared" ref="DM7:DM11" si="32">+DJ7*0.24</f>
        <v>720</v>
      </c>
      <c r="DN7" s="39">
        <f t="shared" ref="DN7:DN11" si="33">+DJ7*0.4</f>
        <v>1200</v>
      </c>
      <c r="DO7" s="40">
        <f t="shared" ref="DO7:DO11" si="34">DN7+DM7+DL7</f>
        <v>4200</v>
      </c>
      <c r="DP7" s="39">
        <v>3000.0</v>
      </c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>
        <f t="shared" ref="EC7:EC11" si="35">SUM(DP7:EB7)</f>
        <v>3000</v>
      </c>
      <c r="ED7" s="39"/>
      <c r="EE7" s="39">
        <f t="shared" ref="EE7:EE11" si="36">EC7-EF7</f>
        <v>2280</v>
      </c>
      <c r="EF7" s="39">
        <f t="shared" ref="EF7:EF11" si="37">+EC7*0.24</f>
        <v>720</v>
      </c>
      <c r="EG7" s="39">
        <f t="shared" ref="EG7:EG11" si="38">+EC7*0.4</f>
        <v>1200</v>
      </c>
      <c r="EH7" s="40">
        <f t="shared" ref="EH7:EH11" si="39">EG7+EF7+EE7</f>
        <v>4200</v>
      </c>
      <c r="EI7" s="39">
        <v>3000.0</v>
      </c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>
        <f t="shared" ref="EV7:EV11" si="40">SUM(EI7:EU7)</f>
        <v>3000</v>
      </c>
      <c r="EW7" s="39"/>
      <c r="EX7" s="39">
        <f t="shared" ref="EX7:EX11" si="41">EV7-EY7</f>
        <v>2280</v>
      </c>
      <c r="EY7" s="39">
        <f t="shared" ref="EY7:EY11" si="42">+EV7*0.24</f>
        <v>720</v>
      </c>
      <c r="EZ7" s="39">
        <f t="shared" ref="EZ7:EZ11" si="43">+EV7*0.4</f>
        <v>1200</v>
      </c>
      <c r="FA7" s="40">
        <f t="shared" ref="FA7:FA11" si="44">EZ7+EY7+EX7</f>
        <v>4200</v>
      </c>
      <c r="FB7" s="39">
        <v>3000.0</v>
      </c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>
        <f t="shared" ref="FO7:FO11" si="45">SUM(FB7:FN7)</f>
        <v>3000</v>
      </c>
      <c r="FP7" s="39"/>
      <c r="FQ7" s="39">
        <f t="shared" ref="FQ7:FQ11" si="46">FO7-FR7</f>
        <v>2280</v>
      </c>
      <c r="FR7" s="39">
        <f t="shared" ref="FR7:FR11" si="47">+FO7*0.24</f>
        <v>720</v>
      </c>
      <c r="FS7" s="39">
        <f t="shared" ref="FS7:FS11" si="48">+FO7*0.4</f>
        <v>1200</v>
      </c>
      <c r="FT7" s="40">
        <f t="shared" ref="FT7:FT11" si="49">FS7+FR7+FQ7</f>
        <v>4200</v>
      </c>
      <c r="FU7" s="39">
        <v>3000.0</v>
      </c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>
        <f t="shared" ref="GH7:GH11" si="50">SUM(FU7:GG7)</f>
        <v>3000</v>
      </c>
      <c r="GI7" s="39"/>
      <c r="GJ7" s="39">
        <f t="shared" ref="GJ7:GJ11" si="51">GH7-GK7</f>
        <v>2280</v>
      </c>
      <c r="GK7" s="39">
        <f t="shared" ref="GK7:GK11" si="52">+GH7*0.24</f>
        <v>720</v>
      </c>
      <c r="GL7" s="39">
        <f t="shared" ref="GL7:GL11" si="53">+GH7*0.4</f>
        <v>1200</v>
      </c>
      <c r="GM7" s="40">
        <f t="shared" ref="GM7:GM11" si="54">GL7+GK7+GJ7</f>
        <v>4200</v>
      </c>
      <c r="GN7" s="39">
        <v>3000.0</v>
      </c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>
        <f t="shared" ref="HA7:HA11" si="55">SUM(GN7:GZ7)</f>
        <v>3000</v>
      </c>
      <c r="HB7" s="39"/>
      <c r="HC7" s="39">
        <f t="shared" ref="HC7:HC11" si="56">HA7-HD7</f>
        <v>2280</v>
      </c>
      <c r="HD7" s="39">
        <f t="shared" ref="HD7:HD11" si="57">+HA7*0.24</f>
        <v>720</v>
      </c>
      <c r="HE7" s="39">
        <f t="shared" ref="HE7:HE11" si="58">+HA7*0.4</f>
        <v>1200</v>
      </c>
      <c r="HF7" s="40">
        <f t="shared" ref="HF7:HF11" si="59">HE7+HD7+HC7</f>
        <v>4200</v>
      </c>
      <c r="HG7" s="39">
        <v>3000.0</v>
      </c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>
        <f t="shared" ref="HT7:HT11" si="60">SUM(HG7:HS7)</f>
        <v>3000</v>
      </c>
      <c r="HU7" s="39"/>
      <c r="HV7" s="39">
        <f t="shared" ref="HV7:HV11" si="61">HT7-HW7</f>
        <v>2280</v>
      </c>
      <c r="HW7" s="39">
        <f t="shared" ref="HW7:HW11" si="62">+HT7*0.24</f>
        <v>720</v>
      </c>
      <c r="HX7" s="39">
        <f t="shared" ref="HX7:HX11" si="63">+HT7*0.4</f>
        <v>1200</v>
      </c>
      <c r="HY7" s="40">
        <f t="shared" ref="HY7:HY11" si="64">HX7+HW7+HV7</f>
        <v>4200</v>
      </c>
      <c r="HZ7" s="39">
        <f t="shared" ref="HZ7:IL7" si="3">F7+Y7+AR7+BK7+CD7+CW7+DP7+EI7+FB7+FU7+GN7+HG7</f>
        <v>36296.8</v>
      </c>
      <c r="IA7" s="39">
        <f t="shared" si="3"/>
        <v>0</v>
      </c>
      <c r="IB7" s="39">
        <f t="shared" si="3"/>
        <v>0</v>
      </c>
      <c r="IC7" s="39">
        <f t="shared" si="3"/>
        <v>0</v>
      </c>
      <c r="ID7" s="39">
        <f t="shared" si="3"/>
        <v>0</v>
      </c>
      <c r="IE7" s="39">
        <f t="shared" si="3"/>
        <v>0</v>
      </c>
      <c r="IF7" s="39">
        <f t="shared" si="3"/>
        <v>0</v>
      </c>
      <c r="IG7" s="39">
        <f t="shared" si="3"/>
        <v>0</v>
      </c>
      <c r="IH7" s="39">
        <f t="shared" si="3"/>
        <v>0</v>
      </c>
      <c r="II7" s="39">
        <f t="shared" si="3"/>
        <v>0</v>
      </c>
      <c r="IJ7" s="39">
        <f t="shared" si="3"/>
        <v>0</v>
      </c>
      <c r="IK7" s="39">
        <f t="shared" si="3"/>
        <v>0</v>
      </c>
      <c r="IL7" s="39">
        <f t="shared" si="3"/>
        <v>0</v>
      </c>
      <c r="IM7" s="39">
        <f t="shared" ref="IM7:IM11" si="66">SUM(HZ7:IL7)</f>
        <v>36296.8</v>
      </c>
      <c r="IN7" s="39">
        <f t="shared" ref="IN7:IN11" si="67">T7+AM7+BF7+BY7+CR7+DK7+ED7+EW7+FP7+GI7+HB7+HU7</f>
        <v>0</v>
      </c>
      <c r="IO7" s="39">
        <f t="shared" ref="IO7:IO11" si="68">IM7-IP7+IN7</f>
        <v>27585.568</v>
      </c>
      <c r="IP7" s="39">
        <f t="shared" ref="IP7:IQ7" si="4">V7+AO7+BH7+CA7+CT7+DM7+EF7+EY7+FR7+GK7+HD7+HW7</f>
        <v>8711.232</v>
      </c>
      <c r="IQ7" s="39">
        <f t="shared" si="4"/>
        <v>14518.72</v>
      </c>
      <c r="IR7" s="40">
        <f t="shared" ref="IR7:IR11" si="70">IQ7+IP7+IO7</f>
        <v>50815.52</v>
      </c>
      <c r="IS7" s="1"/>
      <c r="IT7" s="1"/>
      <c r="IU7" s="1"/>
      <c r="IV7" s="1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</row>
    <row r="8" ht="15.0" customHeight="1">
      <c r="A8" s="34">
        <v>1.0</v>
      </c>
      <c r="B8" s="36" t="s">
        <v>46</v>
      </c>
      <c r="C8" s="36" t="s">
        <v>44</v>
      </c>
      <c r="D8" s="37" t="s">
        <v>45</v>
      </c>
      <c r="E8" s="38"/>
      <c r="F8" s="41">
        <f>1758.29*1.3</f>
        <v>2285.777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>
        <f t="shared" si="5"/>
        <v>2285.777</v>
      </c>
      <c r="T8" s="39"/>
      <c r="U8" s="39">
        <f t="shared" si="6"/>
        <v>1737.19052</v>
      </c>
      <c r="V8" s="39">
        <f t="shared" si="7"/>
        <v>548.58648</v>
      </c>
      <c r="W8" s="39">
        <f t="shared" si="8"/>
        <v>914.3108</v>
      </c>
      <c r="X8" s="40">
        <f t="shared" si="9"/>
        <v>3200.0878</v>
      </c>
      <c r="Y8" s="39">
        <v>1950.0</v>
      </c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>
        <f t="shared" si="10"/>
        <v>1950</v>
      </c>
      <c r="AM8" s="39"/>
      <c r="AN8" s="39">
        <f t="shared" si="11"/>
        <v>1482</v>
      </c>
      <c r="AO8" s="39">
        <f t="shared" si="12"/>
        <v>468</v>
      </c>
      <c r="AP8" s="39">
        <f t="shared" si="13"/>
        <v>780</v>
      </c>
      <c r="AQ8" s="40">
        <f t="shared" si="14"/>
        <v>2730</v>
      </c>
      <c r="AR8" s="39">
        <v>1950.0</v>
      </c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>
        <f t="shared" si="15"/>
        <v>1950</v>
      </c>
      <c r="BF8" s="39"/>
      <c r="BG8" s="39">
        <f t="shared" si="16"/>
        <v>1482</v>
      </c>
      <c r="BH8" s="39">
        <f t="shared" si="17"/>
        <v>468</v>
      </c>
      <c r="BI8" s="39">
        <f t="shared" si="18"/>
        <v>780</v>
      </c>
      <c r="BJ8" s="40">
        <f t="shared" si="19"/>
        <v>2730</v>
      </c>
      <c r="BK8" s="39">
        <v>1950.0</v>
      </c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>
        <f t="shared" si="20"/>
        <v>1950</v>
      </c>
      <c r="BY8" s="39"/>
      <c r="BZ8" s="39">
        <f t="shared" si="21"/>
        <v>1482</v>
      </c>
      <c r="CA8" s="39">
        <f t="shared" si="22"/>
        <v>468</v>
      </c>
      <c r="CB8" s="39">
        <f t="shared" si="23"/>
        <v>780</v>
      </c>
      <c r="CC8" s="40">
        <f t="shared" si="24"/>
        <v>2730</v>
      </c>
      <c r="CD8" s="39">
        <v>1950.0</v>
      </c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>
        <f t="shared" si="25"/>
        <v>1950</v>
      </c>
      <c r="CR8" s="39"/>
      <c r="CS8" s="39">
        <f t="shared" si="26"/>
        <v>1482</v>
      </c>
      <c r="CT8" s="39">
        <f t="shared" si="27"/>
        <v>468</v>
      </c>
      <c r="CU8" s="39">
        <f t="shared" si="28"/>
        <v>780</v>
      </c>
      <c r="CV8" s="40">
        <f t="shared" si="29"/>
        <v>2730</v>
      </c>
      <c r="CW8" s="39">
        <v>1950.0</v>
      </c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>
        <f t="shared" si="30"/>
        <v>1950</v>
      </c>
      <c r="DK8" s="39"/>
      <c r="DL8" s="39">
        <f t="shared" si="31"/>
        <v>1482</v>
      </c>
      <c r="DM8" s="39">
        <f t="shared" si="32"/>
        <v>468</v>
      </c>
      <c r="DN8" s="39">
        <f t="shared" si="33"/>
        <v>780</v>
      </c>
      <c r="DO8" s="40">
        <f t="shared" si="34"/>
        <v>2730</v>
      </c>
      <c r="DP8" s="39">
        <v>1950.0</v>
      </c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>
        <f t="shared" si="35"/>
        <v>1950</v>
      </c>
      <c r="ED8" s="39"/>
      <c r="EE8" s="39">
        <f t="shared" si="36"/>
        <v>1482</v>
      </c>
      <c r="EF8" s="39">
        <f t="shared" si="37"/>
        <v>468</v>
      </c>
      <c r="EG8" s="39">
        <f t="shared" si="38"/>
        <v>780</v>
      </c>
      <c r="EH8" s="40">
        <f t="shared" si="39"/>
        <v>2730</v>
      </c>
      <c r="EI8" s="39">
        <v>1950.0</v>
      </c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>
        <f t="shared" si="40"/>
        <v>1950</v>
      </c>
      <c r="EW8" s="39"/>
      <c r="EX8" s="39">
        <f t="shared" si="41"/>
        <v>1482</v>
      </c>
      <c r="EY8" s="39">
        <f t="shared" si="42"/>
        <v>468</v>
      </c>
      <c r="EZ8" s="39">
        <f t="shared" si="43"/>
        <v>780</v>
      </c>
      <c r="FA8" s="40">
        <f t="shared" si="44"/>
        <v>2730</v>
      </c>
      <c r="FB8" s="39">
        <v>1950.0</v>
      </c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>
        <f t="shared" si="45"/>
        <v>1950</v>
      </c>
      <c r="FP8" s="39"/>
      <c r="FQ8" s="39">
        <f t="shared" si="46"/>
        <v>1482</v>
      </c>
      <c r="FR8" s="39">
        <f t="shared" si="47"/>
        <v>468</v>
      </c>
      <c r="FS8" s="39">
        <f t="shared" si="48"/>
        <v>780</v>
      </c>
      <c r="FT8" s="40">
        <f t="shared" si="49"/>
        <v>2730</v>
      </c>
      <c r="FU8" s="39">
        <v>1950.0</v>
      </c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>
        <f t="shared" si="50"/>
        <v>1950</v>
      </c>
      <c r="GI8" s="39"/>
      <c r="GJ8" s="39">
        <f t="shared" si="51"/>
        <v>1482</v>
      </c>
      <c r="GK8" s="39">
        <f t="shared" si="52"/>
        <v>468</v>
      </c>
      <c r="GL8" s="39">
        <f t="shared" si="53"/>
        <v>780</v>
      </c>
      <c r="GM8" s="40">
        <f t="shared" si="54"/>
        <v>2730</v>
      </c>
      <c r="GN8" s="39">
        <v>1950.0</v>
      </c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>
        <f t="shared" si="55"/>
        <v>1950</v>
      </c>
      <c r="HB8" s="39"/>
      <c r="HC8" s="39">
        <f t="shared" si="56"/>
        <v>1482</v>
      </c>
      <c r="HD8" s="39">
        <f t="shared" si="57"/>
        <v>468</v>
      </c>
      <c r="HE8" s="39">
        <f t="shared" si="58"/>
        <v>780</v>
      </c>
      <c r="HF8" s="40">
        <f t="shared" si="59"/>
        <v>2730</v>
      </c>
      <c r="HG8" s="39">
        <v>1950.0</v>
      </c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>
        <f t="shared" si="60"/>
        <v>1950</v>
      </c>
      <c r="HU8" s="39"/>
      <c r="HV8" s="39">
        <f t="shared" si="61"/>
        <v>1482</v>
      </c>
      <c r="HW8" s="39">
        <f t="shared" si="62"/>
        <v>468</v>
      </c>
      <c r="HX8" s="39">
        <f t="shared" si="63"/>
        <v>780</v>
      </c>
      <c r="HY8" s="40">
        <f t="shared" si="64"/>
        <v>2730</v>
      </c>
      <c r="HZ8" s="39">
        <f t="shared" ref="HZ8:IL8" si="65">F8+Y8+AR8+BK8+CD8+CW8+DP8+EI8+FB8+FU8+GN8+HG8</f>
        <v>23735.777</v>
      </c>
      <c r="IA8" s="39">
        <f t="shared" si="65"/>
        <v>0</v>
      </c>
      <c r="IB8" s="39">
        <f t="shared" si="65"/>
        <v>0</v>
      </c>
      <c r="IC8" s="39">
        <f t="shared" si="65"/>
        <v>0</v>
      </c>
      <c r="ID8" s="39">
        <f t="shared" si="65"/>
        <v>0</v>
      </c>
      <c r="IE8" s="39">
        <f t="shared" si="65"/>
        <v>0</v>
      </c>
      <c r="IF8" s="39">
        <f t="shared" si="65"/>
        <v>0</v>
      </c>
      <c r="IG8" s="39">
        <f t="shared" si="65"/>
        <v>0</v>
      </c>
      <c r="IH8" s="39">
        <f t="shared" si="65"/>
        <v>0</v>
      </c>
      <c r="II8" s="39">
        <f t="shared" si="65"/>
        <v>0</v>
      </c>
      <c r="IJ8" s="39">
        <f t="shared" si="65"/>
        <v>0</v>
      </c>
      <c r="IK8" s="39">
        <f t="shared" si="65"/>
        <v>0</v>
      </c>
      <c r="IL8" s="39">
        <f t="shared" si="65"/>
        <v>0</v>
      </c>
      <c r="IM8" s="39">
        <f t="shared" si="66"/>
        <v>23735.777</v>
      </c>
      <c r="IN8" s="39">
        <f t="shared" si="67"/>
        <v>0</v>
      </c>
      <c r="IO8" s="39">
        <f t="shared" si="68"/>
        <v>18039.19052</v>
      </c>
      <c r="IP8" s="39">
        <f t="shared" ref="IP8:IQ8" si="69">V8+AO8+BH8+CA8+CT8+DM8+EF8+EY8+FR8+GK8+HD8+HW8</f>
        <v>5696.58648</v>
      </c>
      <c r="IQ8" s="39">
        <f t="shared" si="69"/>
        <v>9494.3108</v>
      </c>
      <c r="IR8" s="40">
        <f t="shared" si="70"/>
        <v>33230.0878</v>
      </c>
      <c r="IS8" s="1"/>
      <c r="IT8" s="1"/>
      <c r="IU8" s="1"/>
      <c r="IV8" s="1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</row>
    <row r="9" ht="15.0" customHeight="1">
      <c r="A9" s="42">
        <v>1.0</v>
      </c>
      <c r="B9" s="43" t="s">
        <v>47</v>
      </c>
      <c r="C9" s="44" t="s">
        <v>48</v>
      </c>
      <c r="D9" s="45" t="s">
        <v>49</v>
      </c>
      <c r="E9" s="46"/>
      <c r="F9" s="47">
        <f>1854*1.3</f>
        <v>2410.2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>
        <f t="shared" si="5"/>
        <v>2410.2</v>
      </c>
      <c r="T9" s="47"/>
      <c r="U9" s="47">
        <f t="shared" si="6"/>
        <v>1831.752</v>
      </c>
      <c r="V9" s="47">
        <f t="shared" si="7"/>
        <v>578.448</v>
      </c>
      <c r="W9" s="47">
        <f t="shared" si="8"/>
        <v>964.08</v>
      </c>
      <c r="X9" s="48">
        <f t="shared" si="9"/>
        <v>3374.28</v>
      </c>
      <c r="Y9" s="47">
        <v>2100.0</v>
      </c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>
        <f t="shared" si="10"/>
        <v>2100</v>
      </c>
      <c r="AM9" s="47"/>
      <c r="AN9" s="47">
        <f t="shared" si="11"/>
        <v>1596</v>
      </c>
      <c r="AO9" s="47">
        <f t="shared" si="12"/>
        <v>504</v>
      </c>
      <c r="AP9" s="47">
        <f t="shared" si="13"/>
        <v>840</v>
      </c>
      <c r="AQ9" s="48">
        <f t="shared" si="14"/>
        <v>2940</v>
      </c>
      <c r="AR9" s="47">
        <v>2100.0</v>
      </c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>
        <f t="shared" si="15"/>
        <v>2100</v>
      </c>
      <c r="BF9" s="47"/>
      <c r="BG9" s="47">
        <f t="shared" si="16"/>
        <v>1596</v>
      </c>
      <c r="BH9" s="47">
        <f t="shared" si="17"/>
        <v>504</v>
      </c>
      <c r="BI9" s="47">
        <f t="shared" si="18"/>
        <v>840</v>
      </c>
      <c r="BJ9" s="48">
        <f t="shared" si="19"/>
        <v>2940</v>
      </c>
      <c r="BK9" s="47">
        <v>2100.0</v>
      </c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>
        <f t="shared" si="20"/>
        <v>2100</v>
      </c>
      <c r="BY9" s="47"/>
      <c r="BZ9" s="47">
        <f t="shared" si="21"/>
        <v>1596</v>
      </c>
      <c r="CA9" s="47">
        <f t="shared" si="22"/>
        <v>504</v>
      </c>
      <c r="CB9" s="47">
        <f t="shared" si="23"/>
        <v>840</v>
      </c>
      <c r="CC9" s="48">
        <f t="shared" si="24"/>
        <v>2940</v>
      </c>
      <c r="CD9" s="47">
        <v>2100.0</v>
      </c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>
        <f t="shared" si="25"/>
        <v>2100</v>
      </c>
      <c r="CR9" s="47"/>
      <c r="CS9" s="47">
        <f t="shared" si="26"/>
        <v>1596</v>
      </c>
      <c r="CT9" s="47">
        <f t="shared" si="27"/>
        <v>504</v>
      </c>
      <c r="CU9" s="47">
        <f t="shared" si="28"/>
        <v>840</v>
      </c>
      <c r="CV9" s="48">
        <f t="shared" si="29"/>
        <v>2940</v>
      </c>
      <c r="CW9" s="47">
        <v>2100.0</v>
      </c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>
        <f t="shared" si="30"/>
        <v>2100</v>
      </c>
      <c r="DK9" s="47"/>
      <c r="DL9" s="47">
        <f t="shared" si="31"/>
        <v>1596</v>
      </c>
      <c r="DM9" s="47">
        <f t="shared" si="32"/>
        <v>504</v>
      </c>
      <c r="DN9" s="47">
        <f t="shared" si="33"/>
        <v>840</v>
      </c>
      <c r="DO9" s="48">
        <f t="shared" si="34"/>
        <v>2940</v>
      </c>
      <c r="DP9" s="47">
        <v>2100.0</v>
      </c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>
        <f t="shared" si="35"/>
        <v>2100</v>
      </c>
      <c r="ED9" s="47"/>
      <c r="EE9" s="47">
        <f t="shared" si="36"/>
        <v>1596</v>
      </c>
      <c r="EF9" s="47">
        <f t="shared" si="37"/>
        <v>504</v>
      </c>
      <c r="EG9" s="47">
        <f t="shared" si="38"/>
        <v>840</v>
      </c>
      <c r="EH9" s="48">
        <f t="shared" si="39"/>
        <v>2940</v>
      </c>
      <c r="EI9" s="47">
        <v>2100.0</v>
      </c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>
        <f t="shared" si="40"/>
        <v>2100</v>
      </c>
      <c r="EW9" s="47"/>
      <c r="EX9" s="47">
        <f t="shared" si="41"/>
        <v>1596</v>
      </c>
      <c r="EY9" s="47">
        <f t="shared" si="42"/>
        <v>504</v>
      </c>
      <c r="EZ9" s="47">
        <f t="shared" si="43"/>
        <v>840</v>
      </c>
      <c r="FA9" s="48">
        <f t="shared" si="44"/>
        <v>2940</v>
      </c>
      <c r="FB9" s="47">
        <v>2100.0</v>
      </c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>
        <f t="shared" si="45"/>
        <v>2100</v>
      </c>
      <c r="FP9" s="47"/>
      <c r="FQ9" s="47">
        <f t="shared" si="46"/>
        <v>1596</v>
      </c>
      <c r="FR9" s="47">
        <f t="shared" si="47"/>
        <v>504</v>
      </c>
      <c r="FS9" s="47">
        <f t="shared" si="48"/>
        <v>840</v>
      </c>
      <c r="FT9" s="48">
        <f t="shared" si="49"/>
        <v>2940</v>
      </c>
      <c r="FU9" s="47">
        <v>2100.0</v>
      </c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>
        <f t="shared" si="50"/>
        <v>2100</v>
      </c>
      <c r="GI9" s="47"/>
      <c r="GJ9" s="47">
        <f t="shared" si="51"/>
        <v>1596</v>
      </c>
      <c r="GK9" s="47">
        <f t="shared" si="52"/>
        <v>504</v>
      </c>
      <c r="GL9" s="47">
        <f t="shared" si="53"/>
        <v>840</v>
      </c>
      <c r="GM9" s="48">
        <f t="shared" si="54"/>
        <v>2940</v>
      </c>
      <c r="GN9" s="47">
        <v>2100.0</v>
      </c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>
        <f t="shared" si="55"/>
        <v>2100</v>
      </c>
      <c r="HB9" s="47"/>
      <c r="HC9" s="47">
        <f t="shared" si="56"/>
        <v>1596</v>
      </c>
      <c r="HD9" s="47">
        <f t="shared" si="57"/>
        <v>504</v>
      </c>
      <c r="HE9" s="47">
        <f t="shared" si="58"/>
        <v>840</v>
      </c>
      <c r="HF9" s="48">
        <f t="shared" si="59"/>
        <v>2940</v>
      </c>
      <c r="HG9" s="47">
        <v>2100.0</v>
      </c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>
        <f t="shared" si="60"/>
        <v>2100</v>
      </c>
      <c r="HU9" s="47"/>
      <c r="HV9" s="47">
        <f t="shared" si="61"/>
        <v>1596</v>
      </c>
      <c r="HW9" s="47">
        <f t="shared" si="62"/>
        <v>504</v>
      </c>
      <c r="HX9" s="47">
        <f t="shared" si="63"/>
        <v>840</v>
      </c>
      <c r="HY9" s="48">
        <f t="shared" si="64"/>
        <v>2940</v>
      </c>
      <c r="HZ9" s="47">
        <f t="shared" ref="HZ9:IL9" si="71">F9+Y9+AR9+BK9+CD9+CW9+DP9+EI9+FB9+FU9+GN9+HG9</f>
        <v>25510.2</v>
      </c>
      <c r="IA9" s="47">
        <f t="shared" si="71"/>
        <v>0</v>
      </c>
      <c r="IB9" s="47">
        <f t="shared" si="71"/>
        <v>0</v>
      </c>
      <c r="IC9" s="47">
        <f t="shared" si="71"/>
        <v>0</v>
      </c>
      <c r="ID9" s="47">
        <f t="shared" si="71"/>
        <v>0</v>
      </c>
      <c r="IE9" s="47">
        <f t="shared" si="71"/>
        <v>0</v>
      </c>
      <c r="IF9" s="47">
        <f t="shared" si="71"/>
        <v>0</v>
      </c>
      <c r="IG9" s="47">
        <f t="shared" si="71"/>
        <v>0</v>
      </c>
      <c r="IH9" s="47">
        <f t="shared" si="71"/>
        <v>0</v>
      </c>
      <c r="II9" s="47">
        <f t="shared" si="71"/>
        <v>0</v>
      </c>
      <c r="IJ9" s="47">
        <f t="shared" si="71"/>
        <v>0</v>
      </c>
      <c r="IK9" s="47">
        <f t="shared" si="71"/>
        <v>0</v>
      </c>
      <c r="IL9" s="47">
        <f t="shared" si="71"/>
        <v>0</v>
      </c>
      <c r="IM9" s="47">
        <f t="shared" si="66"/>
        <v>25510.2</v>
      </c>
      <c r="IN9" s="47">
        <f t="shared" si="67"/>
        <v>0</v>
      </c>
      <c r="IO9" s="47">
        <f t="shared" si="68"/>
        <v>19387.752</v>
      </c>
      <c r="IP9" s="47">
        <f t="shared" ref="IP9:IQ9" si="72">V9+AO9+BH9+CA9+CT9+DM9+EF9+EY9+FR9+GK9+HD9+HW9</f>
        <v>6122.448</v>
      </c>
      <c r="IQ9" s="47">
        <f t="shared" si="72"/>
        <v>10204.08</v>
      </c>
      <c r="IR9" s="48">
        <f t="shared" si="70"/>
        <v>35714.28</v>
      </c>
      <c r="IS9" s="49"/>
      <c r="IT9" s="49"/>
      <c r="IU9" s="49"/>
      <c r="IV9" s="49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0"/>
    </row>
    <row r="10" ht="15.0" customHeight="1">
      <c r="A10" s="34">
        <v>1.0</v>
      </c>
      <c r="B10" s="36" t="s">
        <v>46</v>
      </c>
      <c r="C10" s="36" t="s">
        <v>44</v>
      </c>
      <c r="D10" s="37" t="s">
        <v>45</v>
      </c>
      <c r="E10" s="38"/>
      <c r="F10" s="41">
        <v>956.14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>
        <f t="shared" si="5"/>
        <v>956.14</v>
      </c>
      <c r="T10" s="39"/>
      <c r="U10" s="39">
        <f t="shared" si="6"/>
        <v>726.6664</v>
      </c>
      <c r="V10" s="39">
        <f t="shared" si="7"/>
        <v>229.4736</v>
      </c>
      <c r="W10" s="39">
        <f t="shared" si="8"/>
        <v>382.456</v>
      </c>
      <c r="X10" s="40">
        <f t="shared" si="9"/>
        <v>1338.596</v>
      </c>
      <c r="Y10" s="39">
        <v>2085.0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>
        <f t="shared" si="10"/>
        <v>2085</v>
      </c>
      <c r="AM10" s="39"/>
      <c r="AN10" s="39">
        <f t="shared" si="11"/>
        <v>1584.6</v>
      </c>
      <c r="AO10" s="39">
        <f t="shared" si="12"/>
        <v>500.4</v>
      </c>
      <c r="AP10" s="39">
        <f t="shared" si="13"/>
        <v>834</v>
      </c>
      <c r="AQ10" s="40">
        <f t="shared" si="14"/>
        <v>2919</v>
      </c>
      <c r="AR10" s="39">
        <v>2085.0</v>
      </c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>
        <f t="shared" si="15"/>
        <v>2085</v>
      </c>
      <c r="BF10" s="39"/>
      <c r="BG10" s="39">
        <f t="shared" si="16"/>
        <v>1584.6</v>
      </c>
      <c r="BH10" s="39">
        <f t="shared" si="17"/>
        <v>500.4</v>
      </c>
      <c r="BI10" s="39">
        <f t="shared" si="18"/>
        <v>834</v>
      </c>
      <c r="BJ10" s="40">
        <f t="shared" si="19"/>
        <v>2919</v>
      </c>
      <c r="BK10" s="39">
        <v>2085.0</v>
      </c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>
        <f t="shared" si="20"/>
        <v>2085</v>
      </c>
      <c r="BY10" s="39"/>
      <c r="BZ10" s="39">
        <f t="shared" si="21"/>
        <v>1584.6</v>
      </c>
      <c r="CA10" s="39">
        <f t="shared" si="22"/>
        <v>500.4</v>
      </c>
      <c r="CB10" s="39">
        <f t="shared" si="23"/>
        <v>834</v>
      </c>
      <c r="CC10" s="40">
        <f t="shared" si="24"/>
        <v>2919</v>
      </c>
      <c r="CD10" s="39">
        <v>2085.0</v>
      </c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>
        <f t="shared" si="25"/>
        <v>2085</v>
      </c>
      <c r="CR10" s="39"/>
      <c r="CS10" s="39">
        <f t="shared" si="26"/>
        <v>1584.6</v>
      </c>
      <c r="CT10" s="39">
        <f t="shared" si="27"/>
        <v>500.4</v>
      </c>
      <c r="CU10" s="39">
        <f t="shared" si="28"/>
        <v>834</v>
      </c>
      <c r="CV10" s="40">
        <f t="shared" si="29"/>
        <v>2919</v>
      </c>
      <c r="CW10" s="39">
        <v>2085.0</v>
      </c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>
        <f t="shared" si="30"/>
        <v>2085</v>
      </c>
      <c r="DK10" s="39"/>
      <c r="DL10" s="39">
        <f t="shared" si="31"/>
        <v>1584.6</v>
      </c>
      <c r="DM10" s="39">
        <f t="shared" si="32"/>
        <v>500.4</v>
      </c>
      <c r="DN10" s="39">
        <f t="shared" si="33"/>
        <v>834</v>
      </c>
      <c r="DO10" s="40">
        <f t="shared" si="34"/>
        <v>2919</v>
      </c>
      <c r="DP10" s="39">
        <v>2085.0</v>
      </c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>
        <f t="shared" si="35"/>
        <v>2085</v>
      </c>
      <c r="ED10" s="39"/>
      <c r="EE10" s="39">
        <f t="shared" si="36"/>
        <v>1584.6</v>
      </c>
      <c r="EF10" s="39">
        <f t="shared" si="37"/>
        <v>500.4</v>
      </c>
      <c r="EG10" s="39">
        <f t="shared" si="38"/>
        <v>834</v>
      </c>
      <c r="EH10" s="40">
        <f t="shared" si="39"/>
        <v>2919</v>
      </c>
      <c r="EI10" s="39">
        <v>2085.0</v>
      </c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>
        <f t="shared" si="40"/>
        <v>2085</v>
      </c>
      <c r="EW10" s="39"/>
      <c r="EX10" s="39">
        <f t="shared" si="41"/>
        <v>1584.6</v>
      </c>
      <c r="EY10" s="39">
        <f t="shared" si="42"/>
        <v>500.4</v>
      </c>
      <c r="EZ10" s="39">
        <f t="shared" si="43"/>
        <v>834</v>
      </c>
      <c r="FA10" s="40">
        <f t="shared" si="44"/>
        <v>2919</v>
      </c>
      <c r="FB10" s="39">
        <v>2085.0</v>
      </c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>
        <f t="shared" si="45"/>
        <v>2085</v>
      </c>
      <c r="FP10" s="39"/>
      <c r="FQ10" s="39">
        <f t="shared" si="46"/>
        <v>1584.6</v>
      </c>
      <c r="FR10" s="39">
        <f t="shared" si="47"/>
        <v>500.4</v>
      </c>
      <c r="FS10" s="39">
        <f t="shared" si="48"/>
        <v>834</v>
      </c>
      <c r="FT10" s="40">
        <f t="shared" si="49"/>
        <v>2919</v>
      </c>
      <c r="FU10" s="39">
        <v>2085.0</v>
      </c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>
        <f t="shared" si="50"/>
        <v>2085</v>
      </c>
      <c r="GI10" s="39"/>
      <c r="GJ10" s="39">
        <f t="shared" si="51"/>
        <v>1584.6</v>
      </c>
      <c r="GK10" s="39">
        <f t="shared" si="52"/>
        <v>500.4</v>
      </c>
      <c r="GL10" s="39">
        <f t="shared" si="53"/>
        <v>834</v>
      </c>
      <c r="GM10" s="40">
        <f t="shared" si="54"/>
        <v>2919</v>
      </c>
      <c r="GN10" s="39">
        <v>2085.0</v>
      </c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>
        <f t="shared" si="55"/>
        <v>2085</v>
      </c>
      <c r="HB10" s="39"/>
      <c r="HC10" s="39">
        <f t="shared" si="56"/>
        <v>1584.6</v>
      </c>
      <c r="HD10" s="39">
        <f t="shared" si="57"/>
        <v>500.4</v>
      </c>
      <c r="HE10" s="39">
        <f t="shared" si="58"/>
        <v>834</v>
      </c>
      <c r="HF10" s="40">
        <f t="shared" si="59"/>
        <v>2919</v>
      </c>
      <c r="HG10" s="39">
        <v>2085.0</v>
      </c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>
        <f t="shared" si="60"/>
        <v>2085</v>
      </c>
      <c r="HU10" s="39"/>
      <c r="HV10" s="39">
        <f t="shared" si="61"/>
        <v>1584.6</v>
      </c>
      <c r="HW10" s="39">
        <f t="shared" si="62"/>
        <v>500.4</v>
      </c>
      <c r="HX10" s="39">
        <f t="shared" si="63"/>
        <v>834</v>
      </c>
      <c r="HY10" s="40">
        <f t="shared" si="64"/>
        <v>2919</v>
      </c>
      <c r="HZ10" s="39">
        <f t="shared" ref="HZ10:IL10" si="73">F10+Y10+AR10+BK10+CD10+CW10+DP10+EI10+FB10+FU10+GN10+HG10</f>
        <v>23891.14</v>
      </c>
      <c r="IA10" s="39">
        <f t="shared" si="73"/>
        <v>0</v>
      </c>
      <c r="IB10" s="39">
        <f t="shared" si="73"/>
        <v>0</v>
      </c>
      <c r="IC10" s="39">
        <f t="shared" si="73"/>
        <v>0</v>
      </c>
      <c r="ID10" s="39">
        <f t="shared" si="73"/>
        <v>0</v>
      </c>
      <c r="IE10" s="39">
        <f t="shared" si="73"/>
        <v>0</v>
      </c>
      <c r="IF10" s="39">
        <f t="shared" si="73"/>
        <v>0</v>
      </c>
      <c r="IG10" s="39">
        <f t="shared" si="73"/>
        <v>0</v>
      </c>
      <c r="IH10" s="39">
        <f t="shared" si="73"/>
        <v>0</v>
      </c>
      <c r="II10" s="39">
        <f t="shared" si="73"/>
        <v>0</v>
      </c>
      <c r="IJ10" s="39">
        <f t="shared" si="73"/>
        <v>0</v>
      </c>
      <c r="IK10" s="39">
        <f t="shared" si="73"/>
        <v>0</v>
      </c>
      <c r="IL10" s="39">
        <f t="shared" si="73"/>
        <v>0</v>
      </c>
      <c r="IM10" s="39">
        <f t="shared" si="66"/>
        <v>23891.14</v>
      </c>
      <c r="IN10" s="39">
        <f t="shared" si="67"/>
        <v>0</v>
      </c>
      <c r="IO10" s="39">
        <f t="shared" si="68"/>
        <v>18157.2664</v>
      </c>
      <c r="IP10" s="39">
        <f t="shared" ref="IP10:IQ10" si="74">V10+AO10+BH10+CA10+CT10+DM10+EF10+EY10+FR10+GK10+HD10+HW10</f>
        <v>5733.8736</v>
      </c>
      <c r="IQ10" s="39">
        <f t="shared" si="74"/>
        <v>9556.456</v>
      </c>
      <c r="IR10" s="40">
        <f t="shared" si="70"/>
        <v>33447.596</v>
      </c>
      <c r="IS10" s="1"/>
      <c r="IT10" s="1"/>
      <c r="IU10" s="1"/>
      <c r="IV10" s="1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</row>
    <row r="11" ht="15.0" customHeight="1">
      <c r="A11" s="34">
        <v>1.0</v>
      </c>
      <c r="B11" s="36" t="s">
        <v>50</v>
      </c>
      <c r="C11" s="36"/>
      <c r="D11" s="37"/>
      <c r="E11" s="38"/>
      <c r="F11" s="39">
        <f>1747.5*1.3</f>
        <v>2271.75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>
        <f t="shared" si="5"/>
        <v>2271.75</v>
      </c>
      <c r="T11" s="39"/>
      <c r="U11" s="39">
        <f t="shared" si="6"/>
        <v>1726.53</v>
      </c>
      <c r="V11" s="39">
        <f t="shared" si="7"/>
        <v>545.22</v>
      </c>
      <c r="W11" s="39">
        <f t="shared" si="8"/>
        <v>908.7</v>
      </c>
      <c r="X11" s="40">
        <f t="shared" si="9"/>
        <v>3180.45</v>
      </c>
      <c r="Y11" s="39">
        <v>1800.0</v>
      </c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>
        <f t="shared" si="10"/>
        <v>1800</v>
      </c>
      <c r="AM11" s="39"/>
      <c r="AN11" s="39">
        <f t="shared" si="11"/>
        <v>1368</v>
      </c>
      <c r="AO11" s="39">
        <f t="shared" si="12"/>
        <v>432</v>
      </c>
      <c r="AP11" s="39">
        <f t="shared" si="13"/>
        <v>720</v>
      </c>
      <c r="AQ11" s="40">
        <f t="shared" si="14"/>
        <v>2520</v>
      </c>
      <c r="AR11" s="39">
        <v>1800.0</v>
      </c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>
        <f t="shared" si="15"/>
        <v>1800</v>
      </c>
      <c r="BF11" s="39"/>
      <c r="BG11" s="39">
        <f t="shared" si="16"/>
        <v>1368</v>
      </c>
      <c r="BH11" s="39">
        <f t="shared" si="17"/>
        <v>432</v>
      </c>
      <c r="BI11" s="39">
        <f t="shared" si="18"/>
        <v>720</v>
      </c>
      <c r="BJ11" s="40">
        <f t="shared" si="19"/>
        <v>2520</v>
      </c>
      <c r="BK11" s="39">
        <v>1800.0</v>
      </c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>
        <f t="shared" si="20"/>
        <v>1800</v>
      </c>
      <c r="BY11" s="39"/>
      <c r="BZ11" s="39">
        <f t="shared" si="21"/>
        <v>1368</v>
      </c>
      <c r="CA11" s="39">
        <f t="shared" si="22"/>
        <v>432</v>
      </c>
      <c r="CB11" s="39">
        <f t="shared" si="23"/>
        <v>720</v>
      </c>
      <c r="CC11" s="40">
        <f t="shared" si="24"/>
        <v>2520</v>
      </c>
      <c r="CD11" s="39">
        <v>1800.0</v>
      </c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>
        <f t="shared" si="25"/>
        <v>1800</v>
      </c>
      <c r="CR11" s="39"/>
      <c r="CS11" s="39">
        <f t="shared" si="26"/>
        <v>1368</v>
      </c>
      <c r="CT11" s="39">
        <f t="shared" si="27"/>
        <v>432</v>
      </c>
      <c r="CU11" s="39">
        <f t="shared" si="28"/>
        <v>720</v>
      </c>
      <c r="CV11" s="40">
        <f t="shared" si="29"/>
        <v>2520</v>
      </c>
      <c r="CW11" s="39">
        <v>1800.0</v>
      </c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>
        <f t="shared" si="30"/>
        <v>1800</v>
      </c>
      <c r="DK11" s="39"/>
      <c r="DL11" s="39">
        <f t="shared" si="31"/>
        <v>1368</v>
      </c>
      <c r="DM11" s="39">
        <f t="shared" si="32"/>
        <v>432</v>
      </c>
      <c r="DN11" s="39">
        <f t="shared" si="33"/>
        <v>720</v>
      </c>
      <c r="DO11" s="40">
        <f t="shared" si="34"/>
        <v>2520</v>
      </c>
      <c r="DP11" s="39">
        <v>1800.0</v>
      </c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>
        <f t="shared" si="35"/>
        <v>1800</v>
      </c>
      <c r="ED11" s="39"/>
      <c r="EE11" s="39">
        <f t="shared" si="36"/>
        <v>1368</v>
      </c>
      <c r="EF11" s="39">
        <f t="shared" si="37"/>
        <v>432</v>
      </c>
      <c r="EG11" s="39">
        <f t="shared" si="38"/>
        <v>720</v>
      </c>
      <c r="EH11" s="40">
        <f t="shared" si="39"/>
        <v>2520</v>
      </c>
      <c r="EI11" s="39">
        <v>1800.0</v>
      </c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>
        <f t="shared" si="40"/>
        <v>1800</v>
      </c>
      <c r="EW11" s="39"/>
      <c r="EX11" s="39">
        <f t="shared" si="41"/>
        <v>1368</v>
      </c>
      <c r="EY11" s="39">
        <f t="shared" si="42"/>
        <v>432</v>
      </c>
      <c r="EZ11" s="39">
        <f t="shared" si="43"/>
        <v>720</v>
      </c>
      <c r="FA11" s="40">
        <f t="shared" si="44"/>
        <v>2520</v>
      </c>
      <c r="FB11" s="39">
        <v>1800.0</v>
      </c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>
        <f t="shared" si="45"/>
        <v>1800</v>
      </c>
      <c r="FP11" s="39"/>
      <c r="FQ11" s="39">
        <f t="shared" si="46"/>
        <v>1368</v>
      </c>
      <c r="FR11" s="39">
        <f t="shared" si="47"/>
        <v>432</v>
      </c>
      <c r="FS11" s="39">
        <f t="shared" si="48"/>
        <v>720</v>
      </c>
      <c r="FT11" s="40">
        <f t="shared" si="49"/>
        <v>2520</v>
      </c>
      <c r="FU11" s="39">
        <v>1800.0</v>
      </c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>
        <f t="shared" si="50"/>
        <v>1800</v>
      </c>
      <c r="GI11" s="39"/>
      <c r="GJ11" s="39">
        <f t="shared" si="51"/>
        <v>1368</v>
      </c>
      <c r="GK11" s="39">
        <f t="shared" si="52"/>
        <v>432</v>
      </c>
      <c r="GL11" s="39">
        <f t="shared" si="53"/>
        <v>720</v>
      </c>
      <c r="GM11" s="40">
        <f t="shared" si="54"/>
        <v>2520</v>
      </c>
      <c r="GN11" s="39">
        <v>1800.0</v>
      </c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>
        <f t="shared" si="55"/>
        <v>1800</v>
      </c>
      <c r="HB11" s="39"/>
      <c r="HC11" s="39">
        <f t="shared" si="56"/>
        <v>1368</v>
      </c>
      <c r="HD11" s="39">
        <f t="shared" si="57"/>
        <v>432</v>
      </c>
      <c r="HE11" s="39">
        <f t="shared" si="58"/>
        <v>720</v>
      </c>
      <c r="HF11" s="40">
        <f t="shared" si="59"/>
        <v>2520</v>
      </c>
      <c r="HG11" s="39">
        <v>1800.0</v>
      </c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>
        <f t="shared" si="60"/>
        <v>1800</v>
      </c>
      <c r="HU11" s="39"/>
      <c r="HV11" s="39">
        <f t="shared" si="61"/>
        <v>1368</v>
      </c>
      <c r="HW11" s="39">
        <f t="shared" si="62"/>
        <v>432</v>
      </c>
      <c r="HX11" s="39">
        <f t="shared" si="63"/>
        <v>720</v>
      </c>
      <c r="HY11" s="40">
        <f t="shared" si="64"/>
        <v>2520</v>
      </c>
      <c r="HZ11" s="39">
        <f t="shared" ref="HZ11:IL11" si="75">F11+Y11+AR11+BK11+CD11+CW11+DP11+EI11+FB11+FU11+GN11+HG11</f>
        <v>22071.75</v>
      </c>
      <c r="IA11" s="39">
        <f t="shared" si="75"/>
        <v>0</v>
      </c>
      <c r="IB11" s="39">
        <f t="shared" si="75"/>
        <v>0</v>
      </c>
      <c r="IC11" s="39">
        <f t="shared" si="75"/>
        <v>0</v>
      </c>
      <c r="ID11" s="39">
        <f t="shared" si="75"/>
        <v>0</v>
      </c>
      <c r="IE11" s="39">
        <f t="shared" si="75"/>
        <v>0</v>
      </c>
      <c r="IF11" s="39">
        <f t="shared" si="75"/>
        <v>0</v>
      </c>
      <c r="IG11" s="39">
        <f t="shared" si="75"/>
        <v>0</v>
      </c>
      <c r="IH11" s="39">
        <f t="shared" si="75"/>
        <v>0</v>
      </c>
      <c r="II11" s="39">
        <f t="shared" si="75"/>
        <v>0</v>
      </c>
      <c r="IJ11" s="39">
        <f t="shared" si="75"/>
        <v>0</v>
      </c>
      <c r="IK11" s="39">
        <f t="shared" si="75"/>
        <v>0</v>
      </c>
      <c r="IL11" s="39">
        <f t="shared" si="75"/>
        <v>0</v>
      </c>
      <c r="IM11" s="39">
        <f t="shared" si="66"/>
        <v>22071.75</v>
      </c>
      <c r="IN11" s="39">
        <f t="shared" si="67"/>
        <v>0</v>
      </c>
      <c r="IO11" s="39">
        <f t="shared" si="68"/>
        <v>16774.53</v>
      </c>
      <c r="IP11" s="39">
        <f t="shared" ref="IP11:IQ11" si="76">V11+AO11+BH11+CA11+CT11+DM11+EF11+EY11+FR11+GK11+HD11+HW11</f>
        <v>5297.22</v>
      </c>
      <c r="IQ11" s="39">
        <f t="shared" si="76"/>
        <v>8828.7</v>
      </c>
      <c r="IR11" s="40">
        <f t="shared" si="70"/>
        <v>30900.45</v>
      </c>
      <c r="IS11" s="1"/>
      <c r="IT11" s="1"/>
      <c r="IU11" s="1"/>
      <c r="IV11" s="1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</row>
    <row r="12" ht="15.0" customHeight="1">
      <c r="A12" s="34"/>
      <c r="B12" s="36"/>
      <c r="C12" s="36"/>
      <c r="D12" s="37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0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40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40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40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40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40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40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40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40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40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40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40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40"/>
      <c r="IS12" s="1"/>
      <c r="IT12" s="1"/>
      <c r="IU12" s="1"/>
      <c r="IV12" s="1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</row>
    <row r="13" ht="15.0" customHeight="1">
      <c r="A13" s="34"/>
      <c r="B13" s="36"/>
      <c r="C13" s="36"/>
      <c r="D13" s="37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40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40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40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40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40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40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40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40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40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40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40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40"/>
      <c r="IS13" s="1"/>
      <c r="IT13" s="1"/>
      <c r="IU13" s="1"/>
      <c r="IV13" s="1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</row>
    <row r="14" ht="15.0" customHeight="1">
      <c r="A14" s="34"/>
      <c r="B14" s="36"/>
      <c r="C14" s="36"/>
      <c r="D14" s="37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40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40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40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40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40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40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40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40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40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40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40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40"/>
      <c r="IS14" s="1"/>
      <c r="IT14" s="1"/>
      <c r="IU14" s="1"/>
      <c r="IV14" s="1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</row>
    <row r="15" ht="15.0" customHeight="1">
      <c r="A15" s="34"/>
      <c r="B15" s="36"/>
      <c r="C15" s="36"/>
      <c r="D15" s="37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0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40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40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40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40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40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40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40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40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40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40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40"/>
      <c r="IS15" s="1"/>
      <c r="IT15" s="1"/>
      <c r="IU15" s="1"/>
      <c r="IV15" s="1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</row>
    <row r="16" ht="15.0" customHeight="1">
      <c r="A16" s="34"/>
      <c r="B16" s="36"/>
      <c r="C16" s="36"/>
      <c r="D16" s="37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0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40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40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40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40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40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40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40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40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40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40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40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40"/>
      <c r="IS16" s="1"/>
      <c r="IT16" s="1"/>
      <c r="IU16" s="1"/>
      <c r="IV16" s="1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</row>
    <row r="17" ht="15.0" customHeight="1">
      <c r="A17" s="34"/>
      <c r="B17" s="36"/>
      <c r="C17" s="36"/>
      <c r="D17" s="37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40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40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40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40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40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40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40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40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40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40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40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40"/>
      <c r="IS17" s="1"/>
      <c r="IT17" s="1"/>
      <c r="IU17" s="1"/>
      <c r="IV17" s="1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</row>
    <row r="18" ht="15.0" customHeight="1">
      <c r="A18" s="34"/>
      <c r="B18" s="36"/>
      <c r="C18" s="36"/>
      <c r="D18" s="37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0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0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40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40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40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40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40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40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40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40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40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40"/>
      <c r="IS18" s="1"/>
      <c r="IT18" s="1"/>
      <c r="IU18" s="1"/>
      <c r="IV18" s="1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</row>
    <row r="19" ht="15.0" customHeight="1">
      <c r="A19" s="34"/>
      <c r="B19" s="36"/>
      <c r="C19" s="36"/>
      <c r="D19" s="37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0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40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40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40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40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40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40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40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40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40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40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40"/>
      <c r="IS19" s="1"/>
      <c r="IT19" s="1"/>
      <c r="IU19" s="1"/>
      <c r="IV19" s="1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</row>
    <row r="20" ht="15.0" customHeight="1">
      <c r="A20" s="34"/>
      <c r="B20" s="36"/>
      <c r="C20" s="36"/>
      <c r="D20" s="37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40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40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40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40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40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40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40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40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40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40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40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40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40"/>
      <c r="IS20" s="1"/>
      <c r="IT20" s="1"/>
      <c r="IU20" s="1"/>
      <c r="IV20" s="1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</row>
    <row r="21" ht="15.0" customHeight="1">
      <c r="A21" s="34"/>
      <c r="B21" s="36"/>
      <c r="C21" s="36"/>
      <c r="D21" s="37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40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40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40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40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40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40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40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40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40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40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40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40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40"/>
      <c r="IS21" s="1"/>
      <c r="IT21" s="1"/>
      <c r="IU21" s="1"/>
      <c r="IV21" s="1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</row>
    <row r="22" ht="15.0" customHeight="1">
      <c r="A22" s="34"/>
      <c r="B22" s="36"/>
      <c r="C22" s="36"/>
      <c r="D22" s="37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0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40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40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40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40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40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40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40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40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40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40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40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40"/>
      <c r="IS22" s="1"/>
      <c r="IT22" s="1"/>
      <c r="IU22" s="1"/>
      <c r="IV22" s="1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</row>
    <row r="23" ht="15.0" customHeight="1">
      <c r="A23" s="34"/>
      <c r="B23" s="36"/>
      <c r="C23" s="36"/>
      <c r="D23" s="37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40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40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40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40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40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40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40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40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40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40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40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40"/>
      <c r="IS23" s="1"/>
      <c r="IT23" s="1"/>
      <c r="IU23" s="1"/>
      <c r="IV23" s="1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</row>
    <row r="24" ht="15.0" customHeight="1">
      <c r="A24" s="34"/>
      <c r="B24" s="36"/>
      <c r="C24" s="36"/>
      <c r="D24" s="37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40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40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40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40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40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40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40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40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40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40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40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40"/>
      <c r="IS24" s="1"/>
      <c r="IT24" s="1"/>
      <c r="IU24" s="1"/>
      <c r="IV24" s="1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</row>
    <row r="25" ht="15.0" customHeight="1">
      <c r="A25" s="34"/>
      <c r="B25" s="36"/>
      <c r="C25" s="36"/>
      <c r="D25" s="37"/>
      <c r="E25" s="38"/>
      <c r="F25" s="39"/>
      <c r="G25" s="37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39"/>
      <c r="Z25" s="37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9"/>
      <c r="AS25" s="37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39"/>
      <c r="BL25" s="37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40"/>
      <c r="CD25" s="39"/>
      <c r="CE25" s="37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40"/>
      <c r="CW25" s="39"/>
      <c r="CX25" s="37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40"/>
      <c r="DP25" s="39"/>
      <c r="DQ25" s="37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40"/>
      <c r="EI25" s="39"/>
      <c r="EJ25" s="37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40"/>
      <c r="FB25" s="39"/>
      <c r="FC25" s="37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40"/>
      <c r="FU25" s="39"/>
      <c r="FV25" s="37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40"/>
      <c r="GN25" s="39"/>
      <c r="GO25" s="37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40"/>
      <c r="HG25" s="39"/>
      <c r="HH25" s="37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40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40"/>
      <c r="IS25" s="1"/>
      <c r="IT25" s="1"/>
      <c r="IU25" s="1"/>
      <c r="IV25" s="1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</row>
    <row r="26" ht="15.0" customHeight="1">
      <c r="A26" s="34"/>
      <c r="B26" s="36"/>
      <c r="C26" s="36"/>
      <c r="D26" s="37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40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40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40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40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40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40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40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40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40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40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40"/>
      <c r="IS26" s="1"/>
      <c r="IT26" s="1"/>
      <c r="IU26" s="1"/>
      <c r="IV26" s="1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</row>
    <row r="27" ht="15.0" customHeight="1">
      <c r="A27" s="34"/>
      <c r="B27" s="36"/>
      <c r="C27" s="36"/>
      <c r="D27" s="37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40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40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40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40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40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40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40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40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40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40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40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40"/>
      <c r="IS27" s="1"/>
      <c r="IT27" s="1"/>
      <c r="IU27" s="1"/>
      <c r="IV27" s="1"/>
      <c r="IW27" s="1"/>
      <c r="IX27" s="1"/>
      <c r="IY27" s="1"/>
      <c r="IZ27" s="1"/>
      <c r="JA27" s="1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</row>
    <row r="28" ht="15.0" customHeight="1">
      <c r="A28" s="34"/>
      <c r="B28" s="36"/>
      <c r="C28" s="36"/>
      <c r="D28" s="37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0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0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40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40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40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40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40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40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40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40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40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40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40"/>
      <c r="IS28" s="1"/>
      <c r="IT28" s="1"/>
      <c r="IU28" s="1"/>
      <c r="IV28" s="1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</row>
    <row r="29" ht="15.0" customHeight="1">
      <c r="A29" s="34"/>
      <c r="B29" s="36"/>
      <c r="C29" s="36"/>
      <c r="D29" s="37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0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40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40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40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40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40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40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40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40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40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40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40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40"/>
      <c r="IS29" s="1"/>
      <c r="IT29" s="1"/>
      <c r="IU29" s="1"/>
      <c r="IV29" s="1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</row>
    <row r="30" ht="15.0" customHeight="1">
      <c r="A30" s="34"/>
      <c r="B30" s="36"/>
      <c r="C30" s="36"/>
      <c r="D30" s="37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0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40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40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40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40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40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40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40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40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40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40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40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40"/>
      <c r="IS30" s="1"/>
      <c r="IT30" s="1"/>
      <c r="IU30" s="1"/>
      <c r="IV30" s="1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</row>
    <row r="31" ht="15.0" customHeight="1">
      <c r="A31" s="34"/>
      <c r="B31" s="36"/>
      <c r="C31" s="36"/>
      <c r="D31" s="37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0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0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40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40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40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40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40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40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40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40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40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40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40"/>
      <c r="IS31" s="1"/>
      <c r="IT31" s="1"/>
      <c r="IU31" s="1"/>
      <c r="IV31" s="1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</row>
    <row r="32" ht="15.0" customHeight="1">
      <c r="A32" s="34"/>
      <c r="B32" s="36"/>
      <c r="C32" s="36"/>
      <c r="D32" s="37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40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40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40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40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40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40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40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40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40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40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40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40"/>
      <c r="IS32" s="1"/>
      <c r="IT32" s="1"/>
      <c r="IU32" s="1"/>
      <c r="IV32" s="1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</row>
    <row r="33" ht="15.0" customHeight="1">
      <c r="A33" s="34"/>
      <c r="B33" s="51"/>
      <c r="C33" s="51"/>
      <c r="D33" s="37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0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40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40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40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40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40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40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40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40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40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40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40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40"/>
      <c r="IS33" s="1"/>
      <c r="IT33" s="1"/>
      <c r="IU33" s="1"/>
      <c r="IV33" s="1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</row>
    <row r="34" ht="15.0" customHeight="1">
      <c r="A34" s="34"/>
      <c r="B34" s="51"/>
      <c r="C34" s="36"/>
      <c r="D34" s="52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40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40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40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40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40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40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40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40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40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40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40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40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40"/>
      <c r="IS34" s="1"/>
      <c r="IT34" s="1"/>
      <c r="IU34" s="1"/>
      <c r="IV34" s="1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</row>
    <row r="35" ht="15.0" customHeight="1">
      <c r="A35" s="34"/>
      <c r="B35" s="36"/>
      <c r="C35" s="36"/>
      <c r="D35" s="52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0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0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40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40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40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40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40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40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40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40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40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40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40"/>
      <c r="IS35" s="1"/>
      <c r="IT35" s="1"/>
      <c r="IU35" s="1"/>
      <c r="IV35" s="1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</row>
    <row r="36" ht="15.0" customHeight="1">
      <c r="A36" s="34"/>
      <c r="B36" s="36"/>
      <c r="C36" s="36"/>
      <c r="D36" s="52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0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0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40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40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40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40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40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40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40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40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40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40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40"/>
      <c r="IS36" s="1"/>
      <c r="IT36" s="1"/>
      <c r="IU36" s="1"/>
      <c r="IV36" s="1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</row>
    <row r="37" ht="15.0" customHeight="1">
      <c r="A37" s="34"/>
      <c r="B37" s="36"/>
      <c r="C37" s="36"/>
      <c r="D37" s="52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0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40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40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40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40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40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40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40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40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40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40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40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40"/>
      <c r="IS37" s="1"/>
      <c r="IT37" s="1"/>
      <c r="IU37" s="1"/>
      <c r="IV37" s="1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</row>
    <row r="38" ht="15.0" customHeight="1">
      <c r="A38" s="34"/>
      <c r="B38" s="36"/>
      <c r="C38" s="36"/>
      <c r="D38" s="52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40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40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40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40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40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40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40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40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40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40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40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40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40"/>
      <c r="IS38" s="1"/>
      <c r="IT38" s="1"/>
      <c r="IU38" s="1"/>
      <c r="IV38" s="1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</row>
    <row r="39" ht="15.0" customHeight="1">
      <c r="A39" s="34"/>
      <c r="B39" s="36"/>
      <c r="C39" s="36"/>
      <c r="D39" s="52"/>
      <c r="E39" s="38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40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40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40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40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40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40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40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40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40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40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40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40"/>
      <c r="IS39" s="1"/>
      <c r="IT39" s="1"/>
      <c r="IU39" s="1"/>
      <c r="IV39" s="1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</row>
    <row r="40" ht="15.0" customHeight="1">
      <c r="A40" s="34"/>
      <c r="B40" s="36"/>
      <c r="C40" s="36"/>
      <c r="D40" s="52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40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0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40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40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40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40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40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40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40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40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40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40"/>
      <c r="IS40" s="1"/>
      <c r="IT40" s="1"/>
      <c r="IU40" s="1"/>
      <c r="IV40" s="1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</row>
    <row r="41" ht="15.0" customHeight="1">
      <c r="A41" s="34"/>
      <c r="B41" s="36"/>
      <c r="C41" s="36"/>
      <c r="D41" s="52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0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40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40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40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40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40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40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40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40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40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40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40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40"/>
      <c r="IS41" s="1"/>
      <c r="IT41" s="1"/>
      <c r="IU41" s="1"/>
      <c r="IV41" s="1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</row>
    <row r="42" ht="15.0" customHeight="1">
      <c r="A42" s="34"/>
      <c r="B42" s="36"/>
      <c r="C42" s="36"/>
      <c r="D42" s="52"/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40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40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40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40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40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40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40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40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40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40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40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40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40"/>
      <c r="IS42" s="1"/>
      <c r="IT42" s="1"/>
      <c r="IU42" s="1"/>
      <c r="IV42" s="1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</row>
    <row r="43" ht="15.0" customHeight="1">
      <c r="A43" s="34"/>
      <c r="B43" s="36"/>
      <c r="C43" s="36"/>
      <c r="D43" s="52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40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40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40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40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40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40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40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40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40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40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40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40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40"/>
      <c r="IS43" s="1"/>
      <c r="IT43" s="1"/>
      <c r="IU43" s="1"/>
      <c r="IV43" s="1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</row>
    <row r="44" ht="15.0" customHeight="1">
      <c r="A44" s="34"/>
      <c r="B44" s="36"/>
      <c r="C44" s="36"/>
      <c r="D44" s="52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40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40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40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40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40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40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40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40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40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40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40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40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40"/>
      <c r="IS44" s="1"/>
      <c r="IT44" s="1"/>
      <c r="IU44" s="1"/>
      <c r="IV44" s="1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</row>
    <row r="45" ht="15.0" customHeight="1">
      <c r="A45" s="34"/>
      <c r="B45" s="36"/>
      <c r="C45" s="36"/>
      <c r="D45" s="37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40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40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40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40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40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40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40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40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40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40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40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40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40"/>
      <c r="IS45" s="1"/>
      <c r="IT45" s="1"/>
      <c r="IU45" s="1"/>
      <c r="IV45" s="1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</row>
    <row r="46" ht="15.0" customHeight="1">
      <c r="A46" s="34"/>
      <c r="B46" s="36"/>
      <c r="C46" s="36"/>
      <c r="D46" s="52"/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0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40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40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40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40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40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40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40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40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40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40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40"/>
      <c r="IS46" s="1"/>
      <c r="IT46" s="1"/>
      <c r="IU46" s="1"/>
      <c r="IV46" s="1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</row>
    <row r="47" ht="15.0" customHeight="1">
      <c r="A47" s="34"/>
      <c r="B47" s="36"/>
      <c r="C47" s="36"/>
      <c r="D47" s="52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40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40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40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40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40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40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40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40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40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40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40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40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40"/>
      <c r="IS47" s="1"/>
      <c r="IT47" s="1"/>
      <c r="IU47" s="1"/>
      <c r="IV47" s="1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</row>
    <row r="48" ht="15.0" customHeight="1">
      <c r="A48" s="34"/>
      <c r="B48" s="36"/>
      <c r="C48" s="36"/>
      <c r="D48" s="37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40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40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40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40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40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40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40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40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40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40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40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40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40"/>
      <c r="IS48" s="1"/>
      <c r="IT48" s="1"/>
      <c r="IU48" s="1"/>
      <c r="IV48" s="1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</row>
    <row r="49" ht="15.0" customHeight="1">
      <c r="A49" s="34"/>
      <c r="B49" s="36"/>
      <c r="C49" s="36"/>
      <c r="D49" s="37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40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40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40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40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40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40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40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40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40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40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40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40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40"/>
      <c r="IS49" s="1"/>
      <c r="IT49" s="1"/>
      <c r="IU49" s="1"/>
      <c r="IV49" s="1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</row>
    <row r="50" ht="15.0" customHeight="1">
      <c r="A50" s="34"/>
      <c r="B50" s="36"/>
      <c r="C50" s="36"/>
      <c r="D50" s="52"/>
      <c r="E50" s="38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40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40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40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40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40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40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40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40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40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40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40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40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40"/>
      <c r="IS50" s="1"/>
      <c r="IT50" s="1"/>
      <c r="IU50" s="1"/>
      <c r="IV50" s="1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</row>
    <row r="51" ht="15.0" customHeight="1">
      <c r="A51" s="34"/>
      <c r="B51" s="36"/>
      <c r="C51" s="36"/>
      <c r="D51" s="52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40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40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40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4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40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40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40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40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40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40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40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40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40"/>
      <c r="IS51" s="1"/>
      <c r="IT51" s="1"/>
      <c r="IU51" s="1"/>
      <c r="IV51" s="1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</row>
    <row r="52" ht="15.0" customHeight="1">
      <c r="A52" s="34"/>
      <c r="B52" s="36"/>
      <c r="C52" s="36"/>
      <c r="D52" s="52"/>
      <c r="E52" s="38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40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40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40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40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40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40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40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40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40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40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40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40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40"/>
      <c r="IS52" s="1"/>
      <c r="IT52" s="1"/>
      <c r="IU52" s="1"/>
      <c r="IV52" s="1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</row>
    <row r="53" ht="15.0" customHeight="1">
      <c r="A53" s="34"/>
      <c r="B53" s="36"/>
      <c r="C53" s="36"/>
      <c r="D53" s="52"/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40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40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40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40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40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40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40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40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40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40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40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40"/>
      <c r="IS53" s="1"/>
      <c r="IT53" s="1"/>
      <c r="IU53" s="1"/>
      <c r="IV53" s="1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</row>
    <row r="54" ht="15.0" customHeight="1">
      <c r="A54" s="34"/>
      <c r="B54" s="36"/>
      <c r="C54" s="36"/>
      <c r="D54" s="52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40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40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40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40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40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40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40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40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40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40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40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40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40"/>
      <c r="IS54" s="1"/>
      <c r="IT54" s="1"/>
      <c r="IU54" s="1"/>
      <c r="IV54" s="1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</row>
    <row r="55" ht="15.0" customHeight="1">
      <c r="A55" s="34"/>
      <c r="B55" s="36"/>
      <c r="C55" s="36"/>
      <c r="D55" s="37"/>
      <c r="E55" s="38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40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40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40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40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40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40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40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40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40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40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40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40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40"/>
      <c r="IS55" s="1"/>
      <c r="IT55" s="1"/>
      <c r="IU55" s="1"/>
      <c r="IV55" s="1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</row>
    <row r="56" ht="15.0" customHeight="1">
      <c r="A56" s="34"/>
      <c r="B56" s="36"/>
      <c r="C56" s="36"/>
      <c r="D56" s="52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40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40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40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40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40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40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40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40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40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40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40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40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40"/>
      <c r="IS56" s="1"/>
      <c r="IT56" s="1"/>
      <c r="IU56" s="1"/>
      <c r="IV56" s="1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</row>
    <row r="57" ht="15.0" customHeight="1">
      <c r="A57" s="34"/>
      <c r="B57" s="36"/>
      <c r="C57" s="36"/>
      <c r="D57" s="52"/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>
        <f t="shared" ref="S57:S70" si="79">SUM(F57:R57)</f>
        <v>0</v>
      </c>
      <c r="T57" s="39"/>
      <c r="U57" s="39">
        <f t="shared" ref="U57:U70" si="80">S57-V57</f>
        <v>0</v>
      </c>
      <c r="V57" s="39">
        <f t="shared" ref="V57:V70" si="81">+S57*0.24</f>
        <v>0</v>
      </c>
      <c r="W57" s="39">
        <f t="shared" ref="W57:W70" si="82">+S57*0.4</f>
        <v>0</v>
      </c>
      <c r="X57" s="40">
        <f t="shared" ref="X57:X70" si="83">W57+V57+U57</f>
        <v>0</v>
      </c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>
        <f t="shared" ref="AL57:AL70" si="84">SUM(Y57:AK57)</f>
        <v>0</v>
      </c>
      <c r="AM57" s="39"/>
      <c r="AN57" s="39">
        <f t="shared" ref="AN57:AN70" si="85">AL57-AO57</f>
        <v>0</v>
      </c>
      <c r="AO57" s="39">
        <f t="shared" ref="AO57:AO70" si="86">+AL57*0.24</f>
        <v>0</v>
      </c>
      <c r="AP57" s="39">
        <f t="shared" ref="AP57:AP70" si="87">+AL57*0.4</f>
        <v>0</v>
      </c>
      <c r="AQ57" s="40">
        <f t="shared" ref="AQ57:AQ70" si="88">AP57+AO57+AN57</f>
        <v>0</v>
      </c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>
        <f t="shared" ref="BE57:BE70" si="89">SUM(AR57:BD57)</f>
        <v>0</v>
      </c>
      <c r="BF57" s="39"/>
      <c r="BG57" s="39">
        <f t="shared" ref="BG57:BG70" si="90">BE57-BH57</f>
        <v>0</v>
      </c>
      <c r="BH57" s="39">
        <f t="shared" ref="BH57:BH70" si="91">+BE57*0.24</f>
        <v>0</v>
      </c>
      <c r="BI57" s="39">
        <f t="shared" ref="BI57:BI70" si="92">+BE57*0.4</f>
        <v>0</v>
      </c>
      <c r="BJ57" s="40">
        <f t="shared" ref="BJ57:BJ70" si="93">BI57+BH57+BG57</f>
        <v>0</v>
      </c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>
        <f t="shared" ref="BX57:BX70" si="94">SUM(BK57:BW57)</f>
        <v>0</v>
      </c>
      <c r="BY57" s="39"/>
      <c r="BZ57" s="39">
        <f t="shared" ref="BZ57:BZ70" si="95">BX57-CA57</f>
        <v>0</v>
      </c>
      <c r="CA57" s="39">
        <f t="shared" ref="CA57:CA70" si="96">+BX57*0.24</f>
        <v>0</v>
      </c>
      <c r="CB57" s="39">
        <f t="shared" ref="CB57:CB70" si="97">+BX57*0.4</f>
        <v>0</v>
      </c>
      <c r="CC57" s="40">
        <f t="shared" ref="CC57:CC70" si="98">CB57+CA57+BZ57</f>
        <v>0</v>
      </c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>
        <f t="shared" ref="CQ57:CQ70" si="99">SUM(CD57:CP57)</f>
        <v>0</v>
      </c>
      <c r="CR57" s="39"/>
      <c r="CS57" s="39">
        <f t="shared" ref="CS57:CS70" si="100">CQ57-CT57</f>
        <v>0</v>
      </c>
      <c r="CT57" s="39">
        <f t="shared" ref="CT57:CT70" si="101">+CQ57*0.24</f>
        <v>0</v>
      </c>
      <c r="CU57" s="39">
        <f t="shared" ref="CU57:CU70" si="102">+CQ57*0.4</f>
        <v>0</v>
      </c>
      <c r="CV57" s="40">
        <f t="shared" ref="CV57:CV70" si="103">CU57+CT57+CS57</f>
        <v>0</v>
      </c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>
        <f t="shared" ref="DJ57:DJ70" si="104">SUM(CW57:DI57)</f>
        <v>0</v>
      </c>
      <c r="DK57" s="39"/>
      <c r="DL57" s="39">
        <f t="shared" ref="DL57:DL70" si="105">DJ57-DM57</f>
        <v>0</v>
      </c>
      <c r="DM57" s="39">
        <f t="shared" ref="DM57:DM70" si="106">+DJ57*0.24</f>
        <v>0</v>
      </c>
      <c r="DN57" s="39">
        <f t="shared" ref="DN57:DN70" si="107">+DJ57*0.4</f>
        <v>0</v>
      </c>
      <c r="DO57" s="40">
        <f t="shared" ref="DO57:DO70" si="108">DN57+DM57+DL57</f>
        <v>0</v>
      </c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>
        <f t="shared" ref="EC57:EC70" si="109">SUM(DP57:EB57)</f>
        <v>0</v>
      </c>
      <c r="ED57" s="39"/>
      <c r="EE57" s="39">
        <f t="shared" ref="EE57:EE70" si="110">EC57-EF57</f>
        <v>0</v>
      </c>
      <c r="EF57" s="39">
        <f t="shared" ref="EF57:EF70" si="111">+EC57*0.24</f>
        <v>0</v>
      </c>
      <c r="EG57" s="39">
        <f t="shared" ref="EG57:EG70" si="112">+EC57*0.4</f>
        <v>0</v>
      </c>
      <c r="EH57" s="40">
        <f t="shared" ref="EH57:EH70" si="113">EG57+EF57+EE57</f>
        <v>0</v>
      </c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>
        <f t="shared" ref="EV57:EV70" si="114">SUM(EI57:EU57)</f>
        <v>0</v>
      </c>
      <c r="EW57" s="39"/>
      <c r="EX57" s="39">
        <f t="shared" ref="EX57:EX70" si="115">EV57-EY57</f>
        <v>0</v>
      </c>
      <c r="EY57" s="39">
        <f t="shared" ref="EY57:EY70" si="116">+EV57*0.24</f>
        <v>0</v>
      </c>
      <c r="EZ57" s="39">
        <f t="shared" ref="EZ57:EZ70" si="117">+EV57*0.4</f>
        <v>0</v>
      </c>
      <c r="FA57" s="40">
        <f t="shared" ref="FA57:FA70" si="118">EZ57+EY57+EX57</f>
        <v>0</v>
      </c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>
        <f t="shared" ref="FO57:FO70" si="119">SUM(FB57:FN57)</f>
        <v>0</v>
      </c>
      <c r="FP57" s="39"/>
      <c r="FQ57" s="39">
        <f t="shared" ref="FQ57:FQ70" si="120">FO57-FR57</f>
        <v>0</v>
      </c>
      <c r="FR57" s="39">
        <f t="shared" ref="FR57:FR70" si="121">+FO57*0.24</f>
        <v>0</v>
      </c>
      <c r="FS57" s="39">
        <f t="shared" ref="FS57:FS70" si="122">+FO57*0.4</f>
        <v>0</v>
      </c>
      <c r="FT57" s="40">
        <f t="shared" ref="FT57:FT70" si="123">FS57+FR57+FQ57</f>
        <v>0</v>
      </c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>
        <f t="shared" ref="GH57:GH70" si="124">SUM(FU57:GG57)</f>
        <v>0</v>
      </c>
      <c r="GI57" s="39"/>
      <c r="GJ57" s="39">
        <f t="shared" ref="GJ57:GJ70" si="125">GH57-GK57</f>
        <v>0</v>
      </c>
      <c r="GK57" s="39">
        <f t="shared" ref="GK57:GK70" si="126">+GH57*0.24</f>
        <v>0</v>
      </c>
      <c r="GL57" s="39">
        <f t="shared" ref="GL57:GL70" si="127">+GH57*0.4</f>
        <v>0</v>
      </c>
      <c r="GM57" s="40">
        <f t="shared" ref="GM57:GM70" si="128">GL57+GK57+GJ57</f>
        <v>0</v>
      </c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>
        <f t="shared" ref="HA57:HA70" si="129">SUM(GN57:GZ57)</f>
        <v>0</v>
      </c>
      <c r="HB57" s="39"/>
      <c r="HC57" s="39">
        <f t="shared" ref="HC57:HC70" si="130">HA57-HD57</f>
        <v>0</v>
      </c>
      <c r="HD57" s="39">
        <f t="shared" ref="HD57:HD70" si="131">+HA57*0.24</f>
        <v>0</v>
      </c>
      <c r="HE57" s="39">
        <f t="shared" ref="HE57:HE70" si="132">+HA57*0.4</f>
        <v>0</v>
      </c>
      <c r="HF57" s="40">
        <f t="shared" ref="HF57:HF70" si="133">HE57+HD57+HC57</f>
        <v>0</v>
      </c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>
        <f t="shared" ref="HT57:HT70" si="134">SUM(HG57:HS57)</f>
        <v>0</v>
      </c>
      <c r="HU57" s="39"/>
      <c r="HV57" s="39">
        <f t="shared" ref="HV57:HV70" si="135">HT57-HW57</f>
        <v>0</v>
      </c>
      <c r="HW57" s="39">
        <f t="shared" ref="HW57:HW70" si="136">+HT57*0.24</f>
        <v>0</v>
      </c>
      <c r="HX57" s="39">
        <f t="shared" ref="HX57:HX70" si="137">+HT57*0.4</f>
        <v>0</v>
      </c>
      <c r="HY57" s="40">
        <f t="shared" ref="HY57:HY70" si="138">HX57+HW57+HV57</f>
        <v>0</v>
      </c>
      <c r="HZ57" s="39">
        <f t="shared" ref="HZ57:IL57" si="77">F57+Y57+AR57+BK57+CD57+CW57+DP57+EI57+FB57+FU57+GN57+HG57</f>
        <v>0</v>
      </c>
      <c r="IA57" s="39">
        <f t="shared" si="77"/>
        <v>0</v>
      </c>
      <c r="IB57" s="39">
        <f t="shared" si="77"/>
        <v>0</v>
      </c>
      <c r="IC57" s="39">
        <f t="shared" si="77"/>
        <v>0</v>
      </c>
      <c r="ID57" s="39">
        <f t="shared" si="77"/>
        <v>0</v>
      </c>
      <c r="IE57" s="39">
        <f t="shared" si="77"/>
        <v>0</v>
      </c>
      <c r="IF57" s="39">
        <f t="shared" si="77"/>
        <v>0</v>
      </c>
      <c r="IG57" s="39">
        <f t="shared" si="77"/>
        <v>0</v>
      </c>
      <c r="IH57" s="39">
        <f t="shared" si="77"/>
        <v>0</v>
      </c>
      <c r="II57" s="39">
        <f t="shared" si="77"/>
        <v>0</v>
      </c>
      <c r="IJ57" s="39">
        <f t="shared" si="77"/>
        <v>0</v>
      </c>
      <c r="IK57" s="39">
        <f t="shared" si="77"/>
        <v>0</v>
      </c>
      <c r="IL57" s="39">
        <f t="shared" si="77"/>
        <v>0</v>
      </c>
      <c r="IM57" s="39">
        <f t="shared" ref="IM57:IM70" si="140">SUM(HZ57:IL57)</f>
        <v>0</v>
      </c>
      <c r="IN57" s="39">
        <f t="shared" ref="IN57:IN70" si="141">T57+AM57+BF57+BY57+CR57+DK57+ED57+EW57+FP57+GI57+HB57+HU57</f>
        <v>0</v>
      </c>
      <c r="IO57" s="39">
        <f t="shared" ref="IO57:IO70" si="142">IM57-IP57+IN57</f>
        <v>0</v>
      </c>
      <c r="IP57" s="39">
        <f t="shared" ref="IP57:IQ57" si="78">V57+AO57+BH57+CA57+CT57+DM57+EF57+EY57+FR57+GK57+HD57+HW57</f>
        <v>0</v>
      </c>
      <c r="IQ57" s="39">
        <f t="shared" si="78"/>
        <v>0</v>
      </c>
      <c r="IR57" s="40">
        <f t="shared" ref="IR57:IR70" si="144">IQ57+IP57+IO57</f>
        <v>0</v>
      </c>
      <c r="IS57" s="1"/>
      <c r="IT57" s="1"/>
      <c r="IU57" s="1"/>
      <c r="IV57" s="1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</row>
    <row r="58" ht="15.0" customHeight="1">
      <c r="A58" s="34"/>
      <c r="B58" s="36"/>
      <c r="C58" s="36"/>
      <c r="D58" s="52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>
        <f t="shared" si="79"/>
        <v>0</v>
      </c>
      <c r="T58" s="39"/>
      <c r="U58" s="39">
        <f t="shared" si="80"/>
        <v>0</v>
      </c>
      <c r="V58" s="39">
        <f t="shared" si="81"/>
        <v>0</v>
      </c>
      <c r="W58" s="39">
        <f t="shared" si="82"/>
        <v>0</v>
      </c>
      <c r="X58" s="40">
        <f t="shared" si="83"/>
        <v>0</v>
      </c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>
        <f t="shared" si="84"/>
        <v>0</v>
      </c>
      <c r="AM58" s="39"/>
      <c r="AN58" s="39">
        <f t="shared" si="85"/>
        <v>0</v>
      </c>
      <c r="AO58" s="39">
        <f t="shared" si="86"/>
        <v>0</v>
      </c>
      <c r="AP58" s="39">
        <f t="shared" si="87"/>
        <v>0</v>
      </c>
      <c r="AQ58" s="40">
        <f t="shared" si="88"/>
        <v>0</v>
      </c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>
        <f t="shared" si="89"/>
        <v>0</v>
      </c>
      <c r="BF58" s="39"/>
      <c r="BG58" s="39">
        <f t="shared" si="90"/>
        <v>0</v>
      </c>
      <c r="BH58" s="39">
        <f t="shared" si="91"/>
        <v>0</v>
      </c>
      <c r="BI58" s="39">
        <f t="shared" si="92"/>
        <v>0</v>
      </c>
      <c r="BJ58" s="40">
        <f t="shared" si="93"/>
        <v>0</v>
      </c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>
        <f t="shared" si="94"/>
        <v>0</v>
      </c>
      <c r="BY58" s="39"/>
      <c r="BZ58" s="39">
        <f t="shared" si="95"/>
        <v>0</v>
      </c>
      <c r="CA58" s="39">
        <f t="shared" si="96"/>
        <v>0</v>
      </c>
      <c r="CB58" s="39">
        <f t="shared" si="97"/>
        <v>0</v>
      </c>
      <c r="CC58" s="40">
        <f t="shared" si="98"/>
        <v>0</v>
      </c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>
        <f t="shared" si="99"/>
        <v>0</v>
      </c>
      <c r="CR58" s="39"/>
      <c r="CS58" s="39">
        <f t="shared" si="100"/>
        <v>0</v>
      </c>
      <c r="CT58" s="39">
        <f t="shared" si="101"/>
        <v>0</v>
      </c>
      <c r="CU58" s="39">
        <f t="shared" si="102"/>
        <v>0</v>
      </c>
      <c r="CV58" s="40">
        <f t="shared" si="103"/>
        <v>0</v>
      </c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>
        <f t="shared" si="104"/>
        <v>0</v>
      </c>
      <c r="DK58" s="39"/>
      <c r="DL58" s="39">
        <f t="shared" si="105"/>
        <v>0</v>
      </c>
      <c r="DM58" s="39">
        <f t="shared" si="106"/>
        <v>0</v>
      </c>
      <c r="DN58" s="39">
        <f t="shared" si="107"/>
        <v>0</v>
      </c>
      <c r="DO58" s="40">
        <f t="shared" si="108"/>
        <v>0</v>
      </c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>
        <f t="shared" si="109"/>
        <v>0</v>
      </c>
      <c r="ED58" s="39"/>
      <c r="EE58" s="39">
        <f t="shared" si="110"/>
        <v>0</v>
      </c>
      <c r="EF58" s="39">
        <f t="shared" si="111"/>
        <v>0</v>
      </c>
      <c r="EG58" s="39">
        <f t="shared" si="112"/>
        <v>0</v>
      </c>
      <c r="EH58" s="40">
        <f t="shared" si="113"/>
        <v>0</v>
      </c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>
        <f t="shared" si="114"/>
        <v>0</v>
      </c>
      <c r="EW58" s="39"/>
      <c r="EX58" s="39">
        <f t="shared" si="115"/>
        <v>0</v>
      </c>
      <c r="EY58" s="39">
        <f t="shared" si="116"/>
        <v>0</v>
      </c>
      <c r="EZ58" s="39">
        <f t="shared" si="117"/>
        <v>0</v>
      </c>
      <c r="FA58" s="40">
        <f t="shared" si="118"/>
        <v>0</v>
      </c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>
        <f t="shared" si="119"/>
        <v>0</v>
      </c>
      <c r="FP58" s="39"/>
      <c r="FQ58" s="39">
        <f t="shared" si="120"/>
        <v>0</v>
      </c>
      <c r="FR58" s="39">
        <f t="shared" si="121"/>
        <v>0</v>
      </c>
      <c r="FS58" s="39">
        <f t="shared" si="122"/>
        <v>0</v>
      </c>
      <c r="FT58" s="40">
        <f t="shared" si="123"/>
        <v>0</v>
      </c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>
        <f t="shared" si="124"/>
        <v>0</v>
      </c>
      <c r="GI58" s="39"/>
      <c r="GJ58" s="39">
        <f t="shared" si="125"/>
        <v>0</v>
      </c>
      <c r="GK58" s="39">
        <f t="shared" si="126"/>
        <v>0</v>
      </c>
      <c r="GL58" s="39">
        <f t="shared" si="127"/>
        <v>0</v>
      </c>
      <c r="GM58" s="40">
        <f t="shared" si="128"/>
        <v>0</v>
      </c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>
        <f t="shared" si="129"/>
        <v>0</v>
      </c>
      <c r="HB58" s="39"/>
      <c r="HC58" s="39">
        <f t="shared" si="130"/>
        <v>0</v>
      </c>
      <c r="HD58" s="39">
        <f t="shared" si="131"/>
        <v>0</v>
      </c>
      <c r="HE58" s="39">
        <f t="shared" si="132"/>
        <v>0</v>
      </c>
      <c r="HF58" s="40">
        <f t="shared" si="133"/>
        <v>0</v>
      </c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>
        <f t="shared" si="134"/>
        <v>0</v>
      </c>
      <c r="HU58" s="39"/>
      <c r="HV58" s="39">
        <f t="shared" si="135"/>
        <v>0</v>
      </c>
      <c r="HW58" s="39">
        <f t="shared" si="136"/>
        <v>0</v>
      </c>
      <c r="HX58" s="39">
        <f t="shared" si="137"/>
        <v>0</v>
      </c>
      <c r="HY58" s="40">
        <f t="shared" si="138"/>
        <v>0</v>
      </c>
      <c r="HZ58" s="39">
        <f t="shared" ref="HZ58:IL58" si="139">F58+Y58+AR58+BK58+CD58+CW58+DP58+EI58+FB58+FU58+GN58+HG58</f>
        <v>0</v>
      </c>
      <c r="IA58" s="39">
        <f t="shared" si="139"/>
        <v>0</v>
      </c>
      <c r="IB58" s="39">
        <f t="shared" si="139"/>
        <v>0</v>
      </c>
      <c r="IC58" s="39">
        <f t="shared" si="139"/>
        <v>0</v>
      </c>
      <c r="ID58" s="39">
        <f t="shared" si="139"/>
        <v>0</v>
      </c>
      <c r="IE58" s="39">
        <f t="shared" si="139"/>
        <v>0</v>
      </c>
      <c r="IF58" s="39">
        <f t="shared" si="139"/>
        <v>0</v>
      </c>
      <c r="IG58" s="39">
        <f t="shared" si="139"/>
        <v>0</v>
      </c>
      <c r="IH58" s="39">
        <f t="shared" si="139"/>
        <v>0</v>
      </c>
      <c r="II58" s="39">
        <f t="shared" si="139"/>
        <v>0</v>
      </c>
      <c r="IJ58" s="39">
        <f t="shared" si="139"/>
        <v>0</v>
      </c>
      <c r="IK58" s="39">
        <f t="shared" si="139"/>
        <v>0</v>
      </c>
      <c r="IL58" s="39">
        <f t="shared" si="139"/>
        <v>0</v>
      </c>
      <c r="IM58" s="39">
        <f t="shared" si="140"/>
        <v>0</v>
      </c>
      <c r="IN58" s="39">
        <f t="shared" si="141"/>
        <v>0</v>
      </c>
      <c r="IO58" s="39">
        <f t="shared" si="142"/>
        <v>0</v>
      </c>
      <c r="IP58" s="39">
        <f t="shared" ref="IP58:IQ58" si="143">V58+AO58+BH58+CA58+CT58+DM58+EF58+EY58+FR58+GK58+HD58+HW58</f>
        <v>0</v>
      </c>
      <c r="IQ58" s="39">
        <f t="shared" si="143"/>
        <v>0</v>
      </c>
      <c r="IR58" s="40">
        <f t="shared" si="144"/>
        <v>0</v>
      </c>
      <c r="IS58" s="1"/>
      <c r="IT58" s="1"/>
      <c r="IU58" s="1"/>
      <c r="IV58" s="1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</row>
    <row r="59" ht="15.0" customHeight="1">
      <c r="A59" s="34"/>
      <c r="B59" s="36"/>
      <c r="C59" s="36"/>
      <c r="D59" s="52"/>
      <c r="E59" s="38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>
        <f t="shared" si="79"/>
        <v>0</v>
      </c>
      <c r="T59" s="39"/>
      <c r="U59" s="39">
        <f t="shared" si="80"/>
        <v>0</v>
      </c>
      <c r="V59" s="39">
        <f t="shared" si="81"/>
        <v>0</v>
      </c>
      <c r="W59" s="39">
        <f t="shared" si="82"/>
        <v>0</v>
      </c>
      <c r="X59" s="40">
        <f t="shared" si="83"/>
        <v>0</v>
      </c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>
        <f t="shared" si="84"/>
        <v>0</v>
      </c>
      <c r="AM59" s="39"/>
      <c r="AN59" s="39">
        <f t="shared" si="85"/>
        <v>0</v>
      </c>
      <c r="AO59" s="39">
        <f t="shared" si="86"/>
        <v>0</v>
      </c>
      <c r="AP59" s="39">
        <f t="shared" si="87"/>
        <v>0</v>
      </c>
      <c r="AQ59" s="40">
        <f t="shared" si="88"/>
        <v>0</v>
      </c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>
        <f t="shared" si="89"/>
        <v>0</v>
      </c>
      <c r="BF59" s="39"/>
      <c r="BG59" s="39">
        <f t="shared" si="90"/>
        <v>0</v>
      </c>
      <c r="BH59" s="39">
        <f t="shared" si="91"/>
        <v>0</v>
      </c>
      <c r="BI59" s="39">
        <f t="shared" si="92"/>
        <v>0</v>
      </c>
      <c r="BJ59" s="40">
        <f t="shared" si="93"/>
        <v>0</v>
      </c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>
        <f t="shared" si="94"/>
        <v>0</v>
      </c>
      <c r="BY59" s="39"/>
      <c r="BZ59" s="39">
        <f t="shared" si="95"/>
        <v>0</v>
      </c>
      <c r="CA59" s="39">
        <f t="shared" si="96"/>
        <v>0</v>
      </c>
      <c r="CB59" s="39">
        <f t="shared" si="97"/>
        <v>0</v>
      </c>
      <c r="CC59" s="40">
        <f t="shared" si="98"/>
        <v>0</v>
      </c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>
        <f t="shared" si="99"/>
        <v>0</v>
      </c>
      <c r="CR59" s="39"/>
      <c r="CS59" s="39">
        <f t="shared" si="100"/>
        <v>0</v>
      </c>
      <c r="CT59" s="39">
        <f t="shared" si="101"/>
        <v>0</v>
      </c>
      <c r="CU59" s="39">
        <f t="shared" si="102"/>
        <v>0</v>
      </c>
      <c r="CV59" s="40">
        <f t="shared" si="103"/>
        <v>0</v>
      </c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>
        <f t="shared" si="104"/>
        <v>0</v>
      </c>
      <c r="DK59" s="39"/>
      <c r="DL59" s="39">
        <f t="shared" si="105"/>
        <v>0</v>
      </c>
      <c r="DM59" s="39">
        <f t="shared" si="106"/>
        <v>0</v>
      </c>
      <c r="DN59" s="39">
        <f t="shared" si="107"/>
        <v>0</v>
      </c>
      <c r="DO59" s="40">
        <f t="shared" si="108"/>
        <v>0</v>
      </c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>
        <f t="shared" si="109"/>
        <v>0</v>
      </c>
      <c r="ED59" s="39"/>
      <c r="EE59" s="39">
        <f t="shared" si="110"/>
        <v>0</v>
      </c>
      <c r="EF59" s="39">
        <f t="shared" si="111"/>
        <v>0</v>
      </c>
      <c r="EG59" s="39">
        <f t="shared" si="112"/>
        <v>0</v>
      </c>
      <c r="EH59" s="40">
        <f t="shared" si="113"/>
        <v>0</v>
      </c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>
        <f t="shared" si="114"/>
        <v>0</v>
      </c>
      <c r="EW59" s="39"/>
      <c r="EX59" s="39">
        <f t="shared" si="115"/>
        <v>0</v>
      </c>
      <c r="EY59" s="39">
        <f t="shared" si="116"/>
        <v>0</v>
      </c>
      <c r="EZ59" s="39">
        <f t="shared" si="117"/>
        <v>0</v>
      </c>
      <c r="FA59" s="40">
        <f t="shared" si="118"/>
        <v>0</v>
      </c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>
        <f t="shared" si="119"/>
        <v>0</v>
      </c>
      <c r="FP59" s="39"/>
      <c r="FQ59" s="39">
        <f t="shared" si="120"/>
        <v>0</v>
      </c>
      <c r="FR59" s="39">
        <f t="shared" si="121"/>
        <v>0</v>
      </c>
      <c r="FS59" s="39">
        <f t="shared" si="122"/>
        <v>0</v>
      </c>
      <c r="FT59" s="40">
        <f t="shared" si="123"/>
        <v>0</v>
      </c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>
        <f t="shared" si="124"/>
        <v>0</v>
      </c>
      <c r="GI59" s="39"/>
      <c r="GJ59" s="39">
        <f t="shared" si="125"/>
        <v>0</v>
      </c>
      <c r="GK59" s="39">
        <f t="shared" si="126"/>
        <v>0</v>
      </c>
      <c r="GL59" s="39">
        <f t="shared" si="127"/>
        <v>0</v>
      </c>
      <c r="GM59" s="40">
        <f t="shared" si="128"/>
        <v>0</v>
      </c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>
        <f t="shared" si="129"/>
        <v>0</v>
      </c>
      <c r="HB59" s="39"/>
      <c r="HC59" s="39">
        <f t="shared" si="130"/>
        <v>0</v>
      </c>
      <c r="HD59" s="39">
        <f t="shared" si="131"/>
        <v>0</v>
      </c>
      <c r="HE59" s="39">
        <f t="shared" si="132"/>
        <v>0</v>
      </c>
      <c r="HF59" s="40">
        <f t="shared" si="133"/>
        <v>0</v>
      </c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>
        <f t="shared" si="134"/>
        <v>0</v>
      </c>
      <c r="HU59" s="39"/>
      <c r="HV59" s="39">
        <f t="shared" si="135"/>
        <v>0</v>
      </c>
      <c r="HW59" s="39">
        <f t="shared" si="136"/>
        <v>0</v>
      </c>
      <c r="HX59" s="39">
        <f t="shared" si="137"/>
        <v>0</v>
      </c>
      <c r="HY59" s="40">
        <f t="shared" si="138"/>
        <v>0</v>
      </c>
      <c r="HZ59" s="39">
        <f t="shared" ref="HZ59:IL59" si="145">F59+Y59+AR59+BK59+CD59+CW59+DP59+EI59+FB59+FU59+GN59+HG59</f>
        <v>0</v>
      </c>
      <c r="IA59" s="39">
        <f t="shared" si="145"/>
        <v>0</v>
      </c>
      <c r="IB59" s="39">
        <f t="shared" si="145"/>
        <v>0</v>
      </c>
      <c r="IC59" s="39">
        <f t="shared" si="145"/>
        <v>0</v>
      </c>
      <c r="ID59" s="39">
        <f t="shared" si="145"/>
        <v>0</v>
      </c>
      <c r="IE59" s="39">
        <f t="shared" si="145"/>
        <v>0</v>
      </c>
      <c r="IF59" s="39">
        <f t="shared" si="145"/>
        <v>0</v>
      </c>
      <c r="IG59" s="39">
        <f t="shared" si="145"/>
        <v>0</v>
      </c>
      <c r="IH59" s="39">
        <f t="shared" si="145"/>
        <v>0</v>
      </c>
      <c r="II59" s="39">
        <f t="shared" si="145"/>
        <v>0</v>
      </c>
      <c r="IJ59" s="39">
        <f t="shared" si="145"/>
        <v>0</v>
      </c>
      <c r="IK59" s="39">
        <f t="shared" si="145"/>
        <v>0</v>
      </c>
      <c r="IL59" s="39">
        <f t="shared" si="145"/>
        <v>0</v>
      </c>
      <c r="IM59" s="39">
        <f t="shared" si="140"/>
        <v>0</v>
      </c>
      <c r="IN59" s="39">
        <f t="shared" si="141"/>
        <v>0</v>
      </c>
      <c r="IO59" s="39">
        <f t="shared" si="142"/>
        <v>0</v>
      </c>
      <c r="IP59" s="39">
        <f t="shared" ref="IP59:IQ59" si="146">V59+AO59+BH59+CA59+CT59+DM59+EF59+EY59+FR59+GK59+HD59+HW59</f>
        <v>0</v>
      </c>
      <c r="IQ59" s="39">
        <f t="shared" si="146"/>
        <v>0</v>
      </c>
      <c r="IR59" s="40">
        <f t="shared" si="144"/>
        <v>0</v>
      </c>
      <c r="IS59" s="1"/>
      <c r="IT59" s="1"/>
      <c r="IU59" s="1"/>
      <c r="IV59" s="1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</row>
    <row r="60" ht="15.0" customHeight="1">
      <c r="A60" s="34"/>
      <c r="B60" s="36"/>
      <c r="C60" s="36"/>
      <c r="D60" s="52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>
        <f t="shared" si="79"/>
        <v>0</v>
      </c>
      <c r="T60" s="39"/>
      <c r="U60" s="39">
        <f t="shared" si="80"/>
        <v>0</v>
      </c>
      <c r="V60" s="39">
        <f t="shared" si="81"/>
        <v>0</v>
      </c>
      <c r="W60" s="39">
        <f t="shared" si="82"/>
        <v>0</v>
      </c>
      <c r="X60" s="40">
        <f t="shared" si="83"/>
        <v>0</v>
      </c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>
        <f t="shared" si="84"/>
        <v>0</v>
      </c>
      <c r="AM60" s="39"/>
      <c r="AN60" s="39">
        <f t="shared" si="85"/>
        <v>0</v>
      </c>
      <c r="AO60" s="39">
        <f t="shared" si="86"/>
        <v>0</v>
      </c>
      <c r="AP60" s="39">
        <f t="shared" si="87"/>
        <v>0</v>
      </c>
      <c r="AQ60" s="40">
        <f t="shared" si="88"/>
        <v>0</v>
      </c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>
        <f t="shared" si="89"/>
        <v>0</v>
      </c>
      <c r="BF60" s="39"/>
      <c r="BG60" s="39">
        <f t="shared" si="90"/>
        <v>0</v>
      </c>
      <c r="BH60" s="39">
        <f t="shared" si="91"/>
        <v>0</v>
      </c>
      <c r="BI60" s="39">
        <f t="shared" si="92"/>
        <v>0</v>
      </c>
      <c r="BJ60" s="40">
        <f t="shared" si="93"/>
        <v>0</v>
      </c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>
        <f t="shared" si="94"/>
        <v>0</v>
      </c>
      <c r="BY60" s="39"/>
      <c r="BZ60" s="39">
        <f t="shared" si="95"/>
        <v>0</v>
      </c>
      <c r="CA60" s="39">
        <f t="shared" si="96"/>
        <v>0</v>
      </c>
      <c r="CB60" s="39">
        <f t="shared" si="97"/>
        <v>0</v>
      </c>
      <c r="CC60" s="40">
        <f t="shared" si="98"/>
        <v>0</v>
      </c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>
        <f t="shared" si="99"/>
        <v>0</v>
      </c>
      <c r="CR60" s="39"/>
      <c r="CS60" s="39">
        <f t="shared" si="100"/>
        <v>0</v>
      </c>
      <c r="CT60" s="39">
        <f t="shared" si="101"/>
        <v>0</v>
      </c>
      <c r="CU60" s="39">
        <f t="shared" si="102"/>
        <v>0</v>
      </c>
      <c r="CV60" s="40">
        <f t="shared" si="103"/>
        <v>0</v>
      </c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>
        <f t="shared" si="104"/>
        <v>0</v>
      </c>
      <c r="DK60" s="39"/>
      <c r="DL60" s="39">
        <f t="shared" si="105"/>
        <v>0</v>
      </c>
      <c r="DM60" s="39">
        <f t="shared" si="106"/>
        <v>0</v>
      </c>
      <c r="DN60" s="39">
        <f t="shared" si="107"/>
        <v>0</v>
      </c>
      <c r="DO60" s="40">
        <f t="shared" si="108"/>
        <v>0</v>
      </c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>
        <f t="shared" si="109"/>
        <v>0</v>
      </c>
      <c r="ED60" s="39"/>
      <c r="EE60" s="39">
        <f t="shared" si="110"/>
        <v>0</v>
      </c>
      <c r="EF60" s="39">
        <f t="shared" si="111"/>
        <v>0</v>
      </c>
      <c r="EG60" s="39">
        <f t="shared" si="112"/>
        <v>0</v>
      </c>
      <c r="EH60" s="40">
        <f t="shared" si="113"/>
        <v>0</v>
      </c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>
        <f t="shared" si="114"/>
        <v>0</v>
      </c>
      <c r="EW60" s="39"/>
      <c r="EX60" s="39">
        <f t="shared" si="115"/>
        <v>0</v>
      </c>
      <c r="EY60" s="39">
        <f t="shared" si="116"/>
        <v>0</v>
      </c>
      <c r="EZ60" s="39">
        <f t="shared" si="117"/>
        <v>0</v>
      </c>
      <c r="FA60" s="40">
        <f t="shared" si="118"/>
        <v>0</v>
      </c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>
        <f t="shared" si="119"/>
        <v>0</v>
      </c>
      <c r="FP60" s="39"/>
      <c r="FQ60" s="39">
        <f t="shared" si="120"/>
        <v>0</v>
      </c>
      <c r="FR60" s="39">
        <f t="shared" si="121"/>
        <v>0</v>
      </c>
      <c r="FS60" s="39">
        <f t="shared" si="122"/>
        <v>0</v>
      </c>
      <c r="FT60" s="40">
        <f t="shared" si="123"/>
        <v>0</v>
      </c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>
        <f t="shared" si="124"/>
        <v>0</v>
      </c>
      <c r="GI60" s="39"/>
      <c r="GJ60" s="39">
        <f t="shared" si="125"/>
        <v>0</v>
      </c>
      <c r="GK60" s="39">
        <f t="shared" si="126"/>
        <v>0</v>
      </c>
      <c r="GL60" s="39">
        <f t="shared" si="127"/>
        <v>0</v>
      </c>
      <c r="GM60" s="40">
        <f t="shared" si="128"/>
        <v>0</v>
      </c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>
        <f t="shared" si="129"/>
        <v>0</v>
      </c>
      <c r="HB60" s="39"/>
      <c r="HC60" s="39">
        <f t="shared" si="130"/>
        <v>0</v>
      </c>
      <c r="HD60" s="39">
        <f t="shared" si="131"/>
        <v>0</v>
      </c>
      <c r="HE60" s="39">
        <f t="shared" si="132"/>
        <v>0</v>
      </c>
      <c r="HF60" s="40">
        <f t="shared" si="133"/>
        <v>0</v>
      </c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>
        <f t="shared" si="134"/>
        <v>0</v>
      </c>
      <c r="HU60" s="39"/>
      <c r="HV60" s="39">
        <f t="shared" si="135"/>
        <v>0</v>
      </c>
      <c r="HW60" s="39">
        <f t="shared" si="136"/>
        <v>0</v>
      </c>
      <c r="HX60" s="39">
        <f t="shared" si="137"/>
        <v>0</v>
      </c>
      <c r="HY60" s="40">
        <f t="shared" si="138"/>
        <v>0</v>
      </c>
      <c r="HZ60" s="39">
        <f t="shared" ref="HZ60:IL60" si="147">F60+Y60+AR60+BK60+CD60+CW60+DP60+EI60+FB60+FU60+GN60+HG60</f>
        <v>0</v>
      </c>
      <c r="IA60" s="39">
        <f t="shared" si="147"/>
        <v>0</v>
      </c>
      <c r="IB60" s="39">
        <f t="shared" si="147"/>
        <v>0</v>
      </c>
      <c r="IC60" s="39">
        <f t="shared" si="147"/>
        <v>0</v>
      </c>
      <c r="ID60" s="39">
        <f t="shared" si="147"/>
        <v>0</v>
      </c>
      <c r="IE60" s="39">
        <f t="shared" si="147"/>
        <v>0</v>
      </c>
      <c r="IF60" s="39">
        <f t="shared" si="147"/>
        <v>0</v>
      </c>
      <c r="IG60" s="39">
        <f t="shared" si="147"/>
        <v>0</v>
      </c>
      <c r="IH60" s="39">
        <f t="shared" si="147"/>
        <v>0</v>
      </c>
      <c r="II60" s="39">
        <f t="shared" si="147"/>
        <v>0</v>
      </c>
      <c r="IJ60" s="39">
        <f t="shared" si="147"/>
        <v>0</v>
      </c>
      <c r="IK60" s="39">
        <f t="shared" si="147"/>
        <v>0</v>
      </c>
      <c r="IL60" s="39">
        <f t="shared" si="147"/>
        <v>0</v>
      </c>
      <c r="IM60" s="39">
        <f t="shared" si="140"/>
        <v>0</v>
      </c>
      <c r="IN60" s="39">
        <f t="shared" si="141"/>
        <v>0</v>
      </c>
      <c r="IO60" s="39">
        <f t="shared" si="142"/>
        <v>0</v>
      </c>
      <c r="IP60" s="39">
        <f t="shared" ref="IP60:IQ60" si="148">V60+AO60+BH60+CA60+CT60+DM60+EF60+EY60+FR60+GK60+HD60+HW60</f>
        <v>0</v>
      </c>
      <c r="IQ60" s="39">
        <f t="shared" si="148"/>
        <v>0</v>
      </c>
      <c r="IR60" s="40">
        <f t="shared" si="144"/>
        <v>0</v>
      </c>
      <c r="IS60" s="1"/>
      <c r="IT60" s="1"/>
      <c r="IU60" s="1"/>
      <c r="IV60" s="1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</row>
    <row r="61" ht="15.0" customHeight="1">
      <c r="A61" s="34"/>
      <c r="B61" s="36"/>
      <c r="C61" s="36"/>
      <c r="D61" s="52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>
        <f t="shared" si="79"/>
        <v>0</v>
      </c>
      <c r="T61" s="39"/>
      <c r="U61" s="39">
        <f t="shared" si="80"/>
        <v>0</v>
      </c>
      <c r="V61" s="39">
        <f t="shared" si="81"/>
        <v>0</v>
      </c>
      <c r="W61" s="39">
        <f t="shared" si="82"/>
        <v>0</v>
      </c>
      <c r="X61" s="40">
        <f t="shared" si="83"/>
        <v>0</v>
      </c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>
        <f t="shared" si="84"/>
        <v>0</v>
      </c>
      <c r="AM61" s="39"/>
      <c r="AN61" s="39">
        <f t="shared" si="85"/>
        <v>0</v>
      </c>
      <c r="AO61" s="39">
        <f t="shared" si="86"/>
        <v>0</v>
      </c>
      <c r="AP61" s="39">
        <f t="shared" si="87"/>
        <v>0</v>
      </c>
      <c r="AQ61" s="40">
        <f t="shared" si="88"/>
        <v>0</v>
      </c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>
        <f t="shared" si="89"/>
        <v>0</v>
      </c>
      <c r="BF61" s="39"/>
      <c r="BG61" s="39">
        <f t="shared" si="90"/>
        <v>0</v>
      </c>
      <c r="BH61" s="39">
        <f t="shared" si="91"/>
        <v>0</v>
      </c>
      <c r="BI61" s="39">
        <f t="shared" si="92"/>
        <v>0</v>
      </c>
      <c r="BJ61" s="40">
        <f t="shared" si="93"/>
        <v>0</v>
      </c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>
        <f t="shared" si="94"/>
        <v>0</v>
      </c>
      <c r="BY61" s="39"/>
      <c r="BZ61" s="39">
        <f t="shared" si="95"/>
        <v>0</v>
      </c>
      <c r="CA61" s="39">
        <f t="shared" si="96"/>
        <v>0</v>
      </c>
      <c r="CB61" s="39">
        <f t="shared" si="97"/>
        <v>0</v>
      </c>
      <c r="CC61" s="40">
        <f t="shared" si="98"/>
        <v>0</v>
      </c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>
        <f t="shared" si="99"/>
        <v>0</v>
      </c>
      <c r="CR61" s="39"/>
      <c r="CS61" s="39">
        <f t="shared" si="100"/>
        <v>0</v>
      </c>
      <c r="CT61" s="39">
        <f t="shared" si="101"/>
        <v>0</v>
      </c>
      <c r="CU61" s="39">
        <f t="shared" si="102"/>
        <v>0</v>
      </c>
      <c r="CV61" s="40">
        <f t="shared" si="103"/>
        <v>0</v>
      </c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>
        <f t="shared" si="104"/>
        <v>0</v>
      </c>
      <c r="DK61" s="39"/>
      <c r="DL61" s="39">
        <f t="shared" si="105"/>
        <v>0</v>
      </c>
      <c r="DM61" s="39">
        <f t="shared" si="106"/>
        <v>0</v>
      </c>
      <c r="DN61" s="39">
        <f t="shared" si="107"/>
        <v>0</v>
      </c>
      <c r="DO61" s="40">
        <f t="shared" si="108"/>
        <v>0</v>
      </c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>
        <f t="shared" si="109"/>
        <v>0</v>
      </c>
      <c r="ED61" s="39"/>
      <c r="EE61" s="39">
        <f t="shared" si="110"/>
        <v>0</v>
      </c>
      <c r="EF61" s="39">
        <f t="shared" si="111"/>
        <v>0</v>
      </c>
      <c r="EG61" s="39">
        <f t="shared" si="112"/>
        <v>0</v>
      </c>
      <c r="EH61" s="40">
        <f t="shared" si="113"/>
        <v>0</v>
      </c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>
        <f t="shared" si="114"/>
        <v>0</v>
      </c>
      <c r="EW61" s="39"/>
      <c r="EX61" s="39">
        <f t="shared" si="115"/>
        <v>0</v>
      </c>
      <c r="EY61" s="39">
        <f t="shared" si="116"/>
        <v>0</v>
      </c>
      <c r="EZ61" s="39">
        <f t="shared" si="117"/>
        <v>0</v>
      </c>
      <c r="FA61" s="40">
        <f t="shared" si="118"/>
        <v>0</v>
      </c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>
        <f t="shared" si="119"/>
        <v>0</v>
      </c>
      <c r="FP61" s="39"/>
      <c r="FQ61" s="39">
        <f t="shared" si="120"/>
        <v>0</v>
      </c>
      <c r="FR61" s="39">
        <f t="shared" si="121"/>
        <v>0</v>
      </c>
      <c r="FS61" s="39">
        <f t="shared" si="122"/>
        <v>0</v>
      </c>
      <c r="FT61" s="40">
        <f t="shared" si="123"/>
        <v>0</v>
      </c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>
        <f t="shared" si="124"/>
        <v>0</v>
      </c>
      <c r="GI61" s="39"/>
      <c r="GJ61" s="39">
        <f t="shared" si="125"/>
        <v>0</v>
      </c>
      <c r="GK61" s="39">
        <f t="shared" si="126"/>
        <v>0</v>
      </c>
      <c r="GL61" s="39">
        <f t="shared" si="127"/>
        <v>0</v>
      </c>
      <c r="GM61" s="40">
        <f t="shared" si="128"/>
        <v>0</v>
      </c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>
        <f t="shared" si="129"/>
        <v>0</v>
      </c>
      <c r="HB61" s="39"/>
      <c r="HC61" s="39">
        <f t="shared" si="130"/>
        <v>0</v>
      </c>
      <c r="HD61" s="39">
        <f t="shared" si="131"/>
        <v>0</v>
      </c>
      <c r="HE61" s="39">
        <f t="shared" si="132"/>
        <v>0</v>
      </c>
      <c r="HF61" s="40">
        <f t="shared" si="133"/>
        <v>0</v>
      </c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>
        <f t="shared" si="134"/>
        <v>0</v>
      </c>
      <c r="HU61" s="39"/>
      <c r="HV61" s="39">
        <f t="shared" si="135"/>
        <v>0</v>
      </c>
      <c r="HW61" s="39">
        <f t="shared" si="136"/>
        <v>0</v>
      </c>
      <c r="HX61" s="39">
        <f t="shared" si="137"/>
        <v>0</v>
      </c>
      <c r="HY61" s="40">
        <f t="shared" si="138"/>
        <v>0</v>
      </c>
      <c r="HZ61" s="39">
        <f t="shared" ref="HZ61:IL61" si="149">F61+Y61+AR61+BK61+CD61+CW61+DP61+EI61+FB61+FU61+GN61+HG61</f>
        <v>0</v>
      </c>
      <c r="IA61" s="39">
        <f t="shared" si="149"/>
        <v>0</v>
      </c>
      <c r="IB61" s="39">
        <f t="shared" si="149"/>
        <v>0</v>
      </c>
      <c r="IC61" s="39">
        <f t="shared" si="149"/>
        <v>0</v>
      </c>
      <c r="ID61" s="39">
        <f t="shared" si="149"/>
        <v>0</v>
      </c>
      <c r="IE61" s="39">
        <f t="shared" si="149"/>
        <v>0</v>
      </c>
      <c r="IF61" s="39">
        <f t="shared" si="149"/>
        <v>0</v>
      </c>
      <c r="IG61" s="39">
        <f t="shared" si="149"/>
        <v>0</v>
      </c>
      <c r="IH61" s="39">
        <f t="shared" si="149"/>
        <v>0</v>
      </c>
      <c r="II61" s="39">
        <f t="shared" si="149"/>
        <v>0</v>
      </c>
      <c r="IJ61" s="39">
        <f t="shared" si="149"/>
        <v>0</v>
      </c>
      <c r="IK61" s="39">
        <f t="shared" si="149"/>
        <v>0</v>
      </c>
      <c r="IL61" s="39">
        <f t="shared" si="149"/>
        <v>0</v>
      </c>
      <c r="IM61" s="39">
        <f t="shared" si="140"/>
        <v>0</v>
      </c>
      <c r="IN61" s="39">
        <f t="shared" si="141"/>
        <v>0</v>
      </c>
      <c r="IO61" s="39">
        <f t="shared" si="142"/>
        <v>0</v>
      </c>
      <c r="IP61" s="39">
        <f t="shared" ref="IP61:IQ61" si="150">V61+AO61+BH61+CA61+CT61+DM61+EF61+EY61+FR61+GK61+HD61+HW61</f>
        <v>0</v>
      </c>
      <c r="IQ61" s="39">
        <f t="shared" si="150"/>
        <v>0</v>
      </c>
      <c r="IR61" s="40">
        <f t="shared" si="144"/>
        <v>0</v>
      </c>
      <c r="IS61" s="1"/>
      <c r="IT61" s="1"/>
      <c r="IU61" s="1"/>
      <c r="IV61" s="1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</row>
    <row r="62" ht="15.0" customHeight="1">
      <c r="A62" s="34"/>
      <c r="B62" s="36"/>
      <c r="C62" s="36"/>
      <c r="D62" s="52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>
        <f t="shared" si="79"/>
        <v>0</v>
      </c>
      <c r="T62" s="39"/>
      <c r="U62" s="39">
        <f t="shared" si="80"/>
        <v>0</v>
      </c>
      <c r="V62" s="39">
        <f t="shared" si="81"/>
        <v>0</v>
      </c>
      <c r="W62" s="39">
        <f t="shared" si="82"/>
        <v>0</v>
      </c>
      <c r="X62" s="40">
        <f t="shared" si="83"/>
        <v>0</v>
      </c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>
        <f t="shared" si="84"/>
        <v>0</v>
      </c>
      <c r="AM62" s="39"/>
      <c r="AN62" s="39">
        <f t="shared" si="85"/>
        <v>0</v>
      </c>
      <c r="AO62" s="39">
        <f t="shared" si="86"/>
        <v>0</v>
      </c>
      <c r="AP62" s="39">
        <f t="shared" si="87"/>
        <v>0</v>
      </c>
      <c r="AQ62" s="40">
        <f t="shared" si="88"/>
        <v>0</v>
      </c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>
        <f t="shared" si="89"/>
        <v>0</v>
      </c>
      <c r="BF62" s="39"/>
      <c r="BG62" s="39">
        <f t="shared" si="90"/>
        <v>0</v>
      </c>
      <c r="BH62" s="39">
        <f t="shared" si="91"/>
        <v>0</v>
      </c>
      <c r="BI62" s="39">
        <f t="shared" si="92"/>
        <v>0</v>
      </c>
      <c r="BJ62" s="40">
        <f t="shared" si="93"/>
        <v>0</v>
      </c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>
        <f t="shared" si="94"/>
        <v>0</v>
      </c>
      <c r="BY62" s="39"/>
      <c r="BZ62" s="39">
        <f t="shared" si="95"/>
        <v>0</v>
      </c>
      <c r="CA62" s="39">
        <f t="shared" si="96"/>
        <v>0</v>
      </c>
      <c r="CB62" s="39">
        <f t="shared" si="97"/>
        <v>0</v>
      </c>
      <c r="CC62" s="40">
        <f t="shared" si="98"/>
        <v>0</v>
      </c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>
        <f t="shared" si="99"/>
        <v>0</v>
      </c>
      <c r="CR62" s="39"/>
      <c r="CS62" s="39">
        <f t="shared" si="100"/>
        <v>0</v>
      </c>
      <c r="CT62" s="39">
        <f t="shared" si="101"/>
        <v>0</v>
      </c>
      <c r="CU62" s="39">
        <f t="shared" si="102"/>
        <v>0</v>
      </c>
      <c r="CV62" s="40">
        <f t="shared" si="103"/>
        <v>0</v>
      </c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>
        <f t="shared" si="104"/>
        <v>0</v>
      </c>
      <c r="DK62" s="39"/>
      <c r="DL62" s="39">
        <f t="shared" si="105"/>
        <v>0</v>
      </c>
      <c r="DM62" s="39">
        <f t="shared" si="106"/>
        <v>0</v>
      </c>
      <c r="DN62" s="39">
        <f t="shared" si="107"/>
        <v>0</v>
      </c>
      <c r="DO62" s="40">
        <f t="shared" si="108"/>
        <v>0</v>
      </c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>
        <f t="shared" si="109"/>
        <v>0</v>
      </c>
      <c r="ED62" s="39"/>
      <c r="EE62" s="39">
        <f t="shared" si="110"/>
        <v>0</v>
      </c>
      <c r="EF62" s="39">
        <f t="shared" si="111"/>
        <v>0</v>
      </c>
      <c r="EG62" s="39">
        <f t="shared" si="112"/>
        <v>0</v>
      </c>
      <c r="EH62" s="40">
        <f t="shared" si="113"/>
        <v>0</v>
      </c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>
        <f t="shared" si="114"/>
        <v>0</v>
      </c>
      <c r="EW62" s="39"/>
      <c r="EX62" s="39">
        <f t="shared" si="115"/>
        <v>0</v>
      </c>
      <c r="EY62" s="39">
        <f t="shared" si="116"/>
        <v>0</v>
      </c>
      <c r="EZ62" s="39">
        <f t="shared" si="117"/>
        <v>0</v>
      </c>
      <c r="FA62" s="40">
        <f t="shared" si="118"/>
        <v>0</v>
      </c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>
        <f t="shared" si="119"/>
        <v>0</v>
      </c>
      <c r="FP62" s="39"/>
      <c r="FQ62" s="39">
        <f t="shared" si="120"/>
        <v>0</v>
      </c>
      <c r="FR62" s="39">
        <f t="shared" si="121"/>
        <v>0</v>
      </c>
      <c r="FS62" s="39">
        <f t="shared" si="122"/>
        <v>0</v>
      </c>
      <c r="FT62" s="40">
        <f t="shared" si="123"/>
        <v>0</v>
      </c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>
        <f t="shared" si="124"/>
        <v>0</v>
      </c>
      <c r="GI62" s="39"/>
      <c r="GJ62" s="39">
        <f t="shared" si="125"/>
        <v>0</v>
      </c>
      <c r="GK62" s="39">
        <f t="shared" si="126"/>
        <v>0</v>
      </c>
      <c r="GL62" s="39">
        <f t="shared" si="127"/>
        <v>0</v>
      </c>
      <c r="GM62" s="40">
        <f t="shared" si="128"/>
        <v>0</v>
      </c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>
        <f t="shared" si="129"/>
        <v>0</v>
      </c>
      <c r="HB62" s="39"/>
      <c r="HC62" s="39">
        <f t="shared" si="130"/>
        <v>0</v>
      </c>
      <c r="HD62" s="39">
        <f t="shared" si="131"/>
        <v>0</v>
      </c>
      <c r="HE62" s="39">
        <f t="shared" si="132"/>
        <v>0</v>
      </c>
      <c r="HF62" s="40">
        <f t="shared" si="133"/>
        <v>0</v>
      </c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>
        <f t="shared" si="134"/>
        <v>0</v>
      </c>
      <c r="HU62" s="39"/>
      <c r="HV62" s="39">
        <f t="shared" si="135"/>
        <v>0</v>
      </c>
      <c r="HW62" s="39">
        <f t="shared" si="136"/>
        <v>0</v>
      </c>
      <c r="HX62" s="39">
        <f t="shared" si="137"/>
        <v>0</v>
      </c>
      <c r="HY62" s="40">
        <f t="shared" si="138"/>
        <v>0</v>
      </c>
      <c r="HZ62" s="39">
        <f t="shared" ref="HZ62:IL62" si="151">F62+Y62+AR62+BK62+CD62+CW62+DP62+EI62+FB62+FU62+GN62+HG62</f>
        <v>0</v>
      </c>
      <c r="IA62" s="39">
        <f t="shared" si="151"/>
        <v>0</v>
      </c>
      <c r="IB62" s="39">
        <f t="shared" si="151"/>
        <v>0</v>
      </c>
      <c r="IC62" s="39">
        <f t="shared" si="151"/>
        <v>0</v>
      </c>
      <c r="ID62" s="39">
        <f t="shared" si="151"/>
        <v>0</v>
      </c>
      <c r="IE62" s="39">
        <f t="shared" si="151"/>
        <v>0</v>
      </c>
      <c r="IF62" s="39">
        <f t="shared" si="151"/>
        <v>0</v>
      </c>
      <c r="IG62" s="39">
        <f t="shared" si="151"/>
        <v>0</v>
      </c>
      <c r="IH62" s="39">
        <f t="shared" si="151"/>
        <v>0</v>
      </c>
      <c r="II62" s="39">
        <f t="shared" si="151"/>
        <v>0</v>
      </c>
      <c r="IJ62" s="39">
        <f t="shared" si="151"/>
        <v>0</v>
      </c>
      <c r="IK62" s="39">
        <f t="shared" si="151"/>
        <v>0</v>
      </c>
      <c r="IL62" s="39">
        <f t="shared" si="151"/>
        <v>0</v>
      </c>
      <c r="IM62" s="39">
        <f t="shared" si="140"/>
        <v>0</v>
      </c>
      <c r="IN62" s="39">
        <f t="shared" si="141"/>
        <v>0</v>
      </c>
      <c r="IO62" s="39">
        <f t="shared" si="142"/>
        <v>0</v>
      </c>
      <c r="IP62" s="39">
        <f t="shared" ref="IP62:IQ62" si="152">V62+AO62+BH62+CA62+CT62+DM62+EF62+EY62+FR62+GK62+HD62+HW62</f>
        <v>0</v>
      </c>
      <c r="IQ62" s="39">
        <f t="shared" si="152"/>
        <v>0</v>
      </c>
      <c r="IR62" s="40">
        <f t="shared" si="144"/>
        <v>0</v>
      </c>
      <c r="IS62" s="1"/>
      <c r="IT62" s="1"/>
      <c r="IU62" s="1"/>
      <c r="IV62" s="1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</row>
    <row r="63" ht="15.0" customHeight="1">
      <c r="A63" s="34"/>
      <c r="B63" s="36"/>
      <c r="C63" s="36"/>
      <c r="D63" s="52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>
        <f t="shared" si="79"/>
        <v>0</v>
      </c>
      <c r="T63" s="39"/>
      <c r="U63" s="39">
        <f t="shared" si="80"/>
        <v>0</v>
      </c>
      <c r="V63" s="39">
        <f t="shared" si="81"/>
        <v>0</v>
      </c>
      <c r="W63" s="39">
        <f t="shared" si="82"/>
        <v>0</v>
      </c>
      <c r="X63" s="40">
        <f t="shared" si="83"/>
        <v>0</v>
      </c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>
        <f t="shared" si="84"/>
        <v>0</v>
      </c>
      <c r="AM63" s="39"/>
      <c r="AN63" s="39">
        <f t="shared" si="85"/>
        <v>0</v>
      </c>
      <c r="AO63" s="39">
        <f t="shared" si="86"/>
        <v>0</v>
      </c>
      <c r="AP63" s="39">
        <f t="shared" si="87"/>
        <v>0</v>
      </c>
      <c r="AQ63" s="40">
        <f t="shared" si="88"/>
        <v>0</v>
      </c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>
        <f t="shared" si="89"/>
        <v>0</v>
      </c>
      <c r="BF63" s="39"/>
      <c r="BG63" s="39">
        <f t="shared" si="90"/>
        <v>0</v>
      </c>
      <c r="BH63" s="39">
        <f t="shared" si="91"/>
        <v>0</v>
      </c>
      <c r="BI63" s="39">
        <f t="shared" si="92"/>
        <v>0</v>
      </c>
      <c r="BJ63" s="40">
        <f t="shared" si="93"/>
        <v>0</v>
      </c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>
        <f t="shared" si="94"/>
        <v>0</v>
      </c>
      <c r="BY63" s="39"/>
      <c r="BZ63" s="39">
        <f t="shared" si="95"/>
        <v>0</v>
      </c>
      <c r="CA63" s="39">
        <f t="shared" si="96"/>
        <v>0</v>
      </c>
      <c r="CB63" s="39">
        <f t="shared" si="97"/>
        <v>0</v>
      </c>
      <c r="CC63" s="40">
        <f t="shared" si="98"/>
        <v>0</v>
      </c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>
        <f t="shared" si="99"/>
        <v>0</v>
      </c>
      <c r="CR63" s="39"/>
      <c r="CS63" s="39">
        <f t="shared" si="100"/>
        <v>0</v>
      </c>
      <c r="CT63" s="39">
        <f t="shared" si="101"/>
        <v>0</v>
      </c>
      <c r="CU63" s="39">
        <f t="shared" si="102"/>
        <v>0</v>
      </c>
      <c r="CV63" s="40">
        <f t="shared" si="103"/>
        <v>0</v>
      </c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>
        <f t="shared" si="104"/>
        <v>0</v>
      </c>
      <c r="DK63" s="39"/>
      <c r="DL63" s="39">
        <f t="shared" si="105"/>
        <v>0</v>
      </c>
      <c r="DM63" s="39">
        <f t="shared" si="106"/>
        <v>0</v>
      </c>
      <c r="DN63" s="39">
        <f t="shared" si="107"/>
        <v>0</v>
      </c>
      <c r="DO63" s="40">
        <f t="shared" si="108"/>
        <v>0</v>
      </c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>
        <f t="shared" si="109"/>
        <v>0</v>
      </c>
      <c r="ED63" s="39"/>
      <c r="EE63" s="39">
        <f t="shared" si="110"/>
        <v>0</v>
      </c>
      <c r="EF63" s="39">
        <f t="shared" si="111"/>
        <v>0</v>
      </c>
      <c r="EG63" s="39">
        <f t="shared" si="112"/>
        <v>0</v>
      </c>
      <c r="EH63" s="40">
        <f t="shared" si="113"/>
        <v>0</v>
      </c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>
        <f t="shared" si="114"/>
        <v>0</v>
      </c>
      <c r="EW63" s="39"/>
      <c r="EX63" s="39">
        <f t="shared" si="115"/>
        <v>0</v>
      </c>
      <c r="EY63" s="39">
        <f t="shared" si="116"/>
        <v>0</v>
      </c>
      <c r="EZ63" s="39">
        <f t="shared" si="117"/>
        <v>0</v>
      </c>
      <c r="FA63" s="40">
        <f t="shared" si="118"/>
        <v>0</v>
      </c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>
        <f t="shared" si="119"/>
        <v>0</v>
      </c>
      <c r="FP63" s="39"/>
      <c r="FQ63" s="39">
        <f t="shared" si="120"/>
        <v>0</v>
      </c>
      <c r="FR63" s="39">
        <f t="shared" si="121"/>
        <v>0</v>
      </c>
      <c r="FS63" s="39">
        <f t="shared" si="122"/>
        <v>0</v>
      </c>
      <c r="FT63" s="40">
        <f t="shared" si="123"/>
        <v>0</v>
      </c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>
        <f t="shared" si="124"/>
        <v>0</v>
      </c>
      <c r="GI63" s="39"/>
      <c r="GJ63" s="39">
        <f t="shared" si="125"/>
        <v>0</v>
      </c>
      <c r="GK63" s="39">
        <f t="shared" si="126"/>
        <v>0</v>
      </c>
      <c r="GL63" s="39">
        <f t="shared" si="127"/>
        <v>0</v>
      </c>
      <c r="GM63" s="40">
        <f t="shared" si="128"/>
        <v>0</v>
      </c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>
        <f t="shared" si="129"/>
        <v>0</v>
      </c>
      <c r="HB63" s="39"/>
      <c r="HC63" s="39">
        <f t="shared" si="130"/>
        <v>0</v>
      </c>
      <c r="HD63" s="39">
        <f t="shared" si="131"/>
        <v>0</v>
      </c>
      <c r="HE63" s="39">
        <f t="shared" si="132"/>
        <v>0</v>
      </c>
      <c r="HF63" s="40">
        <f t="shared" si="133"/>
        <v>0</v>
      </c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>
        <f t="shared" si="134"/>
        <v>0</v>
      </c>
      <c r="HU63" s="39"/>
      <c r="HV63" s="39">
        <f t="shared" si="135"/>
        <v>0</v>
      </c>
      <c r="HW63" s="39">
        <f t="shared" si="136"/>
        <v>0</v>
      </c>
      <c r="HX63" s="39">
        <f t="shared" si="137"/>
        <v>0</v>
      </c>
      <c r="HY63" s="40">
        <f t="shared" si="138"/>
        <v>0</v>
      </c>
      <c r="HZ63" s="39">
        <f t="shared" ref="HZ63:IL63" si="153">F63+Y63+AR63+BK63+CD63+CW63+DP63+EI63+FB63+FU63+GN63+HG63</f>
        <v>0</v>
      </c>
      <c r="IA63" s="39">
        <f t="shared" si="153"/>
        <v>0</v>
      </c>
      <c r="IB63" s="39">
        <f t="shared" si="153"/>
        <v>0</v>
      </c>
      <c r="IC63" s="39">
        <f t="shared" si="153"/>
        <v>0</v>
      </c>
      <c r="ID63" s="39">
        <f t="shared" si="153"/>
        <v>0</v>
      </c>
      <c r="IE63" s="39">
        <f t="shared" si="153"/>
        <v>0</v>
      </c>
      <c r="IF63" s="39">
        <f t="shared" si="153"/>
        <v>0</v>
      </c>
      <c r="IG63" s="39">
        <f t="shared" si="153"/>
        <v>0</v>
      </c>
      <c r="IH63" s="39">
        <f t="shared" si="153"/>
        <v>0</v>
      </c>
      <c r="II63" s="39">
        <f t="shared" si="153"/>
        <v>0</v>
      </c>
      <c r="IJ63" s="39">
        <f t="shared" si="153"/>
        <v>0</v>
      </c>
      <c r="IK63" s="39">
        <f t="shared" si="153"/>
        <v>0</v>
      </c>
      <c r="IL63" s="39">
        <f t="shared" si="153"/>
        <v>0</v>
      </c>
      <c r="IM63" s="39">
        <f t="shared" si="140"/>
        <v>0</v>
      </c>
      <c r="IN63" s="39">
        <f t="shared" si="141"/>
        <v>0</v>
      </c>
      <c r="IO63" s="39">
        <f t="shared" si="142"/>
        <v>0</v>
      </c>
      <c r="IP63" s="39">
        <f t="shared" ref="IP63:IQ63" si="154">V63+AO63+BH63+CA63+CT63+DM63+EF63+EY63+FR63+GK63+HD63+HW63</f>
        <v>0</v>
      </c>
      <c r="IQ63" s="39">
        <f t="shared" si="154"/>
        <v>0</v>
      </c>
      <c r="IR63" s="40">
        <f t="shared" si="144"/>
        <v>0</v>
      </c>
      <c r="IS63" s="1"/>
      <c r="IT63" s="1"/>
      <c r="IU63" s="1"/>
      <c r="IV63" s="1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</row>
    <row r="64" ht="15.0" customHeight="1">
      <c r="A64" s="34"/>
      <c r="B64" s="36"/>
      <c r="C64" s="36"/>
      <c r="D64" s="52"/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>
        <f t="shared" si="79"/>
        <v>0</v>
      </c>
      <c r="T64" s="39"/>
      <c r="U64" s="39">
        <f t="shared" si="80"/>
        <v>0</v>
      </c>
      <c r="V64" s="39">
        <f t="shared" si="81"/>
        <v>0</v>
      </c>
      <c r="W64" s="39">
        <f t="shared" si="82"/>
        <v>0</v>
      </c>
      <c r="X64" s="40">
        <f t="shared" si="83"/>
        <v>0</v>
      </c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>
        <f t="shared" si="84"/>
        <v>0</v>
      </c>
      <c r="AM64" s="39"/>
      <c r="AN64" s="39">
        <f t="shared" si="85"/>
        <v>0</v>
      </c>
      <c r="AO64" s="39">
        <f t="shared" si="86"/>
        <v>0</v>
      </c>
      <c r="AP64" s="39">
        <f t="shared" si="87"/>
        <v>0</v>
      </c>
      <c r="AQ64" s="40">
        <f t="shared" si="88"/>
        <v>0</v>
      </c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>
        <f t="shared" si="89"/>
        <v>0</v>
      </c>
      <c r="BF64" s="39"/>
      <c r="BG64" s="39">
        <f t="shared" si="90"/>
        <v>0</v>
      </c>
      <c r="BH64" s="39">
        <f t="shared" si="91"/>
        <v>0</v>
      </c>
      <c r="BI64" s="39">
        <f t="shared" si="92"/>
        <v>0</v>
      </c>
      <c r="BJ64" s="40">
        <f t="shared" si="93"/>
        <v>0</v>
      </c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>
        <f t="shared" si="94"/>
        <v>0</v>
      </c>
      <c r="BY64" s="39"/>
      <c r="BZ64" s="39">
        <f t="shared" si="95"/>
        <v>0</v>
      </c>
      <c r="CA64" s="39">
        <f t="shared" si="96"/>
        <v>0</v>
      </c>
      <c r="CB64" s="39">
        <f t="shared" si="97"/>
        <v>0</v>
      </c>
      <c r="CC64" s="40">
        <f t="shared" si="98"/>
        <v>0</v>
      </c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>
        <f t="shared" si="99"/>
        <v>0</v>
      </c>
      <c r="CR64" s="39"/>
      <c r="CS64" s="39">
        <f t="shared" si="100"/>
        <v>0</v>
      </c>
      <c r="CT64" s="39">
        <f t="shared" si="101"/>
        <v>0</v>
      </c>
      <c r="CU64" s="39">
        <f t="shared" si="102"/>
        <v>0</v>
      </c>
      <c r="CV64" s="40">
        <f t="shared" si="103"/>
        <v>0</v>
      </c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>
        <f t="shared" si="104"/>
        <v>0</v>
      </c>
      <c r="DK64" s="39"/>
      <c r="DL64" s="39">
        <f t="shared" si="105"/>
        <v>0</v>
      </c>
      <c r="DM64" s="39">
        <f t="shared" si="106"/>
        <v>0</v>
      </c>
      <c r="DN64" s="39">
        <f t="shared" si="107"/>
        <v>0</v>
      </c>
      <c r="DO64" s="40">
        <f t="shared" si="108"/>
        <v>0</v>
      </c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>
        <f t="shared" si="109"/>
        <v>0</v>
      </c>
      <c r="ED64" s="39"/>
      <c r="EE64" s="39">
        <f t="shared" si="110"/>
        <v>0</v>
      </c>
      <c r="EF64" s="39">
        <f t="shared" si="111"/>
        <v>0</v>
      </c>
      <c r="EG64" s="39">
        <f t="shared" si="112"/>
        <v>0</v>
      </c>
      <c r="EH64" s="40">
        <f t="shared" si="113"/>
        <v>0</v>
      </c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>
        <f t="shared" si="114"/>
        <v>0</v>
      </c>
      <c r="EW64" s="39"/>
      <c r="EX64" s="39">
        <f t="shared" si="115"/>
        <v>0</v>
      </c>
      <c r="EY64" s="39">
        <f t="shared" si="116"/>
        <v>0</v>
      </c>
      <c r="EZ64" s="39">
        <f t="shared" si="117"/>
        <v>0</v>
      </c>
      <c r="FA64" s="40">
        <f t="shared" si="118"/>
        <v>0</v>
      </c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>
        <f t="shared" si="119"/>
        <v>0</v>
      </c>
      <c r="FP64" s="39"/>
      <c r="FQ64" s="39">
        <f t="shared" si="120"/>
        <v>0</v>
      </c>
      <c r="FR64" s="39">
        <f t="shared" si="121"/>
        <v>0</v>
      </c>
      <c r="FS64" s="39">
        <f t="shared" si="122"/>
        <v>0</v>
      </c>
      <c r="FT64" s="40">
        <f t="shared" si="123"/>
        <v>0</v>
      </c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>
        <f t="shared" si="124"/>
        <v>0</v>
      </c>
      <c r="GI64" s="39"/>
      <c r="GJ64" s="39">
        <f t="shared" si="125"/>
        <v>0</v>
      </c>
      <c r="GK64" s="39">
        <f t="shared" si="126"/>
        <v>0</v>
      </c>
      <c r="GL64" s="39">
        <f t="shared" si="127"/>
        <v>0</v>
      </c>
      <c r="GM64" s="40">
        <f t="shared" si="128"/>
        <v>0</v>
      </c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>
        <f t="shared" si="129"/>
        <v>0</v>
      </c>
      <c r="HB64" s="39"/>
      <c r="HC64" s="39">
        <f t="shared" si="130"/>
        <v>0</v>
      </c>
      <c r="HD64" s="39">
        <f t="shared" si="131"/>
        <v>0</v>
      </c>
      <c r="HE64" s="39">
        <f t="shared" si="132"/>
        <v>0</v>
      </c>
      <c r="HF64" s="40">
        <f t="shared" si="133"/>
        <v>0</v>
      </c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>
        <f t="shared" si="134"/>
        <v>0</v>
      </c>
      <c r="HU64" s="39"/>
      <c r="HV64" s="39">
        <f t="shared" si="135"/>
        <v>0</v>
      </c>
      <c r="HW64" s="39">
        <f t="shared" si="136"/>
        <v>0</v>
      </c>
      <c r="HX64" s="39">
        <f t="shared" si="137"/>
        <v>0</v>
      </c>
      <c r="HY64" s="40">
        <f t="shared" si="138"/>
        <v>0</v>
      </c>
      <c r="HZ64" s="39">
        <f t="shared" ref="HZ64:IL64" si="155">F64+Y64+AR64+BK64+CD64+CW64+DP64+EI64+FB64+FU64+GN64+HG64</f>
        <v>0</v>
      </c>
      <c r="IA64" s="39">
        <f t="shared" si="155"/>
        <v>0</v>
      </c>
      <c r="IB64" s="39">
        <f t="shared" si="155"/>
        <v>0</v>
      </c>
      <c r="IC64" s="39">
        <f t="shared" si="155"/>
        <v>0</v>
      </c>
      <c r="ID64" s="39">
        <f t="shared" si="155"/>
        <v>0</v>
      </c>
      <c r="IE64" s="39">
        <f t="shared" si="155"/>
        <v>0</v>
      </c>
      <c r="IF64" s="39">
        <f t="shared" si="155"/>
        <v>0</v>
      </c>
      <c r="IG64" s="39">
        <f t="shared" si="155"/>
        <v>0</v>
      </c>
      <c r="IH64" s="39">
        <f t="shared" si="155"/>
        <v>0</v>
      </c>
      <c r="II64" s="39">
        <f t="shared" si="155"/>
        <v>0</v>
      </c>
      <c r="IJ64" s="39">
        <f t="shared" si="155"/>
        <v>0</v>
      </c>
      <c r="IK64" s="39">
        <f t="shared" si="155"/>
        <v>0</v>
      </c>
      <c r="IL64" s="39">
        <f t="shared" si="155"/>
        <v>0</v>
      </c>
      <c r="IM64" s="39">
        <f t="shared" si="140"/>
        <v>0</v>
      </c>
      <c r="IN64" s="39">
        <f t="shared" si="141"/>
        <v>0</v>
      </c>
      <c r="IO64" s="39">
        <f t="shared" si="142"/>
        <v>0</v>
      </c>
      <c r="IP64" s="39">
        <f t="shared" ref="IP64:IQ64" si="156">V64+AO64+BH64+CA64+CT64+DM64+EF64+EY64+FR64+GK64+HD64+HW64</f>
        <v>0</v>
      </c>
      <c r="IQ64" s="39">
        <f t="shared" si="156"/>
        <v>0</v>
      </c>
      <c r="IR64" s="40">
        <f t="shared" si="144"/>
        <v>0</v>
      </c>
      <c r="IS64" s="1"/>
      <c r="IT64" s="1"/>
      <c r="IU64" s="1"/>
      <c r="IV64" s="1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</row>
    <row r="65" ht="15.0" customHeight="1">
      <c r="A65" s="34"/>
      <c r="B65" s="36"/>
      <c r="C65" s="36"/>
      <c r="D65" s="52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>
        <f t="shared" si="79"/>
        <v>0</v>
      </c>
      <c r="T65" s="39"/>
      <c r="U65" s="39">
        <f t="shared" si="80"/>
        <v>0</v>
      </c>
      <c r="V65" s="39">
        <f t="shared" si="81"/>
        <v>0</v>
      </c>
      <c r="W65" s="39">
        <f t="shared" si="82"/>
        <v>0</v>
      </c>
      <c r="X65" s="40">
        <f t="shared" si="83"/>
        <v>0</v>
      </c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>
        <f t="shared" si="84"/>
        <v>0</v>
      </c>
      <c r="AM65" s="39"/>
      <c r="AN65" s="39">
        <f t="shared" si="85"/>
        <v>0</v>
      </c>
      <c r="AO65" s="39">
        <f t="shared" si="86"/>
        <v>0</v>
      </c>
      <c r="AP65" s="39">
        <f t="shared" si="87"/>
        <v>0</v>
      </c>
      <c r="AQ65" s="40">
        <f t="shared" si="88"/>
        <v>0</v>
      </c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>
        <f t="shared" si="89"/>
        <v>0</v>
      </c>
      <c r="BF65" s="39"/>
      <c r="BG65" s="39">
        <f t="shared" si="90"/>
        <v>0</v>
      </c>
      <c r="BH65" s="39">
        <f t="shared" si="91"/>
        <v>0</v>
      </c>
      <c r="BI65" s="39">
        <f t="shared" si="92"/>
        <v>0</v>
      </c>
      <c r="BJ65" s="40">
        <f t="shared" si="93"/>
        <v>0</v>
      </c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>
        <f t="shared" si="94"/>
        <v>0</v>
      </c>
      <c r="BY65" s="39"/>
      <c r="BZ65" s="39">
        <f t="shared" si="95"/>
        <v>0</v>
      </c>
      <c r="CA65" s="39">
        <f t="shared" si="96"/>
        <v>0</v>
      </c>
      <c r="CB65" s="39">
        <f t="shared" si="97"/>
        <v>0</v>
      </c>
      <c r="CC65" s="40">
        <f t="shared" si="98"/>
        <v>0</v>
      </c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>
        <f t="shared" si="99"/>
        <v>0</v>
      </c>
      <c r="CR65" s="39"/>
      <c r="CS65" s="39">
        <f t="shared" si="100"/>
        <v>0</v>
      </c>
      <c r="CT65" s="39">
        <f t="shared" si="101"/>
        <v>0</v>
      </c>
      <c r="CU65" s="39">
        <f t="shared" si="102"/>
        <v>0</v>
      </c>
      <c r="CV65" s="40">
        <f t="shared" si="103"/>
        <v>0</v>
      </c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>
        <f t="shared" si="104"/>
        <v>0</v>
      </c>
      <c r="DK65" s="39"/>
      <c r="DL65" s="39">
        <f t="shared" si="105"/>
        <v>0</v>
      </c>
      <c r="DM65" s="39">
        <f t="shared" si="106"/>
        <v>0</v>
      </c>
      <c r="DN65" s="39">
        <f t="shared" si="107"/>
        <v>0</v>
      </c>
      <c r="DO65" s="40">
        <f t="shared" si="108"/>
        <v>0</v>
      </c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>
        <f t="shared" si="109"/>
        <v>0</v>
      </c>
      <c r="ED65" s="39"/>
      <c r="EE65" s="39">
        <f t="shared" si="110"/>
        <v>0</v>
      </c>
      <c r="EF65" s="39">
        <f t="shared" si="111"/>
        <v>0</v>
      </c>
      <c r="EG65" s="39">
        <f t="shared" si="112"/>
        <v>0</v>
      </c>
      <c r="EH65" s="40">
        <f t="shared" si="113"/>
        <v>0</v>
      </c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>
        <f t="shared" si="114"/>
        <v>0</v>
      </c>
      <c r="EW65" s="39"/>
      <c r="EX65" s="39">
        <f t="shared" si="115"/>
        <v>0</v>
      </c>
      <c r="EY65" s="39">
        <f t="shared" si="116"/>
        <v>0</v>
      </c>
      <c r="EZ65" s="39">
        <f t="shared" si="117"/>
        <v>0</v>
      </c>
      <c r="FA65" s="40">
        <f t="shared" si="118"/>
        <v>0</v>
      </c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>
        <f t="shared" si="119"/>
        <v>0</v>
      </c>
      <c r="FP65" s="39"/>
      <c r="FQ65" s="39">
        <f t="shared" si="120"/>
        <v>0</v>
      </c>
      <c r="FR65" s="39">
        <f t="shared" si="121"/>
        <v>0</v>
      </c>
      <c r="FS65" s="39">
        <f t="shared" si="122"/>
        <v>0</v>
      </c>
      <c r="FT65" s="40">
        <f t="shared" si="123"/>
        <v>0</v>
      </c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>
        <f t="shared" si="124"/>
        <v>0</v>
      </c>
      <c r="GI65" s="39"/>
      <c r="GJ65" s="39">
        <f t="shared" si="125"/>
        <v>0</v>
      </c>
      <c r="GK65" s="39">
        <f t="shared" si="126"/>
        <v>0</v>
      </c>
      <c r="GL65" s="39">
        <f t="shared" si="127"/>
        <v>0</v>
      </c>
      <c r="GM65" s="40">
        <f t="shared" si="128"/>
        <v>0</v>
      </c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>
        <f t="shared" si="129"/>
        <v>0</v>
      </c>
      <c r="HB65" s="39"/>
      <c r="HC65" s="39">
        <f t="shared" si="130"/>
        <v>0</v>
      </c>
      <c r="HD65" s="39">
        <f t="shared" si="131"/>
        <v>0</v>
      </c>
      <c r="HE65" s="39">
        <f t="shared" si="132"/>
        <v>0</v>
      </c>
      <c r="HF65" s="40">
        <f t="shared" si="133"/>
        <v>0</v>
      </c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>
        <f t="shared" si="134"/>
        <v>0</v>
      </c>
      <c r="HU65" s="39"/>
      <c r="HV65" s="39">
        <f t="shared" si="135"/>
        <v>0</v>
      </c>
      <c r="HW65" s="39">
        <f t="shared" si="136"/>
        <v>0</v>
      </c>
      <c r="HX65" s="39">
        <f t="shared" si="137"/>
        <v>0</v>
      </c>
      <c r="HY65" s="40">
        <f t="shared" si="138"/>
        <v>0</v>
      </c>
      <c r="HZ65" s="39">
        <f t="shared" ref="HZ65:IL65" si="157">F65+Y65+AR65+BK65+CD65+CW65+DP65+EI65+FB65+FU65+GN65+HG65</f>
        <v>0</v>
      </c>
      <c r="IA65" s="39">
        <f t="shared" si="157"/>
        <v>0</v>
      </c>
      <c r="IB65" s="39">
        <f t="shared" si="157"/>
        <v>0</v>
      </c>
      <c r="IC65" s="39">
        <f t="shared" si="157"/>
        <v>0</v>
      </c>
      <c r="ID65" s="39">
        <f t="shared" si="157"/>
        <v>0</v>
      </c>
      <c r="IE65" s="39">
        <f t="shared" si="157"/>
        <v>0</v>
      </c>
      <c r="IF65" s="39">
        <f t="shared" si="157"/>
        <v>0</v>
      </c>
      <c r="IG65" s="39">
        <f t="shared" si="157"/>
        <v>0</v>
      </c>
      <c r="IH65" s="39">
        <f t="shared" si="157"/>
        <v>0</v>
      </c>
      <c r="II65" s="39">
        <f t="shared" si="157"/>
        <v>0</v>
      </c>
      <c r="IJ65" s="39">
        <f t="shared" si="157"/>
        <v>0</v>
      </c>
      <c r="IK65" s="39">
        <f t="shared" si="157"/>
        <v>0</v>
      </c>
      <c r="IL65" s="39">
        <f t="shared" si="157"/>
        <v>0</v>
      </c>
      <c r="IM65" s="39">
        <f t="shared" si="140"/>
        <v>0</v>
      </c>
      <c r="IN65" s="39">
        <f t="shared" si="141"/>
        <v>0</v>
      </c>
      <c r="IO65" s="39">
        <f t="shared" si="142"/>
        <v>0</v>
      </c>
      <c r="IP65" s="39">
        <f t="shared" ref="IP65:IQ65" si="158">V65+AO65+BH65+CA65+CT65+DM65+EF65+EY65+FR65+GK65+HD65+HW65</f>
        <v>0</v>
      </c>
      <c r="IQ65" s="39">
        <f t="shared" si="158"/>
        <v>0</v>
      </c>
      <c r="IR65" s="40">
        <f t="shared" si="144"/>
        <v>0</v>
      </c>
      <c r="IS65" s="1"/>
      <c r="IT65" s="1"/>
      <c r="IU65" s="1"/>
      <c r="IV65" s="1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</row>
    <row r="66" ht="15.0" customHeight="1">
      <c r="A66" s="34"/>
      <c r="B66" s="36"/>
      <c r="C66" s="36"/>
      <c r="D66" s="52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>
        <f t="shared" si="79"/>
        <v>0</v>
      </c>
      <c r="T66" s="39"/>
      <c r="U66" s="39">
        <f t="shared" si="80"/>
        <v>0</v>
      </c>
      <c r="V66" s="39">
        <f t="shared" si="81"/>
        <v>0</v>
      </c>
      <c r="W66" s="39">
        <f t="shared" si="82"/>
        <v>0</v>
      </c>
      <c r="X66" s="40">
        <f t="shared" si="83"/>
        <v>0</v>
      </c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>
        <f t="shared" si="84"/>
        <v>0</v>
      </c>
      <c r="AM66" s="39"/>
      <c r="AN66" s="39">
        <f t="shared" si="85"/>
        <v>0</v>
      </c>
      <c r="AO66" s="39">
        <f t="shared" si="86"/>
        <v>0</v>
      </c>
      <c r="AP66" s="39">
        <f t="shared" si="87"/>
        <v>0</v>
      </c>
      <c r="AQ66" s="40">
        <f t="shared" si="88"/>
        <v>0</v>
      </c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>
        <f t="shared" si="89"/>
        <v>0</v>
      </c>
      <c r="BF66" s="39"/>
      <c r="BG66" s="39">
        <f t="shared" si="90"/>
        <v>0</v>
      </c>
      <c r="BH66" s="39">
        <f t="shared" si="91"/>
        <v>0</v>
      </c>
      <c r="BI66" s="39">
        <f t="shared" si="92"/>
        <v>0</v>
      </c>
      <c r="BJ66" s="40">
        <f t="shared" si="93"/>
        <v>0</v>
      </c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>
        <f t="shared" si="94"/>
        <v>0</v>
      </c>
      <c r="BY66" s="39"/>
      <c r="BZ66" s="39">
        <f t="shared" si="95"/>
        <v>0</v>
      </c>
      <c r="CA66" s="39">
        <f t="shared" si="96"/>
        <v>0</v>
      </c>
      <c r="CB66" s="39">
        <f t="shared" si="97"/>
        <v>0</v>
      </c>
      <c r="CC66" s="40">
        <f t="shared" si="98"/>
        <v>0</v>
      </c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>
        <f t="shared" si="99"/>
        <v>0</v>
      </c>
      <c r="CR66" s="39"/>
      <c r="CS66" s="39">
        <f t="shared" si="100"/>
        <v>0</v>
      </c>
      <c r="CT66" s="39">
        <f t="shared" si="101"/>
        <v>0</v>
      </c>
      <c r="CU66" s="39">
        <f t="shared" si="102"/>
        <v>0</v>
      </c>
      <c r="CV66" s="40">
        <f t="shared" si="103"/>
        <v>0</v>
      </c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>
        <f t="shared" si="104"/>
        <v>0</v>
      </c>
      <c r="DK66" s="39"/>
      <c r="DL66" s="39">
        <f t="shared" si="105"/>
        <v>0</v>
      </c>
      <c r="DM66" s="39">
        <f t="shared" si="106"/>
        <v>0</v>
      </c>
      <c r="DN66" s="39">
        <f t="shared" si="107"/>
        <v>0</v>
      </c>
      <c r="DO66" s="40">
        <f t="shared" si="108"/>
        <v>0</v>
      </c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>
        <f t="shared" si="109"/>
        <v>0</v>
      </c>
      <c r="ED66" s="39"/>
      <c r="EE66" s="39">
        <f t="shared" si="110"/>
        <v>0</v>
      </c>
      <c r="EF66" s="39">
        <f t="shared" si="111"/>
        <v>0</v>
      </c>
      <c r="EG66" s="39">
        <f t="shared" si="112"/>
        <v>0</v>
      </c>
      <c r="EH66" s="40">
        <f t="shared" si="113"/>
        <v>0</v>
      </c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>
        <f t="shared" si="114"/>
        <v>0</v>
      </c>
      <c r="EW66" s="39"/>
      <c r="EX66" s="39">
        <f t="shared" si="115"/>
        <v>0</v>
      </c>
      <c r="EY66" s="39">
        <f t="shared" si="116"/>
        <v>0</v>
      </c>
      <c r="EZ66" s="39">
        <f t="shared" si="117"/>
        <v>0</v>
      </c>
      <c r="FA66" s="40">
        <f t="shared" si="118"/>
        <v>0</v>
      </c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>
        <f t="shared" si="119"/>
        <v>0</v>
      </c>
      <c r="FP66" s="39"/>
      <c r="FQ66" s="39">
        <f t="shared" si="120"/>
        <v>0</v>
      </c>
      <c r="FR66" s="39">
        <f t="shared" si="121"/>
        <v>0</v>
      </c>
      <c r="FS66" s="39">
        <f t="shared" si="122"/>
        <v>0</v>
      </c>
      <c r="FT66" s="40">
        <f t="shared" si="123"/>
        <v>0</v>
      </c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>
        <f t="shared" si="124"/>
        <v>0</v>
      </c>
      <c r="GI66" s="39"/>
      <c r="GJ66" s="39">
        <f t="shared" si="125"/>
        <v>0</v>
      </c>
      <c r="GK66" s="39">
        <f t="shared" si="126"/>
        <v>0</v>
      </c>
      <c r="GL66" s="39">
        <f t="shared" si="127"/>
        <v>0</v>
      </c>
      <c r="GM66" s="40">
        <f t="shared" si="128"/>
        <v>0</v>
      </c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>
        <f t="shared" si="129"/>
        <v>0</v>
      </c>
      <c r="HB66" s="39"/>
      <c r="HC66" s="39">
        <f t="shared" si="130"/>
        <v>0</v>
      </c>
      <c r="HD66" s="39">
        <f t="shared" si="131"/>
        <v>0</v>
      </c>
      <c r="HE66" s="39">
        <f t="shared" si="132"/>
        <v>0</v>
      </c>
      <c r="HF66" s="40">
        <f t="shared" si="133"/>
        <v>0</v>
      </c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>
        <f t="shared" si="134"/>
        <v>0</v>
      </c>
      <c r="HU66" s="39"/>
      <c r="HV66" s="39">
        <f t="shared" si="135"/>
        <v>0</v>
      </c>
      <c r="HW66" s="39">
        <f t="shared" si="136"/>
        <v>0</v>
      </c>
      <c r="HX66" s="39">
        <f t="shared" si="137"/>
        <v>0</v>
      </c>
      <c r="HY66" s="40">
        <f t="shared" si="138"/>
        <v>0</v>
      </c>
      <c r="HZ66" s="39">
        <f t="shared" ref="HZ66:IL66" si="159">F66+Y66+AR66+BK66+CD66+CW66+DP66+EI66+FB66+FU66+GN66+HG66</f>
        <v>0</v>
      </c>
      <c r="IA66" s="39">
        <f t="shared" si="159"/>
        <v>0</v>
      </c>
      <c r="IB66" s="39">
        <f t="shared" si="159"/>
        <v>0</v>
      </c>
      <c r="IC66" s="39">
        <f t="shared" si="159"/>
        <v>0</v>
      </c>
      <c r="ID66" s="39">
        <f t="shared" si="159"/>
        <v>0</v>
      </c>
      <c r="IE66" s="39">
        <f t="shared" si="159"/>
        <v>0</v>
      </c>
      <c r="IF66" s="39">
        <f t="shared" si="159"/>
        <v>0</v>
      </c>
      <c r="IG66" s="39">
        <f t="shared" si="159"/>
        <v>0</v>
      </c>
      <c r="IH66" s="39">
        <f t="shared" si="159"/>
        <v>0</v>
      </c>
      <c r="II66" s="39">
        <f t="shared" si="159"/>
        <v>0</v>
      </c>
      <c r="IJ66" s="39">
        <f t="shared" si="159"/>
        <v>0</v>
      </c>
      <c r="IK66" s="39">
        <f t="shared" si="159"/>
        <v>0</v>
      </c>
      <c r="IL66" s="39">
        <f t="shared" si="159"/>
        <v>0</v>
      </c>
      <c r="IM66" s="39">
        <f t="shared" si="140"/>
        <v>0</v>
      </c>
      <c r="IN66" s="39">
        <f t="shared" si="141"/>
        <v>0</v>
      </c>
      <c r="IO66" s="39">
        <f t="shared" si="142"/>
        <v>0</v>
      </c>
      <c r="IP66" s="39">
        <f t="shared" ref="IP66:IQ66" si="160">V66+AO66+BH66+CA66+CT66+DM66+EF66+EY66+FR66+GK66+HD66+HW66</f>
        <v>0</v>
      </c>
      <c r="IQ66" s="39">
        <f t="shared" si="160"/>
        <v>0</v>
      </c>
      <c r="IR66" s="40">
        <f t="shared" si="144"/>
        <v>0</v>
      </c>
      <c r="IS66" s="1"/>
      <c r="IT66" s="1"/>
      <c r="IU66" s="1"/>
      <c r="IV66" s="1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</row>
    <row r="67" ht="14.25" customHeight="1">
      <c r="A67" s="34"/>
      <c r="B67" s="36"/>
      <c r="C67" s="36"/>
      <c r="D67" s="52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>
        <f t="shared" si="79"/>
        <v>0</v>
      </c>
      <c r="T67" s="39"/>
      <c r="U67" s="39">
        <f t="shared" si="80"/>
        <v>0</v>
      </c>
      <c r="V67" s="39">
        <f t="shared" si="81"/>
        <v>0</v>
      </c>
      <c r="W67" s="39">
        <f t="shared" si="82"/>
        <v>0</v>
      </c>
      <c r="X67" s="40">
        <f t="shared" si="83"/>
        <v>0</v>
      </c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>
        <f t="shared" si="84"/>
        <v>0</v>
      </c>
      <c r="AM67" s="39"/>
      <c r="AN67" s="39">
        <f t="shared" si="85"/>
        <v>0</v>
      </c>
      <c r="AO67" s="39">
        <f t="shared" si="86"/>
        <v>0</v>
      </c>
      <c r="AP67" s="39">
        <f t="shared" si="87"/>
        <v>0</v>
      </c>
      <c r="AQ67" s="40">
        <f t="shared" si="88"/>
        <v>0</v>
      </c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>
        <f t="shared" si="89"/>
        <v>0</v>
      </c>
      <c r="BF67" s="39"/>
      <c r="BG67" s="39">
        <f t="shared" si="90"/>
        <v>0</v>
      </c>
      <c r="BH67" s="39">
        <f t="shared" si="91"/>
        <v>0</v>
      </c>
      <c r="BI67" s="39">
        <f t="shared" si="92"/>
        <v>0</v>
      </c>
      <c r="BJ67" s="40">
        <f t="shared" si="93"/>
        <v>0</v>
      </c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>
        <f t="shared" si="94"/>
        <v>0</v>
      </c>
      <c r="BY67" s="39"/>
      <c r="BZ67" s="39">
        <f t="shared" si="95"/>
        <v>0</v>
      </c>
      <c r="CA67" s="39">
        <f t="shared" si="96"/>
        <v>0</v>
      </c>
      <c r="CB67" s="39">
        <f t="shared" si="97"/>
        <v>0</v>
      </c>
      <c r="CC67" s="40">
        <f t="shared" si="98"/>
        <v>0</v>
      </c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>
        <f t="shared" si="99"/>
        <v>0</v>
      </c>
      <c r="CR67" s="39"/>
      <c r="CS67" s="39">
        <f t="shared" si="100"/>
        <v>0</v>
      </c>
      <c r="CT67" s="39">
        <f t="shared" si="101"/>
        <v>0</v>
      </c>
      <c r="CU67" s="39">
        <f t="shared" si="102"/>
        <v>0</v>
      </c>
      <c r="CV67" s="40">
        <f t="shared" si="103"/>
        <v>0</v>
      </c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>
        <f t="shared" si="104"/>
        <v>0</v>
      </c>
      <c r="DK67" s="39"/>
      <c r="DL67" s="39">
        <f t="shared" si="105"/>
        <v>0</v>
      </c>
      <c r="DM67" s="39">
        <f t="shared" si="106"/>
        <v>0</v>
      </c>
      <c r="DN67" s="39">
        <f t="shared" si="107"/>
        <v>0</v>
      </c>
      <c r="DO67" s="40">
        <f t="shared" si="108"/>
        <v>0</v>
      </c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>
        <f t="shared" si="109"/>
        <v>0</v>
      </c>
      <c r="ED67" s="39"/>
      <c r="EE67" s="39">
        <f t="shared" si="110"/>
        <v>0</v>
      </c>
      <c r="EF67" s="39">
        <f t="shared" si="111"/>
        <v>0</v>
      </c>
      <c r="EG67" s="39">
        <f t="shared" si="112"/>
        <v>0</v>
      </c>
      <c r="EH67" s="40">
        <f t="shared" si="113"/>
        <v>0</v>
      </c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>
        <f t="shared" si="114"/>
        <v>0</v>
      </c>
      <c r="EW67" s="39"/>
      <c r="EX67" s="39">
        <f t="shared" si="115"/>
        <v>0</v>
      </c>
      <c r="EY67" s="39">
        <f t="shared" si="116"/>
        <v>0</v>
      </c>
      <c r="EZ67" s="39">
        <f t="shared" si="117"/>
        <v>0</v>
      </c>
      <c r="FA67" s="40">
        <f t="shared" si="118"/>
        <v>0</v>
      </c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>
        <f t="shared" si="119"/>
        <v>0</v>
      </c>
      <c r="FP67" s="39"/>
      <c r="FQ67" s="39">
        <f t="shared" si="120"/>
        <v>0</v>
      </c>
      <c r="FR67" s="39">
        <f t="shared" si="121"/>
        <v>0</v>
      </c>
      <c r="FS67" s="39">
        <f t="shared" si="122"/>
        <v>0</v>
      </c>
      <c r="FT67" s="40">
        <f t="shared" si="123"/>
        <v>0</v>
      </c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>
        <f t="shared" si="124"/>
        <v>0</v>
      </c>
      <c r="GI67" s="39"/>
      <c r="GJ67" s="39">
        <f t="shared" si="125"/>
        <v>0</v>
      </c>
      <c r="GK67" s="39">
        <f t="shared" si="126"/>
        <v>0</v>
      </c>
      <c r="GL67" s="39">
        <f t="shared" si="127"/>
        <v>0</v>
      </c>
      <c r="GM67" s="40">
        <f t="shared" si="128"/>
        <v>0</v>
      </c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>
        <f t="shared" si="129"/>
        <v>0</v>
      </c>
      <c r="HB67" s="39"/>
      <c r="HC67" s="39">
        <f t="shared" si="130"/>
        <v>0</v>
      </c>
      <c r="HD67" s="39">
        <f t="shared" si="131"/>
        <v>0</v>
      </c>
      <c r="HE67" s="39">
        <f t="shared" si="132"/>
        <v>0</v>
      </c>
      <c r="HF67" s="40">
        <f t="shared" si="133"/>
        <v>0</v>
      </c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>
        <f t="shared" si="134"/>
        <v>0</v>
      </c>
      <c r="HU67" s="39"/>
      <c r="HV67" s="39">
        <f t="shared" si="135"/>
        <v>0</v>
      </c>
      <c r="HW67" s="39">
        <f t="shared" si="136"/>
        <v>0</v>
      </c>
      <c r="HX67" s="39">
        <f t="shared" si="137"/>
        <v>0</v>
      </c>
      <c r="HY67" s="40">
        <f t="shared" si="138"/>
        <v>0</v>
      </c>
      <c r="HZ67" s="39">
        <f t="shared" ref="HZ67:IL67" si="161">F67+Y67+AR67+BK67+CD67+CW67+DP67+EI67+FB67+FU67+GN67+HG67</f>
        <v>0</v>
      </c>
      <c r="IA67" s="39">
        <f t="shared" si="161"/>
        <v>0</v>
      </c>
      <c r="IB67" s="39">
        <f t="shared" si="161"/>
        <v>0</v>
      </c>
      <c r="IC67" s="39">
        <f t="shared" si="161"/>
        <v>0</v>
      </c>
      <c r="ID67" s="39">
        <f t="shared" si="161"/>
        <v>0</v>
      </c>
      <c r="IE67" s="39">
        <f t="shared" si="161"/>
        <v>0</v>
      </c>
      <c r="IF67" s="39">
        <f t="shared" si="161"/>
        <v>0</v>
      </c>
      <c r="IG67" s="39">
        <f t="shared" si="161"/>
        <v>0</v>
      </c>
      <c r="IH67" s="39">
        <f t="shared" si="161"/>
        <v>0</v>
      </c>
      <c r="II67" s="39">
        <f t="shared" si="161"/>
        <v>0</v>
      </c>
      <c r="IJ67" s="39">
        <f t="shared" si="161"/>
        <v>0</v>
      </c>
      <c r="IK67" s="39">
        <f t="shared" si="161"/>
        <v>0</v>
      </c>
      <c r="IL67" s="39">
        <f t="shared" si="161"/>
        <v>0</v>
      </c>
      <c r="IM67" s="39">
        <f t="shared" si="140"/>
        <v>0</v>
      </c>
      <c r="IN67" s="39">
        <f t="shared" si="141"/>
        <v>0</v>
      </c>
      <c r="IO67" s="39">
        <f t="shared" si="142"/>
        <v>0</v>
      </c>
      <c r="IP67" s="39">
        <f t="shared" ref="IP67:IQ67" si="162">V67+AO67+BH67+CA67+CT67+DM67+EF67+EY67+FR67+GK67+HD67+HW67</f>
        <v>0</v>
      </c>
      <c r="IQ67" s="39">
        <f t="shared" si="162"/>
        <v>0</v>
      </c>
      <c r="IR67" s="40">
        <f t="shared" si="144"/>
        <v>0</v>
      </c>
      <c r="IS67" s="1"/>
      <c r="IT67" s="1"/>
      <c r="IU67" s="1"/>
      <c r="IV67" s="1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</row>
    <row r="68" ht="15.0" customHeight="1">
      <c r="A68" s="34"/>
      <c r="B68" s="36"/>
      <c r="C68" s="36"/>
      <c r="D68" s="52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>
        <f t="shared" si="79"/>
        <v>0</v>
      </c>
      <c r="T68" s="39"/>
      <c r="U68" s="39">
        <f t="shared" si="80"/>
        <v>0</v>
      </c>
      <c r="V68" s="39">
        <f t="shared" si="81"/>
        <v>0</v>
      </c>
      <c r="W68" s="39">
        <f t="shared" si="82"/>
        <v>0</v>
      </c>
      <c r="X68" s="40">
        <f t="shared" si="83"/>
        <v>0</v>
      </c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>
        <f t="shared" si="84"/>
        <v>0</v>
      </c>
      <c r="AM68" s="39"/>
      <c r="AN68" s="39">
        <f t="shared" si="85"/>
        <v>0</v>
      </c>
      <c r="AO68" s="39">
        <f t="shared" si="86"/>
        <v>0</v>
      </c>
      <c r="AP68" s="39">
        <f t="shared" si="87"/>
        <v>0</v>
      </c>
      <c r="AQ68" s="40">
        <f t="shared" si="88"/>
        <v>0</v>
      </c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>
        <f t="shared" si="89"/>
        <v>0</v>
      </c>
      <c r="BF68" s="39"/>
      <c r="BG68" s="39">
        <f t="shared" si="90"/>
        <v>0</v>
      </c>
      <c r="BH68" s="39">
        <f t="shared" si="91"/>
        <v>0</v>
      </c>
      <c r="BI68" s="39">
        <f t="shared" si="92"/>
        <v>0</v>
      </c>
      <c r="BJ68" s="40">
        <f t="shared" si="93"/>
        <v>0</v>
      </c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>
        <f t="shared" si="94"/>
        <v>0</v>
      </c>
      <c r="BY68" s="39"/>
      <c r="BZ68" s="39">
        <f t="shared" si="95"/>
        <v>0</v>
      </c>
      <c r="CA68" s="39">
        <f t="shared" si="96"/>
        <v>0</v>
      </c>
      <c r="CB68" s="39">
        <f t="shared" si="97"/>
        <v>0</v>
      </c>
      <c r="CC68" s="40">
        <f t="shared" si="98"/>
        <v>0</v>
      </c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>
        <f t="shared" si="99"/>
        <v>0</v>
      </c>
      <c r="CR68" s="39"/>
      <c r="CS68" s="39">
        <f t="shared" si="100"/>
        <v>0</v>
      </c>
      <c r="CT68" s="39">
        <f t="shared" si="101"/>
        <v>0</v>
      </c>
      <c r="CU68" s="39">
        <f t="shared" si="102"/>
        <v>0</v>
      </c>
      <c r="CV68" s="40">
        <f t="shared" si="103"/>
        <v>0</v>
      </c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>
        <f t="shared" si="104"/>
        <v>0</v>
      </c>
      <c r="DK68" s="39"/>
      <c r="DL68" s="39">
        <f t="shared" si="105"/>
        <v>0</v>
      </c>
      <c r="DM68" s="39">
        <f t="shared" si="106"/>
        <v>0</v>
      </c>
      <c r="DN68" s="39">
        <f t="shared" si="107"/>
        <v>0</v>
      </c>
      <c r="DO68" s="40">
        <f t="shared" si="108"/>
        <v>0</v>
      </c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>
        <f t="shared" si="109"/>
        <v>0</v>
      </c>
      <c r="ED68" s="39"/>
      <c r="EE68" s="39">
        <f t="shared" si="110"/>
        <v>0</v>
      </c>
      <c r="EF68" s="39">
        <f t="shared" si="111"/>
        <v>0</v>
      </c>
      <c r="EG68" s="39">
        <f t="shared" si="112"/>
        <v>0</v>
      </c>
      <c r="EH68" s="40">
        <f t="shared" si="113"/>
        <v>0</v>
      </c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>
        <f t="shared" si="114"/>
        <v>0</v>
      </c>
      <c r="EW68" s="39"/>
      <c r="EX68" s="39">
        <f t="shared" si="115"/>
        <v>0</v>
      </c>
      <c r="EY68" s="39">
        <f t="shared" si="116"/>
        <v>0</v>
      </c>
      <c r="EZ68" s="39">
        <f t="shared" si="117"/>
        <v>0</v>
      </c>
      <c r="FA68" s="40">
        <f t="shared" si="118"/>
        <v>0</v>
      </c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>
        <f t="shared" si="119"/>
        <v>0</v>
      </c>
      <c r="FP68" s="39"/>
      <c r="FQ68" s="39">
        <f t="shared" si="120"/>
        <v>0</v>
      </c>
      <c r="FR68" s="39">
        <f t="shared" si="121"/>
        <v>0</v>
      </c>
      <c r="FS68" s="39">
        <f t="shared" si="122"/>
        <v>0</v>
      </c>
      <c r="FT68" s="40">
        <f t="shared" si="123"/>
        <v>0</v>
      </c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>
        <f t="shared" si="124"/>
        <v>0</v>
      </c>
      <c r="GI68" s="39"/>
      <c r="GJ68" s="39">
        <f t="shared" si="125"/>
        <v>0</v>
      </c>
      <c r="GK68" s="39">
        <f t="shared" si="126"/>
        <v>0</v>
      </c>
      <c r="GL68" s="39">
        <f t="shared" si="127"/>
        <v>0</v>
      </c>
      <c r="GM68" s="40">
        <f t="shared" si="128"/>
        <v>0</v>
      </c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>
        <f t="shared" si="129"/>
        <v>0</v>
      </c>
      <c r="HB68" s="39"/>
      <c r="HC68" s="39">
        <f t="shared" si="130"/>
        <v>0</v>
      </c>
      <c r="HD68" s="39">
        <f t="shared" si="131"/>
        <v>0</v>
      </c>
      <c r="HE68" s="39">
        <f t="shared" si="132"/>
        <v>0</v>
      </c>
      <c r="HF68" s="40">
        <f t="shared" si="133"/>
        <v>0</v>
      </c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>
        <f t="shared" si="134"/>
        <v>0</v>
      </c>
      <c r="HU68" s="39"/>
      <c r="HV68" s="39">
        <f t="shared" si="135"/>
        <v>0</v>
      </c>
      <c r="HW68" s="39">
        <f t="shared" si="136"/>
        <v>0</v>
      </c>
      <c r="HX68" s="39">
        <f t="shared" si="137"/>
        <v>0</v>
      </c>
      <c r="HY68" s="40">
        <f t="shared" si="138"/>
        <v>0</v>
      </c>
      <c r="HZ68" s="39">
        <f t="shared" ref="HZ68:IL68" si="163">F68+Y68+AR68+BK68+CD68+CW68+DP68+EI68+FB68+FU68+GN68+HG68</f>
        <v>0</v>
      </c>
      <c r="IA68" s="39">
        <f t="shared" si="163"/>
        <v>0</v>
      </c>
      <c r="IB68" s="39">
        <f t="shared" si="163"/>
        <v>0</v>
      </c>
      <c r="IC68" s="39">
        <f t="shared" si="163"/>
        <v>0</v>
      </c>
      <c r="ID68" s="39">
        <f t="shared" si="163"/>
        <v>0</v>
      </c>
      <c r="IE68" s="39">
        <f t="shared" si="163"/>
        <v>0</v>
      </c>
      <c r="IF68" s="39">
        <f t="shared" si="163"/>
        <v>0</v>
      </c>
      <c r="IG68" s="39">
        <f t="shared" si="163"/>
        <v>0</v>
      </c>
      <c r="IH68" s="39">
        <f t="shared" si="163"/>
        <v>0</v>
      </c>
      <c r="II68" s="39">
        <f t="shared" si="163"/>
        <v>0</v>
      </c>
      <c r="IJ68" s="39">
        <f t="shared" si="163"/>
        <v>0</v>
      </c>
      <c r="IK68" s="39">
        <f t="shared" si="163"/>
        <v>0</v>
      </c>
      <c r="IL68" s="39">
        <f t="shared" si="163"/>
        <v>0</v>
      </c>
      <c r="IM68" s="39">
        <f t="shared" si="140"/>
        <v>0</v>
      </c>
      <c r="IN68" s="39">
        <f t="shared" si="141"/>
        <v>0</v>
      </c>
      <c r="IO68" s="39">
        <f t="shared" si="142"/>
        <v>0</v>
      </c>
      <c r="IP68" s="39">
        <f t="shared" ref="IP68:IQ68" si="164">V68+AO68+BH68+CA68+CT68+DM68+EF68+EY68+FR68+GK68+HD68+HW68</f>
        <v>0</v>
      </c>
      <c r="IQ68" s="39">
        <f t="shared" si="164"/>
        <v>0</v>
      </c>
      <c r="IR68" s="40">
        <f t="shared" si="144"/>
        <v>0</v>
      </c>
      <c r="IS68" s="1"/>
      <c r="IT68" s="1"/>
      <c r="IU68" s="1"/>
      <c r="IV68" s="1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</row>
    <row r="69" ht="15.0" customHeight="1">
      <c r="A69" s="34"/>
      <c r="B69" s="36"/>
      <c r="C69" s="34"/>
      <c r="D69" s="37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>
        <f t="shared" si="79"/>
        <v>0</v>
      </c>
      <c r="T69" s="39"/>
      <c r="U69" s="39">
        <f t="shared" si="80"/>
        <v>0</v>
      </c>
      <c r="V69" s="39">
        <f t="shared" si="81"/>
        <v>0</v>
      </c>
      <c r="W69" s="39">
        <f t="shared" si="82"/>
        <v>0</v>
      </c>
      <c r="X69" s="40">
        <f t="shared" si="83"/>
        <v>0</v>
      </c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>
        <f t="shared" si="84"/>
        <v>0</v>
      </c>
      <c r="AM69" s="39"/>
      <c r="AN69" s="39">
        <f t="shared" si="85"/>
        <v>0</v>
      </c>
      <c r="AO69" s="39">
        <f t="shared" si="86"/>
        <v>0</v>
      </c>
      <c r="AP69" s="39">
        <f t="shared" si="87"/>
        <v>0</v>
      </c>
      <c r="AQ69" s="40">
        <f t="shared" si="88"/>
        <v>0</v>
      </c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>
        <f t="shared" si="89"/>
        <v>0</v>
      </c>
      <c r="BF69" s="39"/>
      <c r="BG69" s="39">
        <f t="shared" si="90"/>
        <v>0</v>
      </c>
      <c r="BH69" s="39">
        <f t="shared" si="91"/>
        <v>0</v>
      </c>
      <c r="BI69" s="39">
        <f t="shared" si="92"/>
        <v>0</v>
      </c>
      <c r="BJ69" s="40">
        <f t="shared" si="93"/>
        <v>0</v>
      </c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>
        <f t="shared" si="94"/>
        <v>0</v>
      </c>
      <c r="BY69" s="39"/>
      <c r="BZ69" s="39">
        <f t="shared" si="95"/>
        <v>0</v>
      </c>
      <c r="CA69" s="39">
        <f t="shared" si="96"/>
        <v>0</v>
      </c>
      <c r="CB69" s="39">
        <f t="shared" si="97"/>
        <v>0</v>
      </c>
      <c r="CC69" s="40">
        <f t="shared" si="98"/>
        <v>0</v>
      </c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>
        <f t="shared" si="99"/>
        <v>0</v>
      </c>
      <c r="CR69" s="39"/>
      <c r="CS69" s="39">
        <f t="shared" si="100"/>
        <v>0</v>
      </c>
      <c r="CT69" s="39">
        <f t="shared" si="101"/>
        <v>0</v>
      </c>
      <c r="CU69" s="39">
        <f t="shared" si="102"/>
        <v>0</v>
      </c>
      <c r="CV69" s="40">
        <f t="shared" si="103"/>
        <v>0</v>
      </c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>
        <f t="shared" si="104"/>
        <v>0</v>
      </c>
      <c r="DK69" s="39"/>
      <c r="DL69" s="39">
        <f t="shared" si="105"/>
        <v>0</v>
      </c>
      <c r="DM69" s="39">
        <f t="shared" si="106"/>
        <v>0</v>
      </c>
      <c r="DN69" s="39">
        <f t="shared" si="107"/>
        <v>0</v>
      </c>
      <c r="DO69" s="40">
        <f t="shared" si="108"/>
        <v>0</v>
      </c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>
        <f t="shared" si="109"/>
        <v>0</v>
      </c>
      <c r="ED69" s="39"/>
      <c r="EE69" s="39">
        <f t="shared" si="110"/>
        <v>0</v>
      </c>
      <c r="EF69" s="39">
        <f t="shared" si="111"/>
        <v>0</v>
      </c>
      <c r="EG69" s="39">
        <f t="shared" si="112"/>
        <v>0</v>
      </c>
      <c r="EH69" s="40">
        <f t="shared" si="113"/>
        <v>0</v>
      </c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>
        <f t="shared" si="114"/>
        <v>0</v>
      </c>
      <c r="EW69" s="39"/>
      <c r="EX69" s="39">
        <f t="shared" si="115"/>
        <v>0</v>
      </c>
      <c r="EY69" s="39">
        <f t="shared" si="116"/>
        <v>0</v>
      </c>
      <c r="EZ69" s="39">
        <f t="shared" si="117"/>
        <v>0</v>
      </c>
      <c r="FA69" s="40">
        <f t="shared" si="118"/>
        <v>0</v>
      </c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>
        <f t="shared" si="119"/>
        <v>0</v>
      </c>
      <c r="FP69" s="39"/>
      <c r="FQ69" s="39">
        <f t="shared" si="120"/>
        <v>0</v>
      </c>
      <c r="FR69" s="39">
        <f t="shared" si="121"/>
        <v>0</v>
      </c>
      <c r="FS69" s="39">
        <f t="shared" si="122"/>
        <v>0</v>
      </c>
      <c r="FT69" s="40">
        <f t="shared" si="123"/>
        <v>0</v>
      </c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>
        <f t="shared" si="124"/>
        <v>0</v>
      </c>
      <c r="GI69" s="39"/>
      <c r="GJ69" s="39">
        <f t="shared" si="125"/>
        <v>0</v>
      </c>
      <c r="GK69" s="39">
        <f t="shared" si="126"/>
        <v>0</v>
      </c>
      <c r="GL69" s="39">
        <f t="shared" si="127"/>
        <v>0</v>
      </c>
      <c r="GM69" s="40">
        <f t="shared" si="128"/>
        <v>0</v>
      </c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>
        <f t="shared" si="129"/>
        <v>0</v>
      </c>
      <c r="HB69" s="39"/>
      <c r="HC69" s="39">
        <f t="shared" si="130"/>
        <v>0</v>
      </c>
      <c r="HD69" s="39">
        <f t="shared" si="131"/>
        <v>0</v>
      </c>
      <c r="HE69" s="39">
        <f t="shared" si="132"/>
        <v>0</v>
      </c>
      <c r="HF69" s="40">
        <f t="shared" si="133"/>
        <v>0</v>
      </c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>
        <f t="shared" si="134"/>
        <v>0</v>
      </c>
      <c r="HU69" s="39"/>
      <c r="HV69" s="39">
        <f t="shared" si="135"/>
        <v>0</v>
      </c>
      <c r="HW69" s="39">
        <f t="shared" si="136"/>
        <v>0</v>
      </c>
      <c r="HX69" s="39">
        <f t="shared" si="137"/>
        <v>0</v>
      </c>
      <c r="HY69" s="40">
        <f t="shared" si="138"/>
        <v>0</v>
      </c>
      <c r="HZ69" s="39">
        <f t="shared" ref="HZ69:IL69" si="165">F69+Y69+AR69+BK69+CD69+CW69+DP69+EI69+FB69+FU69+GN69+HG69</f>
        <v>0</v>
      </c>
      <c r="IA69" s="39">
        <f t="shared" si="165"/>
        <v>0</v>
      </c>
      <c r="IB69" s="39">
        <f t="shared" si="165"/>
        <v>0</v>
      </c>
      <c r="IC69" s="39">
        <f t="shared" si="165"/>
        <v>0</v>
      </c>
      <c r="ID69" s="39">
        <f t="shared" si="165"/>
        <v>0</v>
      </c>
      <c r="IE69" s="39">
        <f t="shared" si="165"/>
        <v>0</v>
      </c>
      <c r="IF69" s="39">
        <f t="shared" si="165"/>
        <v>0</v>
      </c>
      <c r="IG69" s="39">
        <f t="shared" si="165"/>
        <v>0</v>
      </c>
      <c r="IH69" s="39">
        <f t="shared" si="165"/>
        <v>0</v>
      </c>
      <c r="II69" s="39">
        <f t="shared" si="165"/>
        <v>0</v>
      </c>
      <c r="IJ69" s="39">
        <f t="shared" si="165"/>
        <v>0</v>
      </c>
      <c r="IK69" s="39">
        <f t="shared" si="165"/>
        <v>0</v>
      </c>
      <c r="IL69" s="39">
        <f t="shared" si="165"/>
        <v>0</v>
      </c>
      <c r="IM69" s="39">
        <f t="shared" si="140"/>
        <v>0</v>
      </c>
      <c r="IN69" s="39">
        <f t="shared" si="141"/>
        <v>0</v>
      </c>
      <c r="IO69" s="39">
        <f t="shared" si="142"/>
        <v>0</v>
      </c>
      <c r="IP69" s="39">
        <f t="shared" ref="IP69:IQ69" si="166">V69+AO69+BH69+CA69+CT69+DM69+EF69+EY69+FR69+GK69+HD69+HW69</f>
        <v>0</v>
      </c>
      <c r="IQ69" s="39">
        <f t="shared" si="166"/>
        <v>0</v>
      </c>
      <c r="IR69" s="40">
        <f t="shared" si="144"/>
        <v>0</v>
      </c>
      <c r="IS69" s="1"/>
      <c r="IT69" s="1"/>
      <c r="IU69" s="1"/>
      <c r="IV69" s="1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</row>
    <row r="70" ht="15.0" customHeight="1">
      <c r="A70" s="34"/>
      <c r="B70" s="36"/>
      <c r="C70" s="34"/>
      <c r="D70" s="37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>
        <f t="shared" si="79"/>
        <v>0</v>
      </c>
      <c r="T70" s="39"/>
      <c r="U70" s="39">
        <f t="shared" si="80"/>
        <v>0</v>
      </c>
      <c r="V70" s="39">
        <f t="shared" si="81"/>
        <v>0</v>
      </c>
      <c r="W70" s="39">
        <f t="shared" si="82"/>
        <v>0</v>
      </c>
      <c r="X70" s="40">
        <f t="shared" si="83"/>
        <v>0</v>
      </c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>
        <f t="shared" si="84"/>
        <v>0</v>
      </c>
      <c r="AM70" s="39"/>
      <c r="AN70" s="39">
        <f t="shared" si="85"/>
        <v>0</v>
      </c>
      <c r="AO70" s="39">
        <f t="shared" si="86"/>
        <v>0</v>
      </c>
      <c r="AP70" s="39">
        <f t="shared" si="87"/>
        <v>0</v>
      </c>
      <c r="AQ70" s="40">
        <f t="shared" si="88"/>
        <v>0</v>
      </c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>
        <f t="shared" si="89"/>
        <v>0</v>
      </c>
      <c r="BF70" s="39"/>
      <c r="BG70" s="39">
        <f t="shared" si="90"/>
        <v>0</v>
      </c>
      <c r="BH70" s="39">
        <f t="shared" si="91"/>
        <v>0</v>
      </c>
      <c r="BI70" s="39">
        <f t="shared" si="92"/>
        <v>0</v>
      </c>
      <c r="BJ70" s="40">
        <f t="shared" si="93"/>
        <v>0</v>
      </c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>
        <f t="shared" si="94"/>
        <v>0</v>
      </c>
      <c r="BY70" s="39"/>
      <c r="BZ70" s="39">
        <f t="shared" si="95"/>
        <v>0</v>
      </c>
      <c r="CA70" s="39">
        <f t="shared" si="96"/>
        <v>0</v>
      </c>
      <c r="CB70" s="39">
        <f t="shared" si="97"/>
        <v>0</v>
      </c>
      <c r="CC70" s="40">
        <f t="shared" si="98"/>
        <v>0</v>
      </c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>
        <f t="shared" si="99"/>
        <v>0</v>
      </c>
      <c r="CR70" s="39"/>
      <c r="CS70" s="39">
        <f t="shared" si="100"/>
        <v>0</v>
      </c>
      <c r="CT70" s="39">
        <f t="shared" si="101"/>
        <v>0</v>
      </c>
      <c r="CU70" s="39">
        <f t="shared" si="102"/>
        <v>0</v>
      </c>
      <c r="CV70" s="40">
        <f t="shared" si="103"/>
        <v>0</v>
      </c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>
        <f t="shared" si="104"/>
        <v>0</v>
      </c>
      <c r="DK70" s="39"/>
      <c r="DL70" s="39">
        <f t="shared" si="105"/>
        <v>0</v>
      </c>
      <c r="DM70" s="39">
        <f t="shared" si="106"/>
        <v>0</v>
      </c>
      <c r="DN70" s="39">
        <f t="shared" si="107"/>
        <v>0</v>
      </c>
      <c r="DO70" s="40">
        <f t="shared" si="108"/>
        <v>0</v>
      </c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>
        <f t="shared" si="109"/>
        <v>0</v>
      </c>
      <c r="ED70" s="39"/>
      <c r="EE70" s="39">
        <f t="shared" si="110"/>
        <v>0</v>
      </c>
      <c r="EF70" s="39">
        <f t="shared" si="111"/>
        <v>0</v>
      </c>
      <c r="EG70" s="39">
        <f t="shared" si="112"/>
        <v>0</v>
      </c>
      <c r="EH70" s="40">
        <f t="shared" si="113"/>
        <v>0</v>
      </c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>
        <f t="shared" si="114"/>
        <v>0</v>
      </c>
      <c r="EW70" s="39"/>
      <c r="EX70" s="39">
        <f t="shared" si="115"/>
        <v>0</v>
      </c>
      <c r="EY70" s="39">
        <f t="shared" si="116"/>
        <v>0</v>
      </c>
      <c r="EZ70" s="39">
        <f t="shared" si="117"/>
        <v>0</v>
      </c>
      <c r="FA70" s="40">
        <f t="shared" si="118"/>
        <v>0</v>
      </c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>
        <f t="shared" si="119"/>
        <v>0</v>
      </c>
      <c r="FP70" s="39"/>
      <c r="FQ70" s="39">
        <f t="shared" si="120"/>
        <v>0</v>
      </c>
      <c r="FR70" s="39">
        <f t="shared" si="121"/>
        <v>0</v>
      </c>
      <c r="FS70" s="39">
        <f t="shared" si="122"/>
        <v>0</v>
      </c>
      <c r="FT70" s="40">
        <f t="shared" si="123"/>
        <v>0</v>
      </c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>
        <f t="shared" si="124"/>
        <v>0</v>
      </c>
      <c r="GI70" s="39"/>
      <c r="GJ70" s="39">
        <f t="shared" si="125"/>
        <v>0</v>
      </c>
      <c r="GK70" s="39">
        <f t="shared" si="126"/>
        <v>0</v>
      </c>
      <c r="GL70" s="39">
        <f t="shared" si="127"/>
        <v>0</v>
      </c>
      <c r="GM70" s="40">
        <f t="shared" si="128"/>
        <v>0</v>
      </c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>
        <f t="shared" si="129"/>
        <v>0</v>
      </c>
      <c r="HB70" s="39"/>
      <c r="HC70" s="39">
        <f t="shared" si="130"/>
        <v>0</v>
      </c>
      <c r="HD70" s="39">
        <f t="shared" si="131"/>
        <v>0</v>
      </c>
      <c r="HE70" s="39">
        <f t="shared" si="132"/>
        <v>0</v>
      </c>
      <c r="HF70" s="40">
        <f t="shared" si="133"/>
        <v>0</v>
      </c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>
        <f t="shared" si="134"/>
        <v>0</v>
      </c>
      <c r="HU70" s="39"/>
      <c r="HV70" s="39">
        <f t="shared" si="135"/>
        <v>0</v>
      </c>
      <c r="HW70" s="39">
        <f t="shared" si="136"/>
        <v>0</v>
      </c>
      <c r="HX70" s="39">
        <f t="shared" si="137"/>
        <v>0</v>
      </c>
      <c r="HY70" s="40">
        <f t="shared" si="138"/>
        <v>0</v>
      </c>
      <c r="HZ70" s="39">
        <f t="shared" ref="HZ70:IL70" si="167">F70+Y70+AR70+BK70+CD70+CW70+DP70+EI70+FB70+FU70+GN70+HG70</f>
        <v>0</v>
      </c>
      <c r="IA70" s="39">
        <f t="shared" si="167"/>
        <v>0</v>
      </c>
      <c r="IB70" s="39">
        <f t="shared" si="167"/>
        <v>0</v>
      </c>
      <c r="IC70" s="39">
        <f t="shared" si="167"/>
        <v>0</v>
      </c>
      <c r="ID70" s="39">
        <f t="shared" si="167"/>
        <v>0</v>
      </c>
      <c r="IE70" s="39">
        <f t="shared" si="167"/>
        <v>0</v>
      </c>
      <c r="IF70" s="39">
        <f t="shared" si="167"/>
        <v>0</v>
      </c>
      <c r="IG70" s="39">
        <f t="shared" si="167"/>
        <v>0</v>
      </c>
      <c r="IH70" s="39">
        <f t="shared" si="167"/>
        <v>0</v>
      </c>
      <c r="II70" s="39">
        <f t="shared" si="167"/>
        <v>0</v>
      </c>
      <c r="IJ70" s="39">
        <f t="shared" si="167"/>
        <v>0</v>
      </c>
      <c r="IK70" s="39">
        <f t="shared" si="167"/>
        <v>0</v>
      </c>
      <c r="IL70" s="39">
        <f t="shared" si="167"/>
        <v>0</v>
      </c>
      <c r="IM70" s="39">
        <f t="shared" si="140"/>
        <v>0</v>
      </c>
      <c r="IN70" s="39">
        <f t="shared" si="141"/>
        <v>0</v>
      </c>
      <c r="IO70" s="39">
        <f t="shared" si="142"/>
        <v>0</v>
      </c>
      <c r="IP70" s="39">
        <f t="shared" ref="IP70:IQ70" si="168">V70+AO70+BH70+CA70+CT70+DM70+EF70+EY70+FR70+GK70+HD70+HW70</f>
        <v>0</v>
      </c>
      <c r="IQ70" s="39">
        <f t="shared" si="168"/>
        <v>0</v>
      </c>
      <c r="IR70" s="40">
        <f t="shared" si="144"/>
        <v>0</v>
      </c>
      <c r="IS70" s="1"/>
      <c r="IT70" s="1"/>
      <c r="IU70" s="1"/>
      <c r="IV70" s="1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</row>
    <row r="71" ht="15.0" customHeight="1">
      <c r="A71" s="53"/>
      <c r="B71" s="54"/>
      <c r="C71" s="53"/>
      <c r="D71" s="1"/>
      <c r="E71" s="5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6"/>
      <c r="V71" s="5"/>
      <c r="W71" s="5"/>
      <c r="X71" s="5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57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57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57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57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57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57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57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57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57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57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57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57"/>
      <c r="IS71" s="1"/>
      <c r="IT71" s="1"/>
      <c r="IU71" s="1"/>
      <c r="IV71" s="1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</row>
    <row r="72" ht="15.0" customHeight="1">
      <c r="A72" s="53"/>
      <c r="B72" s="53"/>
      <c r="C72" s="53"/>
      <c r="D72" s="1"/>
      <c r="E72" s="5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8"/>
      <c r="V72" s="5"/>
      <c r="W72" s="5"/>
      <c r="X72" s="5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57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57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57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57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57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57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57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57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57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57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57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57"/>
      <c r="IS72" s="1"/>
      <c r="IT72" s="1"/>
      <c r="IU72" s="1"/>
      <c r="IV72" s="1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</row>
    <row r="73" ht="15.0" customHeight="1">
      <c r="A73" s="53"/>
      <c r="B73" s="53"/>
      <c r="C73" s="53"/>
      <c r="D73" s="1"/>
      <c r="E73" s="5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5"/>
      <c r="W73" s="5"/>
      <c r="X73" s="5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57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57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57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57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57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57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57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57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57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57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57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57"/>
      <c r="IS73" s="1"/>
      <c r="IT73" s="1"/>
      <c r="IU73" s="1"/>
      <c r="IV73" s="1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</row>
    <row r="74" ht="15.0" customHeight="1">
      <c r="A74" s="53"/>
      <c r="B74" s="53"/>
      <c r="C74" s="53"/>
      <c r="D74" s="5"/>
      <c r="E74" s="59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4"/>
      <c r="S74" s="4"/>
      <c r="T74" s="4"/>
      <c r="U74" s="5"/>
      <c r="V74" s="5"/>
      <c r="W74" s="5"/>
      <c r="X74" s="5"/>
      <c r="Y74" s="4"/>
      <c r="Z74" s="4"/>
      <c r="AA74" s="4"/>
      <c r="AB74" s="4"/>
      <c r="AC74" s="4"/>
      <c r="AD74" s="4"/>
      <c r="AE74" s="5"/>
      <c r="AF74" s="5"/>
      <c r="AG74" s="5"/>
      <c r="AH74" s="5"/>
      <c r="AI74" s="5"/>
      <c r="AJ74" s="5"/>
      <c r="AK74" s="4"/>
      <c r="AL74" s="4"/>
      <c r="AM74" s="4"/>
      <c r="AN74" s="5"/>
      <c r="AO74" s="5"/>
      <c r="AP74" s="4"/>
      <c r="AQ74" s="6"/>
      <c r="AR74" s="4"/>
      <c r="AS74" s="4"/>
      <c r="AT74" s="4"/>
      <c r="AU74" s="4"/>
      <c r="AV74" s="4"/>
      <c r="AW74" s="4"/>
      <c r="AX74" s="5"/>
      <c r="AY74" s="5"/>
      <c r="AZ74" s="5"/>
      <c r="BA74" s="5"/>
      <c r="BB74" s="5"/>
      <c r="BC74" s="5"/>
      <c r="BD74" s="4"/>
      <c r="BE74" s="4"/>
      <c r="BF74" s="4"/>
      <c r="BG74" s="5"/>
      <c r="BH74" s="5"/>
      <c r="BI74" s="4"/>
      <c r="BJ74" s="6"/>
      <c r="BK74" s="4"/>
      <c r="BL74" s="4"/>
      <c r="BM74" s="4"/>
      <c r="BN74" s="4"/>
      <c r="BO74" s="4"/>
      <c r="BP74" s="4"/>
      <c r="BQ74" s="5"/>
      <c r="BR74" s="5"/>
      <c r="BS74" s="5"/>
      <c r="BT74" s="5"/>
      <c r="BU74" s="5"/>
      <c r="BV74" s="5"/>
      <c r="BW74" s="4"/>
      <c r="BX74" s="4"/>
      <c r="BY74" s="4"/>
      <c r="BZ74" s="5"/>
      <c r="CA74" s="5"/>
      <c r="CB74" s="4"/>
      <c r="CC74" s="6"/>
      <c r="CD74" s="4"/>
      <c r="CE74" s="4"/>
      <c r="CF74" s="4"/>
      <c r="CG74" s="4"/>
      <c r="CH74" s="4"/>
      <c r="CI74" s="4"/>
      <c r="CJ74" s="5"/>
      <c r="CK74" s="5"/>
      <c r="CL74" s="5"/>
      <c r="CM74" s="5"/>
      <c r="CN74" s="5"/>
      <c r="CO74" s="5"/>
      <c r="CP74" s="4"/>
      <c r="CQ74" s="4"/>
      <c r="CR74" s="4"/>
      <c r="CS74" s="5"/>
      <c r="CT74" s="5"/>
      <c r="CU74" s="4"/>
      <c r="CV74" s="6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4"/>
      <c r="DJ74" s="4"/>
      <c r="DK74" s="4"/>
      <c r="DL74" s="5"/>
      <c r="DM74" s="5"/>
      <c r="DN74" s="4"/>
      <c r="DO74" s="6"/>
      <c r="DP74" s="4"/>
      <c r="DQ74" s="4"/>
      <c r="DR74" s="4"/>
      <c r="DS74" s="4"/>
      <c r="DT74" s="4"/>
      <c r="DU74" s="4"/>
      <c r="DV74" s="5"/>
      <c r="DW74" s="5"/>
      <c r="DX74" s="5"/>
      <c r="DY74" s="5"/>
      <c r="DZ74" s="5"/>
      <c r="EA74" s="5"/>
      <c r="EB74" s="4"/>
      <c r="EC74" s="4"/>
      <c r="ED74" s="4"/>
      <c r="EE74" s="5"/>
      <c r="EF74" s="5"/>
      <c r="EG74" s="4"/>
      <c r="EH74" s="6"/>
      <c r="EI74" s="4"/>
      <c r="EJ74" s="4"/>
      <c r="EK74" s="4"/>
      <c r="EL74" s="4"/>
      <c r="EM74" s="4"/>
      <c r="EN74" s="4"/>
      <c r="EO74" s="5"/>
      <c r="EP74" s="5"/>
      <c r="EQ74" s="5"/>
      <c r="ER74" s="5"/>
      <c r="ES74" s="5"/>
      <c r="ET74" s="5"/>
      <c r="EU74" s="4"/>
      <c r="EV74" s="4"/>
      <c r="EW74" s="4"/>
      <c r="EX74" s="5"/>
      <c r="EY74" s="5"/>
      <c r="EZ74" s="4"/>
      <c r="FA74" s="6"/>
      <c r="FB74" s="4"/>
      <c r="FC74" s="4"/>
      <c r="FD74" s="4"/>
      <c r="FE74" s="4"/>
      <c r="FF74" s="4"/>
      <c r="FG74" s="4"/>
      <c r="FH74" s="5"/>
      <c r="FI74" s="5"/>
      <c r="FJ74" s="5"/>
      <c r="FK74" s="5"/>
      <c r="FL74" s="5"/>
      <c r="FM74" s="5"/>
      <c r="FN74" s="4"/>
      <c r="FO74" s="4"/>
      <c r="FP74" s="4"/>
      <c r="FQ74" s="5"/>
      <c r="FR74" s="5"/>
      <c r="FS74" s="4"/>
      <c r="FT74" s="6"/>
      <c r="FU74" s="4"/>
      <c r="FV74" s="4"/>
      <c r="FW74" s="4"/>
      <c r="FX74" s="4"/>
      <c r="FY74" s="4"/>
      <c r="FZ74" s="4"/>
      <c r="GA74" s="5"/>
      <c r="GB74" s="5"/>
      <c r="GC74" s="5"/>
      <c r="GD74" s="5"/>
      <c r="GE74" s="5"/>
      <c r="GF74" s="5"/>
      <c r="GG74" s="4"/>
      <c r="GH74" s="4"/>
      <c r="GI74" s="4"/>
      <c r="GJ74" s="5"/>
      <c r="GK74" s="5"/>
      <c r="GL74" s="4"/>
      <c r="GM74" s="6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4"/>
      <c r="HA74" s="4"/>
      <c r="HB74" s="4"/>
      <c r="HC74" s="5"/>
      <c r="HD74" s="5"/>
      <c r="HE74" s="4"/>
      <c r="HF74" s="6"/>
      <c r="HG74" s="4"/>
      <c r="HH74" s="4"/>
      <c r="HI74" s="4"/>
      <c r="HJ74" s="4"/>
      <c r="HK74" s="4"/>
      <c r="HL74" s="4"/>
      <c r="HM74" s="5"/>
      <c r="HN74" s="5"/>
      <c r="HO74" s="5"/>
      <c r="HP74" s="5"/>
      <c r="HQ74" s="5"/>
      <c r="HR74" s="5"/>
      <c r="HS74" s="4"/>
      <c r="HT74" s="4"/>
      <c r="HU74" s="4"/>
      <c r="HV74" s="5"/>
      <c r="HW74" s="5"/>
      <c r="HX74" s="4"/>
      <c r="HY74" s="6"/>
      <c r="HZ74" s="4"/>
      <c r="IA74" s="4"/>
      <c r="IB74" s="4"/>
      <c r="IC74" s="4"/>
      <c r="ID74" s="4"/>
      <c r="IE74" s="4"/>
      <c r="IF74" s="5"/>
      <c r="IG74" s="5"/>
      <c r="IH74" s="5"/>
      <c r="II74" s="5"/>
      <c r="IJ74" s="4"/>
      <c r="IK74" s="4"/>
      <c r="IL74" s="4"/>
      <c r="IM74" s="4"/>
      <c r="IN74" s="4"/>
      <c r="IO74" s="5"/>
      <c r="IP74" s="5"/>
      <c r="IQ74" s="4"/>
      <c r="IR74" s="6"/>
      <c r="IS74" s="1"/>
      <c r="IT74" s="1"/>
      <c r="IU74" s="1"/>
      <c r="IV74" s="1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</row>
    <row r="75" ht="15.0" customHeight="1">
      <c r="A75" s="53"/>
      <c r="B75" s="53"/>
      <c r="C75" s="53"/>
      <c r="D75" s="5"/>
      <c r="E75" s="59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4"/>
      <c r="S75" s="4"/>
      <c r="T75" s="4"/>
      <c r="U75" s="5"/>
      <c r="V75" s="5"/>
      <c r="W75" s="5"/>
      <c r="X75" s="5"/>
      <c r="Y75" s="4"/>
      <c r="Z75" s="4"/>
      <c r="AA75" s="4"/>
      <c r="AB75" s="4"/>
      <c r="AC75" s="4"/>
      <c r="AD75" s="4"/>
      <c r="AE75" s="5"/>
      <c r="AF75" s="5"/>
      <c r="AG75" s="5"/>
      <c r="AH75" s="5"/>
      <c r="AI75" s="5"/>
      <c r="AJ75" s="5"/>
      <c r="AK75" s="4"/>
      <c r="AL75" s="4"/>
      <c r="AM75" s="4"/>
      <c r="AN75" s="5"/>
      <c r="AO75" s="5"/>
      <c r="AP75" s="4"/>
      <c r="AQ75" s="6"/>
      <c r="AR75" s="4"/>
      <c r="AS75" s="4"/>
      <c r="AT75" s="4"/>
      <c r="AU75" s="4"/>
      <c r="AV75" s="4"/>
      <c r="AW75" s="4"/>
      <c r="AX75" s="5"/>
      <c r="AY75" s="5"/>
      <c r="AZ75" s="5"/>
      <c r="BA75" s="5"/>
      <c r="BB75" s="5"/>
      <c r="BC75" s="5"/>
      <c r="BD75" s="4"/>
      <c r="BE75" s="4"/>
      <c r="BF75" s="4"/>
      <c r="BG75" s="5"/>
      <c r="BH75" s="5"/>
      <c r="BI75" s="4"/>
      <c r="BJ75" s="6"/>
      <c r="BK75" s="4"/>
      <c r="BL75" s="4"/>
      <c r="BM75" s="4"/>
      <c r="BN75" s="4"/>
      <c r="BO75" s="4"/>
      <c r="BP75" s="4"/>
      <c r="BQ75" s="5"/>
      <c r="BR75" s="5"/>
      <c r="BS75" s="5"/>
      <c r="BT75" s="5"/>
      <c r="BU75" s="5"/>
      <c r="BV75" s="5"/>
      <c r="BW75" s="4"/>
      <c r="BX75" s="4"/>
      <c r="BY75" s="4"/>
      <c r="BZ75" s="5"/>
      <c r="CA75" s="5"/>
      <c r="CB75" s="4"/>
      <c r="CC75" s="6"/>
      <c r="CD75" s="4"/>
      <c r="CE75" s="4"/>
      <c r="CF75" s="4"/>
      <c r="CG75" s="4"/>
      <c r="CH75" s="4"/>
      <c r="CI75" s="4"/>
      <c r="CJ75" s="5"/>
      <c r="CK75" s="5"/>
      <c r="CL75" s="5"/>
      <c r="CM75" s="5"/>
      <c r="CN75" s="5"/>
      <c r="CO75" s="5"/>
      <c r="CP75" s="4"/>
      <c r="CQ75" s="4"/>
      <c r="CR75" s="4"/>
      <c r="CS75" s="5"/>
      <c r="CT75" s="5"/>
      <c r="CU75" s="4"/>
      <c r="CV75" s="6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4"/>
      <c r="DJ75" s="4"/>
      <c r="DK75" s="4"/>
      <c r="DL75" s="5"/>
      <c r="DM75" s="5"/>
      <c r="DN75" s="4"/>
      <c r="DO75" s="6"/>
      <c r="DP75" s="4"/>
      <c r="DQ75" s="4"/>
      <c r="DR75" s="4"/>
      <c r="DS75" s="4"/>
      <c r="DT75" s="4"/>
      <c r="DU75" s="4"/>
      <c r="DV75" s="5"/>
      <c r="DW75" s="5"/>
      <c r="DX75" s="5"/>
      <c r="DY75" s="5"/>
      <c r="DZ75" s="5"/>
      <c r="EA75" s="5"/>
      <c r="EB75" s="4"/>
      <c r="EC75" s="4"/>
      <c r="ED75" s="4"/>
      <c r="EE75" s="5"/>
      <c r="EF75" s="5"/>
      <c r="EG75" s="4"/>
      <c r="EH75" s="6"/>
      <c r="EI75" s="4"/>
      <c r="EJ75" s="4"/>
      <c r="EK75" s="4"/>
      <c r="EL75" s="4"/>
      <c r="EM75" s="4"/>
      <c r="EN75" s="4"/>
      <c r="EO75" s="5"/>
      <c r="EP75" s="5"/>
      <c r="EQ75" s="5"/>
      <c r="ER75" s="5"/>
      <c r="ES75" s="5"/>
      <c r="ET75" s="5"/>
      <c r="EU75" s="4"/>
      <c r="EV75" s="4"/>
      <c r="EW75" s="4"/>
      <c r="EX75" s="5"/>
      <c r="EY75" s="5"/>
      <c r="EZ75" s="4"/>
      <c r="FA75" s="6"/>
      <c r="FB75" s="4"/>
      <c r="FC75" s="4"/>
      <c r="FD75" s="4"/>
      <c r="FE75" s="4"/>
      <c r="FF75" s="4"/>
      <c r="FG75" s="4"/>
      <c r="FH75" s="5"/>
      <c r="FI75" s="5"/>
      <c r="FJ75" s="5"/>
      <c r="FK75" s="5"/>
      <c r="FL75" s="5"/>
      <c r="FM75" s="5"/>
      <c r="FN75" s="4"/>
      <c r="FO75" s="4"/>
      <c r="FP75" s="4"/>
      <c r="FQ75" s="5"/>
      <c r="FR75" s="5"/>
      <c r="FS75" s="4"/>
      <c r="FT75" s="6"/>
      <c r="FU75" s="4"/>
      <c r="FV75" s="4"/>
      <c r="FW75" s="4"/>
      <c r="FX75" s="4"/>
      <c r="FY75" s="4"/>
      <c r="FZ75" s="4"/>
      <c r="GA75" s="5"/>
      <c r="GB75" s="5"/>
      <c r="GC75" s="5"/>
      <c r="GD75" s="5"/>
      <c r="GE75" s="5"/>
      <c r="GF75" s="5"/>
      <c r="GG75" s="4"/>
      <c r="GH75" s="4"/>
      <c r="GI75" s="4"/>
      <c r="GJ75" s="5"/>
      <c r="GK75" s="5"/>
      <c r="GL75" s="4"/>
      <c r="GM75" s="6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4"/>
      <c r="HA75" s="4"/>
      <c r="HB75" s="4"/>
      <c r="HC75" s="5"/>
      <c r="HD75" s="5"/>
      <c r="HE75" s="4"/>
      <c r="HF75" s="6"/>
      <c r="HG75" s="4"/>
      <c r="HH75" s="4"/>
      <c r="HI75" s="4"/>
      <c r="HJ75" s="4"/>
      <c r="HK75" s="4"/>
      <c r="HL75" s="4"/>
      <c r="HM75" s="5"/>
      <c r="HN75" s="5"/>
      <c r="HO75" s="5"/>
      <c r="HP75" s="5"/>
      <c r="HQ75" s="5"/>
      <c r="HR75" s="5"/>
      <c r="HS75" s="4"/>
      <c r="HT75" s="4"/>
      <c r="HU75" s="4"/>
      <c r="HV75" s="5"/>
      <c r="HW75" s="5"/>
      <c r="HX75" s="4"/>
      <c r="HY75" s="6"/>
      <c r="HZ75" s="4"/>
      <c r="IA75" s="4"/>
      <c r="IB75" s="4"/>
      <c r="IC75" s="4"/>
      <c r="ID75" s="4"/>
      <c r="IE75" s="4"/>
      <c r="IF75" s="5"/>
      <c r="IG75" s="5"/>
      <c r="IH75" s="5"/>
      <c r="II75" s="5"/>
      <c r="IJ75" s="4"/>
      <c r="IK75" s="4"/>
      <c r="IL75" s="4"/>
      <c r="IM75" s="4"/>
      <c r="IN75" s="4"/>
      <c r="IO75" s="5"/>
      <c r="IP75" s="5"/>
      <c r="IQ75" s="4"/>
      <c r="IR75" s="6"/>
      <c r="IS75" s="1"/>
      <c r="IT75" s="1"/>
      <c r="IU75" s="1"/>
      <c r="IV75" s="1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</row>
    <row r="76" ht="15.75" customHeight="1">
      <c r="A76" s="53"/>
      <c r="B76" s="53"/>
      <c r="C76" s="53"/>
      <c r="D76" s="5"/>
      <c r="E76" s="59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4"/>
      <c r="S76" s="4"/>
      <c r="T76" s="4"/>
      <c r="U76" s="5"/>
      <c r="V76" s="5"/>
      <c r="W76" s="5"/>
      <c r="X76" s="5"/>
      <c r="Y76" s="4"/>
      <c r="Z76" s="4"/>
      <c r="AA76" s="4"/>
      <c r="AB76" s="4"/>
      <c r="AC76" s="4"/>
      <c r="AD76" s="4"/>
      <c r="AE76" s="5"/>
      <c r="AF76" s="5"/>
      <c r="AG76" s="5"/>
      <c r="AH76" s="5"/>
      <c r="AI76" s="5"/>
      <c r="AJ76" s="5"/>
      <c r="AK76" s="4"/>
      <c r="AL76" s="4"/>
      <c r="AM76" s="4"/>
      <c r="AN76" s="5"/>
      <c r="AO76" s="5"/>
      <c r="AP76" s="4"/>
      <c r="AQ76" s="6"/>
      <c r="AR76" s="4"/>
      <c r="AS76" s="4"/>
      <c r="AT76" s="4"/>
      <c r="AU76" s="4"/>
      <c r="AV76" s="4"/>
      <c r="AW76" s="4"/>
      <c r="AX76" s="5"/>
      <c r="AY76" s="5"/>
      <c r="AZ76" s="5"/>
      <c r="BA76" s="5"/>
      <c r="BB76" s="5"/>
      <c r="BC76" s="5"/>
      <c r="BD76" s="4"/>
      <c r="BE76" s="4"/>
      <c r="BF76" s="4"/>
      <c r="BG76" s="5"/>
      <c r="BH76" s="5"/>
      <c r="BI76" s="4"/>
      <c r="BJ76" s="6"/>
      <c r="BK76" s="4"/>
      <c r="BL76" s="4"/>
      <c r="BM76" s="4"/>
      <c r="BN76" s="4"/>
      <c r="BO76" s="4"/>
      <c r="BP76" s="4"/>
      <c r="BQ76" s="5"/>
      <c r="BR76" s="5"/>
      <c r="BS76" s="5"/>
      <c r="BT76" s="5"/>
      <c r="BU76" s="5"/>
      <c r="BV76" s="5"/>
      <c r="BW76" s="4"/>
      <c r="BX76" s="4"/>
      <c r="BY76" s="4"/>
      <c r="BZ76" s="5"/>
      <c r="CA76" s="5"/>
      <c r="CB76" s="4"/>
      <c r="CC76" s="6"/>
      <c r="CD76" s="4"/>
      <c r="CE76" s="4"/>
      <c r="CF76" s="4"/>
      <c r="CG76" s="4"/>
      <c r="CH76" s="4"/>
      <c r="CI76" s="4"/>
      <c r="CJ76" s="5"/>
      <c r="CK76" s="5"/>
      <c r="CL76" s="5"/>
      <c r="CM76" s="5"/>
      <c r="CN76" s="5"/>
      <c r="CO76" s="5"/>
      <c r="CP76" s="4"/>
      <c r="CQ76" s="4"/>
      <c r="CR76" s="4"/>
      <c r="CS76" s="5"/>
      <c r="CT76" s="5"/>
      <c r="CU76" s="4"/>
      <c r="CV76" s="6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4"/>
      <c r="DJ76" s="4"/>
      <c r="DK76" s="4"/>
      <c r="DL76" s="5"/>
      <c r="DM76" s="5"/>
      <c r="DN76" s="4"/>
      <c r="DO76" s="6"/>
      <c r="DP76" s="4"/>
      <c r="DQ76" s="4"/>
      <c r="DR76" s="4"/>
      <c r="DS76" s="4"/>
      <c r="DT76" s="4"/>
      <c r="DU76" s="4"/>
      <c r="DV76" s="5"/>
      <c r="DW76" s="5"/>
      <c r="DX76" s="5"/>
      <c r="DY76" s="5"/>
      <c r="DZ76" s="5"/>
      <c r="EA76" s="5"/>
      <c r="EB76" s="4"/>
      <c r="EC76" s="4"/>
      <c r="ED76" s="4"/>
      <c r="EE76" s="5"/>
      <c r="EF76" s="5"/>
      <c r="EG76" s="4"/>
      <c r="EH76" s="6"/>
      <c r="EI76" s="4"/>
      <c r="EJ76" s="4"/>
      <c r="EK76" s="4"/>
      <c r="EL76" s="4"/>
      <c r="EM76" s="4"/>
      <c r="EN76" s="4"/>
      <c r="EO76" s="5"/>
      <c r="EP76" s="5"/>
      <c r="EQ76" s="5"/>
      <c r="ER76" s="5"/>
      <c r="ES76" s="5"/>
      <c r="ET76" s="5"/>
      <c r="EU76" s="4"/>
      <c r="EV76" s="4"/>
      <c r="EW76" s="4"/>
      <c r="EX76" s="5"/>
      <c r="EY76" s="5"/>
      <c r="EZ76" s="4"/>
      <c r="FA76" s="6"/>
      <c r="FB76" s="4"/>
      <c r="FC76" s="4"/>
      <c r="FD76" s="4"/>
      <c r="FE76" s="4"/>
      <c r="FF76" s="4"/>
      <c r="FG76" s="4"/>
      <c r="FH76" s="5"/>
      <c r="FI76" s="5"/>
      <c r="FJ76" s="5"/>
      <c r="FK76" s="5"/>
      <c r="FL76" s="5"/>
      <c r="FM76" s="5"/>
      <c r="FN76" s="4"/>
      <c r="FO76" s="4"/>
      <c r="FP76" s="4"/>
      <c r="FQ76" s="5"/>
      <c r="FR76" s="5"/>
      <c r="FS76" s="4"/>
      <c r="FT76" s="6"/>
      <c r="FU76" s="4"/>
      <c r="FV76" s="4"/>
      <c r="FW76" s="4"/>
      <c r="FX76" s="4"/>
      <c r="FY76" s="4"/>
      <c r="FZ76" s="4"/>
      <c r="GA76" s="5"/>
      <c r="GB76" s="5"/>
      <c r="GC76" s="5"/>
      <c r="GD76" s="5"/>
      <c r="GE76" s="5"/>
      <c r="GF76" s="5"/>
      <c r="GG76" s="4"/>
      <c r="GH76" s="4"/>
      <c r="GI76" s="4"/>
      <c r="GJ76" s="5"/>
      <c r="GK76" s="5"/>
      <c r="GL76" s="4"/>
      <c r="GM76" s="6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4"/>
      <c r="HA76" s="4"/>
      <c r="HB76" s="4"/>
      <c r="HC76" s="5"/>
      <c r="HD76" s="5"/>
      <c r="HE76" s="4"/>
      <c r="HF76" s="6"/>
      <c r="HG76" s="4"/>
      <c r="HH76" s="4"/>
      <c r="HI76" s="4"/>
      <c r="HJ76" s="4"/>
      <c r="HK76" s="4"/>
      <c r="HL76" s="4"/>
      <c r="HM76" s="5"/>
      <c r="HN76" s="5"/>
      <c r="HO76" s="5"/>
      <c r="HP76" s="5"/>
      <c r="HQ76" s="5"/>
      <c r="HR76" s="5"/>
      <c r="HS76" s="4"/>
      <c r="HT76" s="4"/>
      <c r="HU76" s="4"/>
      <c r="HV76" s="5"/>
      <c r="HW76" s="5"/>
      <c r="HX76" s="4"/>
      <c r="HY76" s="6"/>
      <c r="HZ76" s="4"/>
      <c r="IA76" s="4"/>
      <c r="IB76" s="4"/>
      <c r="IC76" s="4"/>
      <c r="ID76" s="4"/>
      <c r="IE76" s="4"/>
      <c r="IF76" s="5"/>
      <c r="IG76" s="5"/>
      <c r="IH76" s="5"/>
      <c r="II76" s="5"/>
      <c r="IJ76" s="4"/>
      <c r="IK76" s="4"/>
      <c r="IL76" s="4"/>
      <c r="IM76" s="4"/>
      <c r="IN76" s="4"/>
      <c r="IO76" s="5"/>
      <c r="IP76" s="5"/>
      <c r="IQ76" s="4"/>
      <c r="IR76" s="6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</row>
    <row r="77" ht="15.75" customHeight="1">
      <c r="A77" s="53"/>
      <c r="B77" s="53"/>
      <c r="C77" s="53"/>
      <c r="D77" s="5"/>
      <c r="E77" s="59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4"/>
      <c r="S77" s="4"/>
      <c r="T77" s="4"/>
      <c r="U77" s="5"/>
      <c r="V77" s="5"/>
      <c r="W77" s="4"/>
      <c r="X77" s="6"/>
      <c r="Y77" s="4"/>
      <c r="Z77" s="4"/>
      <c r="AA77" s="4"/>
      <c r="AB77" s="4"/>
      <c r="AC77" s="4"/>
      <c r="AD77" s="4"/>
      <c r="AE77" s="5"/>
      <c r="AF77" s="5"/>
      <c r="AG77" s="5"/>
      <c r="AH77" s="5"/>
      <c r="AI77" s="5"/>
      <c r="AJ77" s="5"/>
      <c r="AK77" s="4"/>
      <c r="AL77" s="4"/>
      <c r="AM77" s="4"/>
      <c r="AN77" s="5"/>
      <c r="AO77" s="5"/>
      <c r="AP77" s="4"/>
      <c r="AQ77" s="6"/>
      <c r="AR77" s="4"/>
      <c r="AS77" s="4"/>
      <c r="AT77" s="4"/>
      <c r="AU77" s="4"/>
      <c r="AV77" s="4"/>
      <c r="AW77" s="4"/>
      <c r="AX77" s="5"/>
      <c r="AY77" s="5"/>
      <c r="AZ77" s="5"/>
      <c r="BA77" s="5"/>
      <c r="BB77" s="5"/>
      <c r="BC77" s="5"/>
      <c r="BD77" s="4"/>
      <c r="BE77" s="4"/>
      <c r="BF77" s="4"/>
      <c r="BG77" s="5"/>
      <c r="BH77" s="5"/>
      <c r="BI77" s="4"/>
      <c r="BJ77" s="6"/>
      <c r="BK77" s="4"/>
      <c r="BL77" s="4"/>
      <c r="BM77" s="4"/>
      <c r="BN77" s="4"/>
      <c r="BO77" s="4"/>
      <c r="BP77" s="4"/>
      <c r="BQ77" s="5"/>
      <c r="BR77" s="5"/>
      <c r="BS77" s="5"/>
      <c r="BT77" s="5"/>
      <c r="BU77" s="5"/>
      <c r="BV77" s="5"/>
      <c r="BW77" s="4"/>
      <c r="BX77" s="4"/>
      <c r="BY77" s="4"/>
      <c r="BZ77" s="5"/>
      <c r="CA77" s="5"/>
      <c r="CB77" s="4"/>
      <c r="CC77" s="6"/>
      <c r="CD77" s="4"/>
      <c r="CE77" s="4"/>
      <c r="CF77" s="4"/>
      <c r="CG77" s="4"/>
      <c r="CH77" s="4"/>
      <c r="CI77" s="4"/>
      <c r="CJ77" s="5"/>
      <c r="CK77" s="5"/>
      <c r="CL77" s="5"/>
      <c r="CM77" s="5"/>
      <c r="CN77" s="5"/>
      <c r="CO77" s="5"/>
      <c r="CP77" s="4"/>
      <c r="CQ77" s="4"/>
      <c r="CR77" s="4"/>
      <c r="CS77" s="5"/>
      <c r="CT77" s="5"/>
      <c r="CU77" s="4"/>
      <c r="CV77" s="6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4"/>
      <c r="DJ77" s="4"/>
      <c r="DK77" s="4"/>
      <c r="DL77" s="5"/>
      <c r="DM77" s="5"/>
      <c r="DN77" s="4"/>
      <c r="DO77" s="6"/>
      <c r="DP77" s="4"/>
      <c r="DQ77" s="4"/>
      <c r="DR77" s="4"/>
      <c r="DS77" s="4"/>
      <c r="DT77" s="4"/>
      <c r="DU77" s="4"/>
      <c r="DV77" s="5"/>
      <c r="DW77" s="5"/>
      <c r="DX77" s="5"/>
      <c r="DY77" s="5"/>
      <c r="DZ77" s="5"/>
      <c r="EA77" s="5"/>
      <c r="EB77" s="4"/>
      <c r="EC77" s="4"/>
      <c r="ED77" s="4"/>
      <c r="EE77" s="5"/>
      <c r="EF77" s="5"/>
      <c r="EG77" s="4"/>
      <c r="EH77" s="6"/>
      <c r="EI77" s="4"/>
      <c r="EJ77" s="4"/>
      <c r="EK77" s="4"/>
      <c r="EL77" s="4"/>
      <c r="EM77" s="4"/>
      <c r="EN77" s="4"/>
      <c r="EO77" s="5"/>
      <c r="EP77" s="5"/>
      <c r="EQ77" s="5"/>
      <c r="ER77" s="5"/>
      <c r="ES77" s="5"/>
      <c r="ET77" s="5"/>
      <c r="EU77" s="4"/>
      <c r="EV77" s="4"/>
      <c r="EW77" s="4"/>
      <c r="EX77" s="5"/>
      <c r="EY77" s="5"/>
      <c r="EZ77" s="4"/>
      <c r="FA77" s="6"/>
      <c r="FB77" s="4"/>
      <c r="FC77" s="4"/>
      <c r="FD77" s="4"/>
      <c r="FE77" s="4"/>
      <c r="FF77" s="4"/>
      <c r="FG77" s="4"/>
      <c r="FH77" s="5"/>
      <c r="FI77" s="5"/>
      <c r="FJ77" s="5"/>
      <c r="FK77" s="5"/>
      <c r="FL77" s="5"/>
      <c r="FM77" s="5"/>
      <c r="FN77" s="4"/>
      <c r="FO77" s="4"/>
      <c r="FP77" s="4"/>
      <c r="FQ77" s="5"/>
      <c r="FR77" s="5"/>
      <c r="FS77" s="4"/>
      <c r="FT77" s="6"/>
      <c r="FU77" s="4"/>
      <c r="FV77" s="4"/>
      <c r="FW77" s="4"/>
      <c r="FX77" s="4"/>
      <c r="FY77" s="4"/>
      <c r="FZ77" s="4"/>
      <c r="GA77" s="5"/>
      <c r="GB77" s="5"/>
      <c r="GC77" s="5"/>
      <c r="GD77" s="5"/>
      <c r="GE77" s="5"/>
      <c r="GF77" s="5"/>
      <c r="GG77" s="4"/>
      <c r="GH77" s="4"/>
      <c r="GI77" s="4"/>
      <c r="GJ77" s="5"/>
      <c r="GK77" s="5"/>
      <c r="GL77" s="4"/>
      <c r="GM77" s="6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4"/>
      <c r="HA77" s="4"/>
      <c r="HB77" s="4"/>
      <c r="HC77" s="5"/>
      <c r="HD77" s="5"/>
      <c r="HE77" s="4"/>
      <c r="HF77" s="6"/>
      <c r="HG77" s="4"/>
      <c r="HH77" s="4"/>
      <c r="HI77" s="4"/>
      <c r="HJ77" s="4"/>
      <c r="HK77" s="4"/>
      <c r="HL77" s="4"/>
      <c r="HM77" s="5"/>
      <c r="HN77" s="5"/>
      <c r="HO77" s="5"/>
      <c r="HP77" s="5"/>
      <c r="HQ77" s="5"/>
      <c r="HR77" s="5"/>
      <c r="HS77" s="4"/>
      <c r="HT77" s="4"/>
      <c r="HU77" s="4"/>
      <c r="HV77" s="5"/>
      <c r="HW77" s="5"/>
      <c r="HX77" s="4"/>
      <c r="HY77" s="6"/>
      <c r="HZ77" s="4"/>
      <c r="IA77" s="4"/>
      <c r="IB77" s="4"/>
      <c r="IC77" s="4"/>
      <c r="ID77" s="4"/>
      <c r="IE77" s="4"/>
      <c r="IF77" s="5"/>
      <c r="IG77" s="5"/>
      <c r="IH77" s="5"/>
      <c r="II77" s="5"/>
      <c r="IJ77" s="4"/>
      <c r="IK77" s="4"/>
      <c r="IL77" s="4"/>
      <c r="IM77" s="4"/>
      <c r="IN77" s="4"/>
      <c r="IO77" s="5"/>
      <c r="IP77" s="5"/>
      <c r="IQ77" s="4"/>
      <c r="IR77" s="6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</row>
    <row r="78" ht="15.75" customHeight="1">
      <c r="A78" s="53"/>
      <c r="B78" s="53"/>
      <c r="C78" s="53"/>
      <c r="D78" s="5"/>
      <c r="E78" s="59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4"/>
      <c r="S78" s="4"/>
      <c r="T78" s="4"/>
      <c r="U78" s="5"/>
      <c r="V78" s="5"/>
      <c r="W78" s="4"/>
      <c r="X78" s="6"/>
      <c r="Y78" s="4"/>
      <c r="Z78" s="4"/>
      <c r="AA78" s="4"/>
      <c r="AB78" s="4"/>
      <c r="AC78" s="4"/>
      <c r="AD78" s="4"/>
      <c r="AE78" s="5"/>
      <c r="AF78" s="5"/>
      <c r="AG78" s="5"/>
      <c r="AH78" s="5"/>
      <c r="AI78" s="5"/>
      <c r="AJ78" s="5"/>
      <c r="AK78" s="4"/>
      <c r="AL78" s="4"/>
      <c r="AM78" s="4"/>
      <c r="AN78" s="5"/>
      <c r="AO78" s="5"/>
      <c r="AP78" s="4"/>
      <c r="AQ78" s="6"/>
      <c r="AR78" s="4"/>
      <c r="AS78" s="4"/>
      <c r="AT78" s="4"/>
      <c r="AU78" s="4"/>
      <c r="AV78" s="4"/>
      <c r="AW78" s="4"/>
      <c r="AX78" s="5"/>
      <c r="AY78" s="5"/>
      <c r="AZ78" s="5"/>
      <c r="BA78" s="5"/>
      <c r="BB78" s="5"/>
      <c r="BC78" s="5"/>
      <c r="BD78" s="4"/>
      <c r="BE78" s="4"/>
      <c r="BF78" s="4"/>
      <c r="BG78" s="5"/>
      <c r="BH78" s="5"/>
      <c r="BI78" s="4"/>
      <c r="BJ78" s="6"/>
      <c r="BK78" s="4"/>
      <c r="BL78" s="4"/>
      <c r="BM78" s="4"/>
      <c r="BN78" s="4"/>
      <c r="BO78" s="4"/>
      <c r="BP78" s="4"/>
      <c r="BQ78" s="5"/>
      <c r="BR78" s="5"/>
      <c r="BS78" s="5"/>
      <c r="BT78" s="5"/>
      <c r="BU78" s="5"/>
      <c r="BV78" s="5"/>
      <c r="BW78" s="4"/>
      <c r="BX78" s="4"/>
      <c r="BY78" s="4"/>
      <c r="BZ78" s="5"/>
      <c r="CA78" s="5"/>
      <c r="CB78" s="4"/>
      <c r="CC78" s="6"/>
      <c r="CD78" s="4"/>
      <c r="CE78" s="4"/>
      <c r="CF78" s="4"/>
      <c r="CG78" s="4"/>
      <c r="CH78" s="4"/>
      <c r="CI78" s="4"/>
      <c r="CJ78" s="5"/>
      <c r="CK78" s="5"/>
      <c r="CL78" s="5"/>
      <c r="CM78" s="5"/>
      <c r="CN78" s="5"/>
      <c r="CO78" s="5"/>
      <c r="CP78" s="4"/>
      <c r="CQ78" s="4"/>
      <c r="CR78" s="4"/>
      <c r="CS78" s="5"/>
      <c r="CT78" s="5"/>
      <c r="CU78" s="4"/>
      <c r="CV78" s="6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4"/>
      <c r="DJ78" s="4"/>
      <c r="DK78" s="4"/>
      <c r="DL78" s="5"/>
      <c r="DM78" s="5"/>
      <c r="DN78" s="4"/>
      <c r="DO78" s="6"/>
      <c r="DP78" s="4"/>
      <c r="DQ78" s="4"/>
      <c r="DR78" s="4"/>
      <c r="DS78" s="4"/>
      <c r="DT78" s="4"/>
      <c r="DU78" s="4"/>
      <c r="DV78" s="5"/>
      <c r="DW78" s="5"/>
      <c r="DX78" s="5"/>
      <c r="DY78" s="5"/>
      <c r="DZ78" s="5"/>
      <c r="EA78" s="5"/>
      <c r="EB78" s="4"/>
      <c r="EC78" s="4"/>
      <c r="ED78" s="4"/>
      <c r="EE78" s="5"/>
      <c r="EF78" s="5"/>
      <c r="EG78" s="4"/>
      <c r="EH78" s="6"/>
      <c r="EI78" s="4"/>
      <c r="EJ78" s="4"/>
      <c r="EK78" s="4"/>
      <c r="EL78" s="4"/>
      <c r="EM78" s="4"/>
      <c r="EN78" s="4"/>
      <c r="EO78" s="5"/>
      <c r="EP78" s="5"/>
      <c r="EQ78" s="5"/>
      <c r="ER78" s="5"/>
      <c r="ES78" s="5"/>
      <c r="ET78" s="5"/>
      <c r="EU78" s="4"/>
      <c r="EV78" s="4"/>
      <c r="EW78" s="4"/>
      <c r="EX78" s="5"/>
      <c r="EY78" s="5"/>
      <c r="EZ78" s="4"/>
      <c r="FA78" s="6"/>
      <c r="FB78" s="4"/>
      <c r="FC78" s="4"/>
      <c r="FD78" s="4"/>
      <c r="FE78" s="4"/>
      <c r="FF78" s="4"/>
      <c r="FG78" s="4"/>
      <c r="FH78" s="5"/>
      <c r="FI78" s="5"/>
      <c r="FJ78" s="5"/>
      <c r="FK78" s="5"/>
      <c r="FL78" s="5"/>
      <c r="FM78" s="5"/>
      <c r="FN78" s="4"/>
      <c r="FO78" s="4"/>
      <c r="FP78" s="4"/>
      <c r="FQ78" s="5"/>
      <c r="FR78" s="5"/>
      <c r="FS78" s="4"/>
      <c r="FT78" s="6"/>
      <c r="FU78" s="4"/>
      <c r="FV78" s="4"/>
      <c r="FW78" s="4"/>
      <c r="FX78" s="4"/>
      <c r="FY78" s="4"/>
      <c r="FZ78" s="4"/>
      <c r="GA78" s="5"/>
      <c r="GB78" s="5"/>
      <c r="GC78" s="5"/>
      <c r="GD78" s="5"/>
      <c r="GE78" s="5"/>
      <c r="GF78" s="5"/>
      <c r="GG78" s="4"/>
      <c r="GH78" s="4"/>
      <c r="GI78" s="4"/>
      <c r="GJ78" s="5"/>
      <c r="GK78" s="5"/>
      <c r="GL78" s="4"/>
      <c r="GM78" s="6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4"/>
      <c r="HA78" s="4"/>
      <c r="HB78" s="4"/>
      <c r="HC78" s="5"/>
      <c r="HD78" s="5"/>
      <c r="HE78" s="4"/>
      <c r="HF78" s="6"/>
      <c r="HG78" s="4"/>
      <c r="HH78" s="4"/>
      <c r="HI78" s="4"/>
      <c r="HJ78" s="4"/>
      <c r="HK78" s="4"/>
      <c r="HL78" s="4"/>
      <c r="HM78" s="5"/>
      <c r="HN78" s="5"/>
      <c r="HO78" s="5"/>
      <c r="HP78" s="5"/>
      <c r="HQ78" s="5"/>
      <c r="HR78" s="5"/>
      <c r="HS78" s="4"/>
      <c r="HT78" s="4"/>
      <c r="HU78" s="4"/>
      <c r="HV78" s="5"/>
      <c r="HW78" s="5"/>
      <c r="HX78" s="4"/>
      <c r="HY78" s="6"/>
      <c r="HZ78" s="4"/>
      <c r="IA78" s="4"/>
      <c r="IB78" s="4"/>
      <c r="IC78" s="4"/>
      <c r="ID78" s="4"/>
      <c r="IE78" s="4"/>
      <c r="IF78" s="5"/>
      <c r="IG78" s="5"/>
      <c r="IH78" s="5"/>
      <c r="II78" s="5"/>
      <c r="IJ78" s="4"/>
      <c r="IK78" s="4"/>
      <c r="IL78" s="4"/>
      <c r="IM78" s="4"/>
      <c r="IN78" s="4"/>
      <c r="IO78" s="5"/>
      <c r="IP78" s="5"/>
      <c r="IQ78" s="4"/>
      <c r="IR78" s="6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</row>
    <row r="79" ht="15.75" customHeight="1">
      <c r="A79" s="5"/>
      <c r="B79" s="5"/>
      <c r="C79" s="5"/>
      <c r="D79" s="5"/>
      <c r="E79" s="59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4"/>
      <c r="S79" s="4"/>
      <c r="T79" s="4"/>
      <c r="U79" s="5"/>
      <c r="V79" s="5"/>
      <c r="W79" s="4"/>
      <c r="X79" s="6"/>
      <c r="Y79" s="4"/>
      <c r="Z79" s="4"/>
      <c r="AA79" s="4"/>
      <c r="AB79" s="4"/>
      <c r="AC79" s="4"/>
      <c r="AD79" s="4"/>
      <c r="AE79" s="5"/>
      <c r="AF79" s="5"/>
      <c r="AG79" s="5"/>
      <c r="AH79" s="5"/>
      <c r="AI79" s="5"/>
      <c r="AJ79" s="5"/>
      <c r="AK79" s="4"/>
      <c r="AL79" s="4"/>
      <c r="AM79" s="4"/>
      <c r="AN79" s="5"/>
      <c r="AO79" s="5"/>
      <c r="AP79" s="4"/>
      <c r="AQ79" s="6"/>
      <c r="AR79" s="4"/>
      <c r="AS79" s="4"/>
      <c r="AT79" s="4"/>
      <c r="AU79" s="4"/>
      <c r="AV79" s="4"/>
      <c r="AW79" s="4"/>
      <c r="AX79" s="5"/>
      <c r="AY79" s="5"/>
      <c r="AZ79" s="5"/>
      <c r="BA79" s="5"/>
      <c r="BB79" s="5"/>
      <c r="BC79" s="5"/>
      <c r="BD79" s="4"/>
      <c r="BE79" s="4"/>
      <c r="BF79" s="4"/>
      <c r="BG79" s="5"/>
      <c r="BH79" s="5"/>
      <c r="BI79" s="4"/>
      <c r="BJ79" s="6"/>
      <c r="BK79" s="4"/>
      <c r="BL79" s="4"/>
      <c r="BM79" s="4"/>
      <c r="BN79" s="4"/>
      <c r="BO79" s="4"/>
      <c r="BP79" s="4"/>
      <c r="BQ79" s="5"/>
      <c r="BR79" s="5"/>
      <c r="BS79" s="5"/>
      <c r="BT79" s="5"/>
      <c r="BU79" s="5"/>
      <c r="BV79" s="5"/>
      <c r="BW79" s="4"/>
      <c r="BX79" s="4"/>
      <c r="BY79" s="4"/>
      <c r="BZ79" s="5"/>
      <c r="CA79" s="5"/>
      <c r="CB79" s="4"/>
      <c r="CC79" s="6"/>
      <c r="CD79" s="4"/>
      <c r="CE79" s="4"/>
      <c r="CF79" s="4"/>
      <c r="CG79" s="4"/>
      <c r="CH79" s="4"/>
      <c r="CI79" s="4"/>
      <c r="CJ79" s="5"/>
      <c r="CK79" s="5"/>
      <c r="CL79" s="5"/>
      <c r="CM79" s="5"/>
      <c r="CN79" s="5"/>
      <c r="CO79" s="5"/>
      <c r="CP79" s="4"/>
      <c r="CQ79" s="4"/>
      <c r="CR79" s="4"/>
      <c r="CS79" s="5"/>
      <c r="CT79" s="5"/>
      <c r="CU79" s="4"/>
      <c r="CV79" s="6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4"/>
      <c r="DJ79" s="4"/>
      <c r="DK79" s="4"/>
      <c r="DL79" s="5"/>
      <c r="DM79" s="5"/>
      <c r="DN79" s="4"/>
      <c r="DO79" s="6"/>
      <c r="DP79" s="4"/>
      <c r="DQ79" s="4"/>
      <c r="DR79" s="4"/>
      <c r="DS79" s="4"/>
      <c r="DT79" s="4"/>
      <c r="DU79" s="4"/>
      <c r="DV79" s="5"/>
      <c r="DW79" s="5"/>
      <c r="DX79" s="5"/>
      <c r="DY79" s="5"/>
      <c r="DZ79" s="5"/>
      <c r="EA79" s="5"/>
      <c r="EB79" s="4"/>
      <c r="EC79" s="4"/>
      <c r="ED79" s="4"/>
      <c r="EE79" s="5"/>
      <c r="EF79" s="5"/>
      <c r="EG79" s="4"/>
      <c r="EH79" s="6"/>
      <c r="EI79" s="4"/>
      <c r="EJ79" s="4"/>
      <c r="EK79" s="4"/>
      <c r="EL79" s="4"/>
      <c r="EM79" s="4"/>
      <c r="EN79" s="4"/>
      <c r="EO79" s="5"/>
      <c r="EP79" s="5"/>
      <c r="EQ79" s="5"/>
      <c r="ER79" s="5"/>
      <c r="ES79" s="5"/>
      <c r="ET79" s="5"/>
      <c r="EU79" s="4"/>
      <c r="EV79" s="4"/>
      <c r="EW79" s="4"/>
      <c r="EX79" s="5"/>
      <c r="EY79" s="5"/>
      <c r="EZ79" s="4"/>
      <c r="FA79" s="6"/>
      <c r="FB79" s="4"/>
      <c r="FC79" s="4"/>
      <c r="FD79" s="4"/>
      <c r="FE79" s="4"/>
      <c r="FF79" s="4"/>
      <c r="FG79" s="4"/>
      <c r="FH79" s="5"/>
      <c r="FI79" s="5"/>
      <c r="FJ79" s="5"/>
      <c r="FK79" s="5"/>
      <c r="FL79" s="5"/>
      <c r="FM79" s="5"/>
      <c r="FN79" s="4"/>
      <c r="FO79" s="4"/>
      <c r="FP79" s="4"/>
      <c r="FQ79" s="5"/>
      <c r="FR79" s="5"/>
      <c r="FS79" s="4"/>
      <c r="FT79" s="6"/>
      <c r="FU79" s="4"/>
      <c r="FV79" s="4"/>
      <c r="FW79" s="4"/>
      <c r="FX79" s="4"/>
      <c r="FY79" s="4"/>
      <c r="FZ79" s="4"/>
      <c r="GA79" s="5"/>
      <c r="GB79" s="5"/>
      <c r="GC79" s="5"/>
      <c r="GD79" s="5"/>
      <c r="GE79" s="5"/>
      <c r="GF79" s="5"/>
      <c r="GG79" s="4"/>
      <c r="GH79" s="4"/>
      <c r="GI79" s="4"/>
      <c r="GJ79" s="5"/>
      <c r="GK79" s="5"/>
      <c r="GL79" s="4"/>
      <c r="GM79" s="6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4"/>
      <c r="HA79" s="4"/>
      <c r="HB79" s="4"/>
      <c r="HC79" s="5"/>
      <c r="HD79" s="5"/>
      <c r="HE79" s="4"/>
      <c r="HF79" s="6"/>
      <c r="HG79" s="4"/>
      <c r="HH79" s="4"/>
      <c r="HI79" s="4"/>
      <c r="HJ79" s="4"/>
      <c r="HK79" s="4"/>
      <c r="HL79" s="4"/>
      <c r="HM79" s="5"/>
      <c r="HN79" s="5"/>
      <c r="HO79" s="5"/>
      <c r="HP79" s="5"/>
      <c r="HQ79" s="5"/>
      <c r="HR79" s="5"/>
      <c r="HS79" s="4"/>
      <c r="HT79" s="4"/>
      <c r="HU79" s="4"/>
      <c r="HV79" s="5"/>
      <c r="HW79" s="5"/>
      <c r="HX79" s="4"/>
      <c r="HY79" s="6"/>
      <c r="HZ79" s="4"/>
      <c r="IA79" s="4"/>
      <c r="IB79" s="4"/>
      <c r="IC79" s="4"/>
      <c r="ID79" s="4"/>
      <c r="IE79" s="4"/>
      <c r="IF79" s="5"/>
      <c r="IG79" s="5"/>
      <c r="IH79" s="5"/>
      <c r="II79" s="5"/>
      <c r="IJ79" s="4"/>
      <c r="IK79" s="4"/>
      <c r="IL79" s="4"/>
      <c r="IM79" s="4"/>
      <c r="IN79" s="4"/>
      <c r="IO79" s="5"/>
      <c r="IP79" s="5"/>
      <c r="IQ79" s="4"/>
      <c r="IR79" s="6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</row>
    <row r="80" ht="15.75" customHeight="1">
      <c r="A80" s="5"/>
      <c r="B80" s="5"/>
      <c r="C80" s="5"/>
      <c r="D80" s="5"/>
      <c r="E80" s="59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4"/>
      <c r="S80" s="4"/>
      <c r="T80" s="4"/>
      <c r="U80" s="5"/>
      <c r="V80" s="5"/>
      <c r="W80" s="4"/>
      <c r="X80" s="6"/>
      <c r="Y80" s="4"/>
      <c r="Z80" s="4"/>
      <c r="AA80" s="4"/>
      <c r="AB80" s="4"/>
      <c r="AC80" s="4"/>
      <c r="AD80" s="4"/>
      <c r="AE80" s="5"/>
      <c r="AF80" s="5"/>
      <c r="AG80" s="5"/>
      <c r="AH80" s="5"/>
      <c r="AI80" s="5"/>
      <c r="AJ80" s="5"/>
      <c r="AK80" s="4"/>
      <c r="AL80" s="4"/>
      <c r="AM80" s="4"/>
      <c r="AN80" s="5"/>
      <c r="AO80" s="5"/>
      <c r="AP80" s="4"/>
      <c r="AQ80" s="6"/>
      <c r="AR80" s="4"/>
      <c r="AS80" s="4"/>
      <c r="AT80" s="4"/>
      <c r="AU80" s="4"/>
      <c r="AV80" s="4"/>
      <c r="AW80" s="4"/>
      <c r="AX80" s="5"/>
      <c r="AY80" s="5"/>
      <c r="AZ80" s="5"/>
      <c r="BA80" s="5"/>
      <c r="BB80" s="5"/>
      <c r="BC80" s="5"/>
      <c r="BD80" s="4"/>
      <c r="BE80" s="4"/>
      <c r="BF80" s="4"/>
      <c r="BG80" s="5"/>
      <c r="BH80" s="5"/>
      <c r="BI80" s="4"/>
      <c r="BJ80" s="6"/>
      <c r="BK80" s="4"/>
      <c r="BL80" s="4"/>
      <c r="BM80" s="4"/>
      <c r="BN80" s="4"/>
      <c r="BO80" s="4"/>
      <c r="BP80" s="4"/>
      <c r="BQ80" s="5"/>
      <c r="BR80" s="5"/>
      <c r="BS80" s="5"/>
      <c r="BT80" s="5"/>
      <c r="BU80" s="5"/>
      <c r="BV80" s="5"/>
      <c r="BW80" s="4"/>
      <c r="BX80" s="4"/>
      <c r="BY80" s="4"/>
      <c r="BZ80" s="5"/>
      <c r="CA80" s="5"/>
      <c r="CB80" s="4"/>
      <c r="CC80" s="6"/>
      <c r="CD80" s="4"/>
      <c r="CE80" s="4"/>
      <c r="CF80" s="4"/>
      <c r="CG80" s="4"/>
      <c r="CH80" s="4"/>
      <c r="CI80" s="4"/>
      <c r="CJ80" s="5"/>
      <c r="CK80" s="5"/>
      <c r="CL80" s="5"/>
      <c r="CM80" s="5"/>
      <c r="CN80" s="5"/>
      <c r="CO80" s="5"/>
      <c r="CP80" s="4"/>
      <c r="CQ80" s="4"/>
      <c r="CR80" s="4"/>
      <c r="CS80" s="5"/>
      <c r="CT80" s="5"/>
      <c r="CU80" s="4"/>
      <c r="CV80" s="6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4"/>
      <c r="DJ80" s="4"/>
      <c r="DK80" s="4"/>
      <c r="DL80" s="5"/>
      <c r="DM80" s="5"/>
      <c r="DN80" s="4"/>
      <c r="DO80" s="6"/>
      <c r="DP80" s="4"/>
      <c r="DQ80" s="4"/>
      <c r="DR80" s="4"/>
      <c r="DS80" s="4"/>
      <c r="DT80" s="4"/>
      <c r="DU80" s="4"/>
      <c r="DV80" s="5"/>
      <c r="DW80" s="5"/>
      <c r="DX80" s="5"/>
      <c r="DY80" s="5"/>
      <c r="DZ80" s="5"/>
      <c r="EA80" s="5"/>
      <c r="EB80" s="4"/>
      <c r="EC80" s="4"/>
      <c r="ED80" s="4"/>
      <c r="EE80" s="5"/>
      <c r="EF80" s="5"/>
      <c r="EG80" s="4"/>
      <c r="EH80" s="6"/>
      <c r="EI80" s="4"/>
      <c r="EJ80" s="4"/>
      <c r="EK80" s="4"/>
      <c r="EL80" s="4"/>
      <c r="EM80" s="4"/>
      <c r="EN80" s="4"/>
      <c r="EO80" s="5"/>
      <c r="EP80" s="5"/>
      <c r="EQ80" s="5"/>
      <c r="ER80" s="5"/>
      <c r="ES80" s="5"/>
      <c r="ET80" s="5"/>
      <c r="EU80" s="4"/>
      <c r="EV80" s="4"/>
      <c r="EW80" s="4"/>
      <c r="EX80" s="5"/>
      <c r="EY80" s="5"/>
      <c r="EZ80" s="4"/>
      <c r="FA80" s="6"/>
      <c r="FB80" s="4"/>
      <c r="FC80" s="4"/>
      <c r="FD80" s="4"/>
      <c r="FE80" s="4"/>
      <c r="FF80" s="4"/>
      <c r="FG80" s="4"/>
      <c r="FH80" s="5"/>
      <c r="FI80" s="5"/>
      <c r="FJ80" s="5"/>
      <c r="FK80" s="5"/>
      <c r="FL80" s="5"/>
      <c r="FM80" s="5"/>
      <c r="FN80" s="4"/>
      <c r="FO80" s="4"/>
      <c r="FP80" s="4"/>
      <c r="FQ80" s="5"/>
      <c r="FR80" s="5"/>
      <c r="FS80" s="4"/>
      <c r="FT80" s="6"/>
      <c r="FU80" s="4"/>
      <c r="FV80" s="4"/>
      <c r="FW80" s="4"/>
      <c r="FX80" s="4"/>
      <c r="FY80" s="4"/>
      <c r="FZ80" s="4"/>
      <c r="GA80" s="5"/>
      <c r="GB80" s="5"/>
      <c r="GC80" s="5"/>
      <c r="GD80" s="5"/>
      <c r="GE80" s="5"/>
      <c r="GF80" s="5"/>
      <c r="GG80" s="4"/>
      <c r="GH80" s="4"/>
      <c r="GI80" s="4"/>
      <c r="GJ80" s="5"/>
      <c r="GK80" s="5"/>
      <c r="GL80" s="4"/>
      <c r="GM80" s="6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4"/>
      <c r="HA80" s="4"/>
      <c r="HB80" s="4"/>
      <c r="HC80" s="5"/>
      <c r="HD80" s="5"/>
      <c r="HE80" s="4"/>
      <c r="HF80" s="6"/>
      <c r="HG80" s="4"/>
      <c r="HH80" s="4"/>
      <c r="HI80" s="4"/>
      <c r="HJ80" s="4"/>
      <c r="HK80" s="4"/>
      <c r="HL80" s="4"/>
      <c r="HM80" s="5"/>
      <c r="HN80" s="5"/>
      <c r="HO80" s="5"/>
      <c r="HP80" s="5"/>
      <c r="HQ80" s="5"/>
      <c r="HR80" s="5"/>
      <c r="HS80" s="4"/>
      <c r="HT80" s="4"/>
      <c r="HU80" s="4"/>
      <c r="HV80" s="5"/>
      <c r="HW80" s="5"/>
      <c r="HX80" s="4"/>
      <c r="HY80" s="6"/>
      <c r="HZ80" s="4"/>
      <c r="IA80" s="4"/>
      <c r="IB80" s="4"/>
      <c r="IC80" s="4"/>
      <c r="ID80" s="4"/>
      <c r="IE80" s="4"/>
      <c r="IF80" s="5"/>
      <c r="IG80" s="5"/>
      <c r="IH80" s="5"/>
      <c r="II80" s="5"/>
      <c r="IJ80" s="4"/>
      <c r="IK80" s="4"/>
      <c r="IL80" s="4"/>
      <c r="IM80" s="4"/>
      <c r="IN80" s="4"/>
      <c r="IO80" s="5"/>
      <c r="IP80" s="5"/>
      <c r="IQ80" s="4"/>
      <c r="IR80" s="6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</row>
    <row r="81" ht="15.75" customHeight="1">
      <c r="A81" s="5"/>
      <c r="B81" s="5"/>
      <c r="C81" s="5"/>
      <c r="D81" s="5"/>
      <c r="E81" s="59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4"/>
      <c r="S81" s="4"/>
      <c r="T81" s="4"/>
      <c r="U81" s="5"/>
      <c r="V81" s="5"/>
      <c r="W81" s="4"/>
      <c r="X81" s="6"/>
      <c r="Y81" s="4"/>
      <c r="Z81" s="4"/>
      <c r="AA81" s="4"/>
      <c r="AB81" s="4"/>
      <c r="AC81" s="4"/>
      <c r="AD81" s="4"/>
      <c r="AE81" s="5"/>
      <c r="AF81" s="5"/>
      <c r="AG81" s="5"/>
      <c r="AH81" s="5"/>
      <c r="AI81" s="5"/>
      <c r="AJ81" s="5"/>
      <c r="AK81" s="4"/>
      <c r="AL81" s="4"/>
      <c r="AM81" s="4"/>
      <c r="AN81" s="5"/>
      <c r="AO81" s="5"/>
      <c r="AP81" s="4"/>
      <c r="AQ81" s="6"/>
      <c r="AR81" s="4"/>
      <c r="AS81" s="4"/>
      <c r="AT81" s="4"/>
      <c r="AU81" s="4"/>
      <c r="AV81" s="4"/>
      <c r="AW81" s="4"/>
      <c r="AX81" s="5"/>
      <c r="AY81" s="5"/>
      <c r="AZ81" s="5"/>
      <c r="BA81" s="5"/>
      <c r="BB81" s="5"/>
      <c r="BC81" s="5"/>
      <c r="BD81" s="4"/>
      <c r="BE81" s="4"/>
      <c r="BF81" s="4"/>
      <c r="BG81" s="5"/>
      <c r="BH81" s="5"/>
      <c r="BI81" s="4"/>
      <c r="BJ81" s="6"/>
      <c r="BK81" s="4"/>
      <c r="BL81" s="4"/>
      <c r="BM81" s="4"/>
      <c r="BN81" s="4"/>
      <c r="BO81" s="4"/>
      <c r="BP81" s="4"/>
      <c r="BQ81" s="5"/>
      <c r="BR81" s="5"/>
      <c r="BS81" s="5"/>
      <c r="BT81" s="5"/>
      <c r="BU81" s="5"/>
      <c r="BV81" s="5"/>
      <c r="BW81" s="4"/>
      <c r="BX81" s="4"/>
      <c r="BY81" s="4"/>
      <c r="BZ81" s="5"/>
      <c r="CA81" s="5"/>
      <c r="CB81" s="4"/>
      <c r="CC81" s="6"/>
      <c r="CD81" s="4"/>
      <c r="CE81" s="4"/>
      <c r="CF81" s="4"/>
      <c r="CG81" s="4"/>
      <c r="CH81" s="4"/>
      <c r="CI81" s="4"/>
      <c r="CJ81" s="5"/>
      <c r="CK81" s="5"/>
      <c r="CL81" s="5"/>
      <c r="CM81" s="5"/>
      <c r="CN81" s="5"/>
      <c r="CO81" s="5"/>
      <c r="CP81" s="4"/>
      <c r="CQ81" s="4"/>
      <c r="CR81" s="4"/>
      <c r="CS81" s="5"/>
      <c r="CT81" s="5"/>
      <c r="CU81" s="4"/>
      <c r="CV81" s="6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4"/>
      <c r="DJ81" s="4"/>
      <c r="DK81" s="4"/>
      <c r="DL81" s="5"/>
      <c r="DM81" s="5"/>
      <c r="DN81" s="4"/>
      <c r="DO81" s="6"/>
      <c r="DP81" s="4"/>
      <c r="DQ81" s="4"/>
      <c r="DR81" s="4"/>
      <c r="DS81" s="4"/>
      <c r="DT81" s="4"/>
      <c r="DU81" s="4"/>
      <c r="DV81" s="5"/>
      <c r="DW81" s="5"/>
      <c r="DX81" s="5"/>
      <c r="DY81" s="5"/>
      <c r="DZ81" s="5"/>
      <c r="EA81" s="5"/>
      <c r="EB81" s="4"/>
      <c r="EC81" s="4"/>
      <c r="ED81" s="4"/>
      <c r="EE81" s="5"/>
      <c r="EF81" s="5"/>
      <c r="EG81" s="4"/>
      <c r="EH81" s="6"/>
      <c r="EI81" s="4"/>
      <c r="EJ81" s="4"/>
      <c r="EK81" s="4"/>
      <c r="EL81" s="4"/>
      <c r="EM81" s="4"/>
      <c r="EN81" s="4"/>
      <c r="EO81" s="5"/>
      <c r="EP81" s="5"/>
      <c r="EQ81" s="5"/>
      <c r="ER81" s="5"/>
      <c r="ES81" s="5"/>
      <c r="ET81" s="5"/>
      <c r="EU81" s="4"/>
      <c r="EV81" s="4"/>
      <c r="EW81" s="4"/>
      <c r="EX81" s="5"/>
      <c r="EY81" s="5"/>
      <c r="EZ81" s="4"/>
      <c r="FA81" s="6"/>
      <c r="FB81" s="4"/>
      <c r="FC81" s="4"/>
      <c r="FD81" s="4"/>
      <c r="FE81" s="4"/>
      <c r="FF81" s="4"/>
      <c r="FG81" s="4"/>
      <c r="FH81" s="5"/>
      <c r="FI81" s="5"/>
      <c r="FJ81" s="5"/>
      <c r="FK81" s="5"/>
      <c r="FL81" s="5"/>
      <c r="FM81" s="5"/>
      <c r="FN81" s="4"/>
      <c r="FO81" s="4"/>
      <c r="FP81" s="4"/>
      <c r="FQ81" s="5"/>
      <c r="FR81" s="5"/>
      <c r="FS81" s="4"/>
      <c r="FT81" s="6"/>
      <c r="FU81" s="4"/>
      <c r="FV81" s="4"/>
      <c r="FW81" s="4"/>
      <c r="FX81" s="4"/>
      <c r="FY81" s="4"/>
      <c r="FZ81" s="4"/>
      <c r="GA81" s="5"/>
      <c r="GB81" s="5"/>
      <c r="GC81" s="5"/>
      <c r="GD81" s="5"/>
      <c r="GE81" s="5"/>
      <c r="GF81" s="5"/>
      <c r="GG81" s="4"/>
      <c r="GH81" s="4"/>
      <c r="GI81" s="4"/>
      <c r="GJ81" s="5"/>
      <c r="GK81" s="5"/>
      <c r="GL81" s="4"/>
      <c r="GM81" s="6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4"/>
      <c r="HA81" s="4"/>
      <c r="HB81" s="4"/>
      <c r="HC81" s="5"/>
      <c r="HD81" s="5"/>
      <c r="HE81" s="4"/>
      <c r="HF81" s="6"/>
      <c r="HG81" s="4"/>
      <c r="HH81" s="4"/>
      <c r="HI81" s="4"/>
      <c r="HJ81" s="4"/>
      <c r="HK81" s="4"/>
      <c r="HL81" s="4"/>
      <c r="HM81" s="5"/>
      <c r="HN81" s="5"/>
      <c r="HO81" s="5"/>
      <c r="HP81" s="5"/>
      <c r="HQ81" s="5"/>
      <c r="HR81" s="5"/>
      <c r="HS81" s="4"/>
      <c r="HT81" s="4"/>
      <c r="HU81" s="4"/>
      <c r="HV81" s="5"/>
      <c r="HW81" s="5"/>
      <c r="HX81" s="4"/>
      <c r="HY81" s="6"/>
      <c r="HZ81" s="4"/>
      <c r="IA81" s="4"/>
      <c r="IB81" s="4"/>
      <c r="IC81" s="4"/>
      <c r="ID81" s="4"/>
      <c r="IE81" s="4"/>
      <c r="IF81" s="5"/>
      <c r="IG81" s="5"/>
      <c r="IH81" s="5"/>
      <c r="II81" s="5"/>
      <c r="IJ81" s="4"/>
      <c r="IK81" s="4"/>
      <c r="IL81" s="4"/>
      <c r="IM81" s="4"/>
      <c r="IN81" s="4"/>
      <c r="IO81" s="5"/>
      <c r="IP81" s="5"/>
      <c r="IQ81" s="4"/>
      <c r="IR81" s="6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</row>
    <row r="82" ht="15.75" customHeight="1">
      <c r="A82" s="1"/>
      <c r="B82" s="1"/>
      <c r="C82" s="1"/>
      <c r="D82" s="1"/>
      <c r="E82" s="5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6"/>
      <c r="BL82" s="4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</row>
    <row r="83" ht="15.75" customHeight="1">
      <c r="A83" s="1"/>
      <c r="B83" s="1"/>
      <c r="C83" s="1"/>
      <c r="D83" s="1"/>
      <c r="E83" s="5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6"/>
      <c r="BL83" s="4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</row>
    <row r="84" ht="15.75" customHeight="1">
      <c r="A84" s="5"/>
      <c r="B84" s="5"/>
      <c r="C84" s="5"/>
      <c r="D84" s="5"/>
      <c r="E84" s="59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4"/>
      <c r="S84" s="4"/>
      <c r="T84" s="4"/>
      <c r="U84" s="5"/>
      <c r="V84" s="5"/>
      <c r="W84" s="4"/>
      <c r="X84" s="6"/>
      <c r="Y84" s="4"/>
      <c r="Z84" s="4"/>
      <c r="AA84" s="4"/>
      <c r="AB84" s="4"/>
      <c r="AC84" s="4"/>
      <c r="AD84" s="4"/>
      <c r="AE84" s="5"/>
      <c r="AF84" s="5"/>
      <c r="AG84" s="5"/>
      <c r="AH84" s="5"/>
      <c r="AI84" s="5"/>
      <c r="AJ84" s="5"/>
      <c r="AK84" s="4"/>
      <c r="AL84" s="4"/>
      <c r="AM84" s="4"/>
      <c r="AN84" s="5"/>
      <c r="AO84" s="5"/>
      <c r="AP84" s="4"/>
      <c r="AQ84" s="6"/>
      <c r="AR84" s="4"/>
      <c r="AS84" s="4"/>
      <c r="AT84" s="4"/>
      <c r="AU84" s="4"/>
      <c r="AV84" s="4"/>
      <c r="AW84" s="4"/>
      <c r="AX84" s="5"/>
      <c r="AY84" s="5"/>
      <c r="AZ84" s="5"/>
      <c r="BA84" s="5"/>
      <c r="BB84" s="5"/>
      <c r="BC84" s="5"/>
      <c r="BD84" s="4"/>
      <c r="BE84" s="4"/>
      <c r="BF84" s="4"/>
      <c r="BG84" s="5"/>
      <c r="BH84" s="5"/>
      <c r="BI84" s="4"/>
      <c r="BJ84" s="6"/>
      <c r="BK84" s="4"/>
      <c r="BL84" s="4"/>
      <c r="BM84" s="4"/>
      <c r="BN84" s="4"/>
      <c r="BO84" s="4"/>
      <c r="BP84" s="4"/>
      <c r="BQ84" s="5"/>
      <c r="BR84" s="5"/>
      <c r="BS84" s="5"/>
      <c r="BT84" s="5"/>
      <c r="BU84" s="5"/>
      <c r="BV84" s="5"/>
      <c r="BW84" s="4"/>
      <c r="BX84" s="4"/>
      <c r="BY84" s="4"/>
      <c r="BZ84" s="5"/>
      <c r="CA84" s="5"/>
      <c r="CB84" s="4"/>
      <c r="CC84" s="6"/>
      <c r="CD84" s="4"/>
      <c r="CE84" s="4"/>
      <c r="CF84" s="4"/>
      <c r="CG84" s="4"/>
      <c r="CH84" s="4"/>
      <c r="CI84" s="4"/>
      <c r="CJ84" s="5"/>
      <c r="CK84" s="5"/>
      <c r="CL84" s="5"/>
      <c r="CM84" s="5"/>
      <c r="CN84" s="5"/>
      <c r="CO84" s="5"/>
      <c r="CP84" s="4"/>
      <c r="CQ84" s="4"/>
      <c r="CR84" s="4"/>
      <c r="CS84" s="5"/>
      <c r="CT84" s="5"/>
      <c r="CU84" s="4"/>
      <c r="CV84" s="6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4"/>
      <c r="DJ84" s="4"/>
      <c r="DK84" s="4"/>
      <c r="DL84" s="5"/>
      <c r="DM84" s="5"/>
      <c r="DN84" s="4"/>
      <c r="DO84" s="6"/>
      <c r="DP84" s="4"/>
      <c r="DQ84" s="4"/>
      <c r="DR84" s="4"/>
      <c r="DS84" s="4"/>
      <c r="DT84" s="4"/>
      <c r="DU84" s="4"/>
      <c r="DV84" s="5"/>
      <c r="DW84" s="5"/>
      <c r="DX84" s="5"/>
      <c r="DY84" s="5"/>
      <c r="DZ84" s="5"/>
      <c r="EA84" s="5"/>
      <c r="EB84" s="4"/>
      <c r="EC84" s="4"/>
      <c r="ED84" s="4"/>
      <c r="EE84" s="5"/>
      <c r="EF84" s="5"/>
      <c r="EG84" s="4"/>
      <c r="EH84" s="6"/>
      <c r="EI84" s="4"/>
      <c r="EJ84" s="4"/>
      <c r="EK84" s="4"/>
      <c r="EL84" s="4"/>
      <c r="EM84" s="4"/>
      <c r="EN84" s="4"/>
      <c r="EO84" s="5"/>
      <c r="EP84" s="5"/>
      <c r="EQ84" s="5"/>
      <c r="ER84" s="5"/>
      <c r="ES84" s="5"/>
      <c r="ET84" s="5"/>
      <c r="EU84" s="4"/>
      <c r="EV84" s="4"/>
      <c r="EW84" s="4"/>
      <c r="EX84" s="5"/>
      <c r="EY84" s="5"/>
      <c r="EZ84" s="4"/>
      <c r="FA84" s="6"/>
      <c r="FB84" s="4"/>
      <c r="FC84" s="4"/>
      <c r="FD84" s="4"/>
      <c r="FE84" s="4"/>
      <c r="FF84" s="4"/>
      <c r="FG84" s="4"/>
      <c r="FH84" s="5"/>
      <c r="FI84" s="5"/>
      <c r="FJ84" s="5"/>
      <c r="FK84" s="5"/>
      <c r="FL84" s="5"/>
      <c r="FM84" s="5"/>
      <c r="FN84" s="4"/>
      <c r="FO84" s="4"/>
      <c r="FP84" s="4"/>
      <c r="FQ84" s="5"/>
      <c r="FR84" s="5"/>
      <c r="FS84" s="4"/>
      <c r="FT84" s="6"/>
      <c r="FU84" s="4"/>
      <c r="FV84" s="4"/>
      <c r="FW84" s="4"/>
      <c r="FX84" s="4"/>
      <c r="FY84" s="4"/>
      <c r="FZ84" s="4"/>
      <c r="GA84" s="5"/>
      <c r="GB84" s="5"/>
      <c r="GC84" s="5"/>
      <c r="GD84" s="5"/>
      <c r="GE84" s="5"/>
      <c r="GF84" s="5"/>
      <c r="GG84" s="4"/>
      <c r="GH84" s="4"/>
      <c r="GI84" s="4"/>
      <c r="GJ84" s="5"/>
      <c r="GK84" s="5"/>
      <c r="GL84" s="4"/>
      <c r="GM84" s="6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4"/>
      <c r="HA84" s="4"/>
      <c r="HB84" s="4"/>
      <c r="HC84" s="5"/>
      <c r="HD84" s="5"/>
      <c r="HE84" s="4"/>
      <c r="HF84" s="6"/>
      <c r="HG84" s="4"/>
      <c r="HH84" s="4"/>
      <c r="HI84" s="4"/>
      <c r="HJ84" s="4"/>
      <c r="HK84" s="4"/>
      <c r="HL84" s="4"/>
      <c r="HM84" s="5"/>
      <c r="HN84" s="5"/>
      <c r="HO84" s="5"/>
      <c r="HP84" s="5"/>
      <c r="HQ84" s="5"/>
      <c r="HR84" s="5"/>
      <c r="HS84" s="4"/>
      <c r="HT84" s="4"/>
      <c r="HU84" s="4"/>
      <c r="HV84" s="5"/>
      <c r="HW84" s="5"/>
      <c r="HX84" s="4"/>
      <c r="HY84" s="6"/>
      <c r="HZ84" s="4"/>
      <c r="IA84" s="4"/>
      <c r="IB84" s="4"/>
      <c r="IC84" s="4"/>
      <c r="ID84" s="4"/>
      <c r="IE84" s="4"/>
      <c r="IF84" s="5"/>
      <c r="IG84" s="5"/>
      <c r="IH84" s="5"/>
      <c r="II84" s="5"/>
      <c r="IJ84" s="4"/>
      <c r="IK84" s="4"/>
      <c r="IL84" s="4"/>
      <c r="IM84" s="4"/>
      <c r="IN84" s="4"/>
      <c r="IO84" s="5"/>
      <c r="IP84" s="5"/>
      <c r="IQ84" s="4"/>
      <c r="IR84" s="6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</row>
    <row r="85" ht="15.75" customHeight="1">
      <c r="A85" s="5"/>
      <c r="B85" s="5"/>
      <c r="C85" s="5"/>
      <c r="D85" s="5"/>
      <c r="E85" s="59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4"/>
      <c r="S85" s="4"/>
      <c r="T85" s="4"/>
      <c r="U85" s="5"/>
      <c r="V85" s="5"/>
      <c r="W85" s="4"/>
      <c r="X85" s="6"/>
      <c r="Y85" s="4"/>
      <c r="Z85" s="4"/>
      <c r="AA85" s="4"/>
      <c r="AB85" s="4"/>
      <c r="AC85" s="4"/>
      <c r="AD85" s="4"/>
      <c r="AE85" s="5"/>
      <c r="AF85" s="5"/>
      <c r="AG85" s="5"/>
      <c r="AH85" s="5"/>
      <c r="AI85" s="5"/>
      <c r="AJ85" s="5"/>
      <c r="AK85" s="4"/>
      <c r="AL85" s="4"/>
      <c r="AM85" s="4"/>
      <c r="AN85" s="5"/>
      <c r="AO85" s="5"/>
      <c r="AP85" s="4"/>
      <c r="AQ85" s="6"/>
      <c r="AR85" s="4"/>
      <c r="AS85" s="4"/>
      <c r="AT85" s="4"/>
      <c r="AU85" s="4"/>
      <c r="AV85" s="4"/>
      <c r="AW85" s="4"/>
      <c r="AX85" s="5"/>
      <c r="AY85" s="5"/>
      <c r="AZ85" s="5"/>
      <c r="BA85" s="5"/>
      <c r="BB85" s="5"/>
      <c r="BC85" s="5"/>
      <c r="BD85" s="4"/>
      <c r="BE85" s="4"/>
      <c r="BF85" s="4"/>
      <c r="BG85" s="5"/>
      <c r="BH85" s="5"/>
      <c r="BI85" s="4"/>
      <c r="BJ85" s="6"/>
      <c r="BK85" s="4"/>
      <c r="BL85" s="4"/>
      <c r="BM85" s="4"/>
      <c r="BN85" s="4"/>
      <c r="BO85" s="4"/>
      <c r="BP85" s="4"/>
      <c r="BQ85" s="5"/>
      <c r="BR85" s="5"/>
      <c r="BS85" s="5"/>
      <c r="BT85" s="5"/>
      <c r="BU85" s="5"/>
      <c r="BV85" s="5"/>
      <c r="BW85" s="4"/>
      <c r="BX85" s="4"/>
      <c r="BY85" s="4"/>
      <c r="BZ85" s="5"/>
      <c r="CA85" s="5"/>
      <c r="CB85" s="4"/>
      <c r="CC85" s="6"/>
      <c r="CD85" s="4"/>
      <c r="CE85" s="4"/>
      <c r="CF85" s="4"/>
      <c r="CG85" s="4"/>
      <c r="CH85" s="4"/>
      <c r="CI85" s="4"/>
      <c r="CJ85" s="5"/>
      <c r="CK85" s="5"/>
      <c r="CL85" s="5"/>
      <c r="CM85" s="5"/>
      <c r="CN85" s="5"/>
      <c r="CO85" s="5"/>
      <c r="CP85" s="4"/>
      <c r="CQ85" s="4"/>
      <c r="CR85" s="4"/>
      <c r="CS85" s="5"/>
      <c r="CT85" s="5"/>
      <c r="CU85" s="4"/>
      <c r="CV85" s="6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4"/>
      <c r="DJ85" s="4"/>
      <c r="DK85" s="4"/>
      <c r="DL85" s="5"/>
      <c r="DM85" s="5"/>
      <c r="DN85" s="4"/>
      <c r="DO85" s="6"/>
      <c r="DP85" s="4"/>
      <c r="DQ85" s="4"/>
      <c r="DR85" s="4"/>
      <c r="DS85" s="4"/>
      <c r="DT85" s="4"/>
      <c r="DU85" s="4"/>
      <c r="DV85" s="5"/>
      <c r="DW85" s="5"/>
      <c r="DX85" s="5"/>
      <c r="DY85" s="5"/>
      <c r="DZ85" s="5"/>
      <c r="EA85" s="5"/>
      <c r="EB85" s="4"/>
      <c r="EC85" s="4"/>
      <c r="ED85" s="4"/>
      <c r="EE85" s="5"/>
      <c r="EF85" s="5"/>
      <c r="EG85" s="4"/>
      <c r="EH85" s="6"/>
      <c r="EI85" s="4"/>
      <c r="EJ85" s="4"/>
      <c r="EK85" s="4"/>
      <c r="EL85" s="4"/>
      <c r="EM85" s="4"/>
      <c r="EN85" s="4"/>
      <c r="EO85" s="5"/>
      <c r="EP85" s="5"/>
      <c r="EQ85" s="5"/>
      <c r="ER85" s="5"/>
      <c r="ES85" s="5"/>
      <c r="ET85" s="5"/>
      <c r="EU85" s="4"/>
      <c r="EV85" s="4"/>
      <c r="EW85" s="4"/>
      <c r="EX85" s="5"/>
      <c r="EY85" s="5"/>
      <c r="EZ85" s="4"/>
      <c r="FA85" s="6"/>
      <c r="FB85" s="4"/>
      <c r="FC85" s="4"/>
      <c r="FD85" s="4"/>
      <c r="FE85" s="4"/>
      <c r="FF85" s="4"/>
      <c r="FG85" s="4"/>
      <c r="FH85" s="5"/>
      <c r="FI85" s="5"/>
      <c r="FJ85" s="5"/>
      <c r="FK85" s="5"/>
      <c r="FL85" s="5"/>
      <c r="FM85" s="5"/>
      <c r="FN85" s="4"/>
      <c r="FO85" s="4"/>
      <c r="FP85" s="4"/>
      <c r="FQ85" s="5"/>
      <c r="FR85" s="5"/>
      <c r="FS85" s="4"/>
      <c r="FT85" s="6"/>
      <c r="FU85" s="4"/>
      <c r="FV85" s="4"/>
      <c r="FW85" s="4"/>
      <c r="FX85" s="4"/>
      <c r="FY85" s="4"/>
      <c r="FZ85" s="4"/>
      <c r="GA85" s="5"/>
      <c r="GB85" s="5"/>
      <c r="GC85" s="5"/>
      <c r="GD85" s="5"/>
      <c r="GE85" s="5"/>
      <c r="GF85" s="5"/>
      <c r="GG85" s="4"/>
      <c r="GH85" s="4"/>
      <c r="GI85" s="4"/>
      <c r="GJ85" s="5"/>
      <c r="GK85" s="5"/>
      <c r="GL85" s="4"/>
      <c r="GM85" s="6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4"/>
      <c r="HA85" s="4"/>
      <c r="HB85" s="4"/>
      <c r="HC85" s="5"/>
      <c r="HD85" s="5"/>
      <c r="HE85" s="4"/>
      <c r="HF85" s="6"/>
      <c r="HG85" s="4"/>
      <c r="HH85" s="4"/>
      <c r="HI85" s="4"/>
      <c r="HJ85" s="4"/>
      <c r="HK85" s="4"/>
      <c r="HL85" s="4"/>
      <c r="HM85" s="5"/>
      <c r="HN85" s="5"/>
      <c r="HO85" s="5"/>
      <c r="HP85" s="5"/>
      <c r="HQ85" s="5"/>
      <c r="HR85" s="5"/>
      <c r="HS85" s="4"/>
      <c r="HT85" s="4"/>
      <c r="HU85" s="4"/>
      <c r="HV85" s="5"/>
      <c r="HW85" s="5"/>
      <c r="HX85" s="4"/>
      <c r="HY85" s="6"/>
      <c r="HZ85" s="4"/>
      <c r="IA85" s="4"/>
      <c r="IB85" s="4"/>
      <c r="IC85" s="4"/>
      <c r="ID85" s="4"/>
      <c r="IE85" s="4"/>
      <c r="IF85" s="5"/>
      <c r="IG85" s="5"/>
      <c r="IH85" s="5"/>
      <c r="II85" s="5"/>
      <c r="IJ85" s="4"/>
      <c r="IK85" s="4"/>
      <c r="IL85" s="4"/>
      <c r="IM85" s="4"/>
      <c r="IN85" s="4"/>
      <c r="IO85" s="5"/>
      <c r="IP85" s="5"/>
      <c r="IQ85" s="4"/>
      <c r="IR85" s="6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</row>
    <row r="86" ht="15.75" customHeight="1">
      <c r="A86" s="5"/>
      <c r="B86" s="5"/>
      <c r="C86" s="5"/>
      <c r="D86" s="5"/>
      <c r="E86" s="59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4"/>
      <c r="S86" s="4"/>
      <c r="T86" s="4"/>
      <c r="U86" s="5"/>
      <c r="V86" s="5"/>
      <c r="W86" s="4"/>
      <c r="X86" s="6"/>
      <c r="Y86" s="4"/>
      <c r="Z86" s="4"/>
      <c r="AA86" s="4"/>
      <c r="AB86" s="4"/>
      <c r="AC86" s="4"/>
      <c r="AD86" s="4"/>
      <c r="AE86" s="5"/>
      <c r="AF86" s="5"/>
      <c r="AG86" s="5"/>
      <c r="AH86" s="5"/>
      <c r="AI86" s="5"/>
      <c r="AJ86" s="5"/>
      <c r="AK86" s="4"/>
      <c r="AL86" s="4"/>
      <c r="AM86" s="4"/>
      <c r="AN86" s="5"/>
      <c r="AO86" s="5"/>
      <c r="AP86" s="4"/>
      <c r="AQ86" s="6"/>
      <c r="AR86" s="4"/>
      <c r="AS86" s="4"/>
      <c r="AT86" s="4"/>
      <c r="AU86" s="4"/>
      <c r="AV86" s="4"/>
      <c r="AW86" s="4"/>
      <c r="AX86" s="5"/>
      <c r="AY86" s="5"/>
      <c r="AZ86" s="5"/>
      <c r="BA86" s="5"/>
      <c r="BB86" s="5"/>
      <c r="BC86" s="5"/>
      <c r="BD86" s="4"/>
      <c r="BE86" s="4"/>
      <c r="BF86" s="4"/>
      <c r="BG86" s="5"/>
      <c r="BH86" s="5"/>
      <c r="BI86" s="4"/>
      <c r="BJ86" s="6"/>
      <c r="BK86" s="4"/>
      <c r="BL86" s="4"/>
      <c r="BM86" s="4"/>
      <c r="BN86" s="4"/>
      <c r="BO86" s="4"/>
      <c r="BP86" s="4"/>
      <c r="BQ86" s="5"/>
      <c r="BR86" s="5"/>
      <c r="BS86" s="5"/>
      <c r="BT86" s="5"/>
      <c r="BU86" s="5"/>
      <c r="BV86" s="5"/>
      <c r="BW86" s="4"/>
      <c r="BX86" s="4"/>
      <c r="BY86" s="4"/>
      <c r="BZ86" s="5"/>
      <c r="CA86" s="5"/>
      <c r="CB86" s="4"/>
      <c r="CC86" s="6"/>
      <c r="CD86" s="4"/>
      <c r="CE86" s="4"/>
      <c r="CF86" s="4"/>
      <c r="CG86" s="4"/>
      <c r="CH86" s="4"/>
      <c r="CI86" s="4"/>
      <c r="CJ86" s="5"/>
      <c r="CK86" s="5"/>
      <c r="CL86" s="5"/>
      <c r="CM86" s="5"/>
      <c r="CN86" s="5"/>
      <c r="CO86" s="5"/>
      <c r="CP86" s="4"/>
      <c r="CQ86" s="4"/>
      <c r="CR86" s="4"/>
      <c r="CS86" s="5"/>
      <c r="CT86" s="5"/>
      <c r="CU86" s="4"/>
      <c r="CV86" s="6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4"/>
      <c r="DJ86" s="4"/>
      <c r="DK86" s="4"/>
      <c r="DL86" s="5"/>
      <c r="DM86" s="5"/>
      <c r="DN86" s="4"/>
      <c r="DO86" s="6"/>
      <c r="DP86" s="4"/>
      <c r="DQ86" s="4"/>
      <c r="DR86" s="4"/>
      <c r="DS86" s="4"/>
      <c r="DT86" s="4"/>
      <c r="DU86" s="4"/>
      <c r="DV86" s="5"/>
      <c r="DW86" s="5"/>
      <c r="DX86" s="5"/>
      <c r="DY86" s="5"/>
      <c r="DZ86" s="5"/>
      <c r="EA86" s="5"/>
      <c r="EB86" s="4"/>
      <c r="EC86" s="4"/>
      <c r="ED86" s="4"/>
      <c r="EE86" s="5"/>
      <c r="EF86" s="5"/>
      <c r="EG86" s="4"/>
      <c r="EH86" s="6"/>
      <c r="EI86" s="4"/>
      <c r="EJ86" s="4"/>
      <c r="EK86" s="4"/>
      <c r="EL86" s="4"/>
      <c r="EM86" s="4"/>
      <c r="EN86" s="4"/>
      <c r="EO86" s="5"/>
      <c r="EP86" s="5"/>
      <c r="EQ86" s="5"/>
      <c r="ER86" s="5"/>
      <c r="ES86" s="5"/>
      <c r="ET86" s="5"/>
      <c r="EU86" s="4"/>
      <c r="EV86" s="4"/>
      <c r="EW86" s="4"/>
      <c r="EX86" s="5"/>
      <c r="EY86" s="5"/>
      <c r="EZ86" s="4"/>
      <c r="FA86" s="6"/>
      <c r="FB86" s="4"/>
      <c r="FC86" s="4"/>
      <c r="FD86" s="4"/>
      <c r="FE86" s="4"/>
      <c r="FF86" s="4"/>
      <c r="FG86" s="4"/>
      <c r="FH86" s="5"/>
      <c r="FI86" s="5"/>
      <c r="FJ86" s="5"/>
      <c r="FK86" s="5"/>
      <c r="FL86" s="5"/>
      <c r="FM86" s="5"/>
      <c r="FN86" s="4"/>
      <c r="FO86" s="4"/>
      <c r="FP86" s="4"/>
      <c r="FQ86" s="5"/>
      <c r="FR86" s="5"/>
      <c r="FS86" s="4"/>
      <c r="FT86" s="6"/>
      <c r="FU86" s="4"/>
      <c r="FV86" s="4"/>
      <c r="FW86" s="4"/>
      <c r="FX86" s="4"/>
      <c r="FY86" s="4"/>
      <c r="FZ86" s="4"/>
      <c r="GA86" s="5"/>
      <c r="GB86" s="5"/>
      <c r="GC86" s="5"/>
      <c r="GD86" s="5"/>
      <c r="GE86" s="5"/>
      <c r="GF86" s="5"/>
      <c r="GG86" s="4"/>
      <c r="GH86" s="4"/>
      <c r="GI86" s="4"/>
      <c r="GJ86" s="5"/>
      <c r="GK86" s="5"/>
      <c r="GL86" s="4"/>
      <c r="GM86" s="6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4"/>
      <c r="HA86" s="4"/>
      <c r="HB86" s="4"/>
      <c r="HC86" s="5"/>
      <c r="HD86" s="5"/>
      <c r="HE86" s="4"/>
      <c r="HF86" s="6"/>
      <c r="HG86" s="4"/>
      <c r="HH86" s="4"/>
      <c r="HI86" s="4"/>
      <c r="HJ86" s="4"/>
      <c r="HK86" s="4"/>
      <c r="HL86" s="4"/>
      <c r="HM86" s="5"/>
      <c r="HN86" s="5"/>
      <c r="HO86" s="5"/>
      <c r="HP86" s="5"/>
      <c r="HQ86" s="5"/>
      <c r="HR86" s="5"/>
      <c r="HS86" s="4"/>
      <c r="HT86" s="4"/>
      <c r="HU86" s="4"/>
      <c r="HV86" s="5"/>
      <c r="HW86" s="5"/>
      <c r="HX86" s="4"/>
      <c r="HY86" s="6"/>
      <c r="HZ86" s="4"/>
      <c r="IA86" s="4"/>
      <c r="IB86" s="4"/>
      <c r="IC86" s="4"/>
      <c r="ID86" s="4"/>
      <c r="IE86" s="4"/>
      <c r="IF86" s="5"/>
      <c r="IG86" s="5"/>
      <c r="IH86" s="5"/>
      <c r="II86" s="5"/>
      <c r="IJ86" s="4"/>
      <c r="IK86" s="4"/>
      <c r="IL86" s="4"/>
      <c r="IM86" s="4"/>
      <c r="IN86" s="4"/>
      <c r="IO86" s="5"/>
      <c r="IP86" s="5"/>
      <c r="IQ86" s="4"/>
      <c r="IR86" s="6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</row>
    <row r="87" ht="15.75" customHeight="1">
      <c r="A87" s="5"/>
      <c r="B87" s="5"/>
      <c r="C87" s="5"/>
      <c r="D87" s="5"/>
      <c r="E87" s="59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4"/>
      <c r="S87" s="4"/>
      <c r="T87" s="4"/>
      <c r="U87" s="5"/>
      <c r="V87" s="5"/>
      <c r="W87" s="4"/>
      <c r="X87" s="6"/>
      <c r="Y87" s="4"/>
      <c r="Z87" s="4"/>
      <c r="AA87" s="4"/>
      <c r="AB87" s="4"/>
      <c r="AC87" s="4"/>
      <c r="AD87" s="4"/>
      <c r="AE87" s="5"/>
      <c r="AF87" s="5"/>
      <c r="AG87" s="5"/>
      <c r="AH87" s="5"/>
      <c r="AI87" s="5"/>
      <c r="AJ87" s="5"/>
      <c r="AK87" s="4"/>
      <c r="AL87" s="4"/>
      <c r="AM87" s="4"/>
      <c r="AN87" s="5"/>
      <c r="AO87" s="5"/>
      <c r="AP87" s="4"/>
      <c r="AQ87" s="6"/>
      <c r="AR87" s="4"/>
      <c r="AS87" s="4"/>
      <c r="AT87" s="4"/>
      <c r="AU87" s="4"/>
      <c r="AV87" s="4"/>
      <c r="AW87" s="4"/>
      <c r="AX87" s="5"/>
      <c r="AY87" s="5"/>
      <c r="AZ87" s="5"/>
      <c r="BA87" s="5"/>
      <c r="BB87" s="5"/>
      <c r="BC87" s="5"/>
      <c r="BD87" s="4"/>
      <c r="BE87" s="4"/>
      <c r="BF87" s="4"/>
      <c r="BG87" s="5"/>
      <c r="BH87" s="5"/>
      <c r="BI87" s="4"/>
      <c r="BJ87" s="6"/>
      <c r="BK87" s="4"/>
      <c r="BL87" s="4"/>
      <c r="BM87" s="4"/>
      <c r="BN87" s="4"/>
      <c r="BO87" s="4"/>
      <c r="BP87" s="4"/>
      <c r="BQ87" s="5"/>
      <c r="BR87" s="5"/>
      <c r="BS87" s="5"/>
      <c r="BT87" s="5"/>
      <c r="BU87" s="5"/>
      <c r="BV87" s="5"/>
      <c r="BW87" s="4"/>
      <c r="BX87" s="4"/>
      <c r="BY87" s="4"/>
      <c r="BZ87" s="5"/>
      <c r="CA87" s="5"/>
      <c r="CB87" s="4"/>
      <c r="CC87" s="6"/>
      <c r="CD87" s="4"/>
      <c r="CE87" s="4"/>
      <c r="CF87" s="4"/>
      <c r="CG87" s="4"/>
      <c r="CH87" s="4"/>
      <c r="CI87" s="4"/>
      <c r="CJ87" s="5"/>
      <c r="CK87" s="5"/>
      <c r="CL87" s="5"/>
      <c r="CM87" s="5"/>
      <c r="CN87" s="5"/>
      <c r="CO87" s="5"/>
      <c r="CP87" s="4"/>
      <c r="CQ87" s="4"/>
      <c r="CR87" s="4"/>
      <c r="CS87" s="5"/>
      <c r="CT87" s="5"/>
      <c r="CU87" s="4"/>
      <c r="CV87" s="6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4"/>
      <c r="DJ87" s="4"/>
      <c r="DK87" s="4"/>
      <c r="DL87" s="5"/>
      <c r="DM87" s="5"/>
      <c r="DN87" s="4"/>
      <c r="DO87" s="6"/>
      <c r="DP87" s="4"/>
      <c r="DQ87" s="4"/>
      <c r="DR87" s="4"/>
      <c r="DS87" s="4"/>
      <c r="DT87" s="4"/>
      <c r="DU87" s="4"/>
      <c r="DV87" s="5"/>
      <c r="DW87" s="5"/>
      <c r="DX87" s="5"/>
      <c r="DY87" s="5"/>
      <c r="DZ87" s="5"/>
      <c r="EA87" s="5"/>
      <c r="EB87" s="4"/>
      <c r="EC87" s="4"/>
      <c r="ED87" s="4"/>
      <c r="EE87" s="5"/>
      <c r="EF87" s="5"/>
      <c r="EG87" s="4"/>
      <c r="EH87" s="6"/>
      <c r="EI87" s="4"/>
      <c r="EJ87" s="4"/>
      <c r="EK87" s="4"/>
      <c r="EL87" s="4"/>
      <c r="EM87" s="4"/>
      <c r="EN87" s="4"/>
      <c r="EO87" s="5"/>
      <c r="EP87" s="5"/>
      <c r="EQ87" s="5"/>
      <c r="ER87" s="5"/>
      <c r="ES87" s="5"/>
      <c r="ET87" s="5"/>
      <c r="EU87" s="4"/>
      <c r="EV87" s="4"/>
      <c r="EW87" s="4"/>
      <c r="EX87" s="5"/>
      <c r="EY87" s="5"/>
      <c r="EZ87" s="4"/>
      <c r="FA87" s="6"/>
      <c r="FB87" s="4"/>
      <c r="FC87" s="4"/>
      <c r="FD87" s="4"/>
      <c r="FE87" s="4"/>
      <c r="FF87" s="4"/>
      <c r="FG87" s="4"/>
      <c r="FH87" s="5"/>
      <c r="FI87" s="5"/>
      <c r="FJ87" s="5"/>
      <c r="FK87" s="5"/>
      <c r="FL87" s="5"/>
      <c r="FM87" s="5"/>
      <c r="FN87" s="4"/>
      <c r="FO87" s="4"/>
      <c r="FP87" s="4"/>
      <c r="FQ87" s="5"/>
      <c r="FR87" s="5"/>
      <c r="FS87" s="4"/>
      <c r="FT87" s="6"/>
      <c r="FU87" s="4"/>
      <c r="FV87" s="4"/>
      <c r="FW87" s="4"/>
      <c r="FX87" s="4"/>
      <c r="FY87" s="4"/>
      <c r="FZ87" s="4"/>
      <c r="GA87" s="5"/>
      <c r="GB87" s="5"/>
      <c r="GC87" s="5"/>
      <c r="GD87" s="5"/>
      <c r="GE87" s="5"/>
      <c r="GF87" s="5"/>
      <c r="GG87" s="4"/>
      <c r="GH87" s="4"/>
      <c r="GI87" s="4"/>
      <c r="GJ87" s="5"/>
      <c r="GK87" s="5"/>
      <c r="GL87" s="4"/>
      <c r="GM87" s="6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4"/>
      <c r="HA87" s="4"/>
      <c r="HB87" s="4"/>
      <c r="HC87" s="5"/>
      <c r="HD87" s="5"/>
      <c r="HE87" s="4"/>
      <c r="HF87" s="6"/>
      <c r="HG87" s="4"/>
      <c r="HH87" s="4"/>
      <c r="HI87" s="4"/>
      <c r="HJ87" s="4"/>
      <c r="HK87" s="4"/>
      <c r="HL87" s="4"/>
      <c r="HM87" s="5"/>
      <c r="HN87" s="5"/>
      <c r="HO87" s="5"/>
      <c r="HP87" s="5"/>
      <c r="HQ87" s="5"/>
      <c r="HR87" s="5"/>
      <c r="HS87" s="4"/>
      <c r="HT87" s="4"/>
      <c r="HU87" s="4"/>
      <c r="HV87" s="5"/>
      <c r="HW87" s="5"/>
      <c r="HX87" s="4"/>
      <c r="HY87" s="6"/>
      <c r="HZ87" s="4"/>
      <c r="IA87" s="4"/>
      <c r="IB87" s="4"/>
      <c r="IC87" s="4"/>
      <c r="ID87" s="4"/>
      <c r="IE87" s="4"/>
      <c r="IF87" s="5"/>
      <c r="IG87" s="5"/>
      <c r="IH87" s="5"/>
      <c r="II87" s="5"/>
      <c r="IJ87" s="4"/>
      <c r="IK87" s="4"/>
      <c r="IL87" s="4"/>
      <c r="IM87" s="4"/>
      <c r="IN87" s="4"/>
      <c r="IO87" s="5"/>
      <c r="IP87" s="5"/>
      <c r="IQ87" s="4"/>
      <c r="IR87" s="6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</row>
    <row r="88" ht="15.75" customHeight="1">
      <c r="A88" s="5"/>
      <c r="B88" s="5"/>
      <c r="C88" s="5"/>
      <c r="D88" s="5"/>
      <c r="E88" s="59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4"/>
      <c r="S88" s="4"/>
      <c r="T88" s="4"/>
      <c r="U88" s="5"/>
      <c r="V88" s="5"/>
      <c r="W88" s="4"/>
      <c r="X88" s="6"/>
      <c r="Y88" s="4"/>
      <c r="Z88" s="4"/>
      <c r="AA88" s="4"/>
      <c r="AB88" s="4"/>
      <c r="AC88" s="4"/>
      <c r="AD88" s="4"/>
      <c r="AE88" s="5"/>
      <c r="AF88" s="5"/>
      <c r="AG88" s="5"/>
      <c r="AH88" s="5"/>
      <c r="AI88" s="5"/>
      <c r="AJ88" s="5"/>
      <c r="AK88" s="4"/>
      <c r="AL88" s="4"/>
      <c r="AM88" s="4"/>
      <c r="AN88" s="5"/>
      <c r="AO88" s="5"/>
      <c r="AP88" s="4"/>
      <c r="AQ88" s="6"/>
      <c r="AR88" s="4"/>
      <c r="AS88" s="4"/>
      <c r="AT88" s="4"/>
      <c r="AU88" s="4"/>
      <c r="AV88" s="4"/>
      <c r="AW88" s="4"/>
      <c r="AX88" s="5"/>
      <c r="AY88" s="5"/>
      <c r="AZ88" s="5"/>
      <c r="BA88" s="5"/>
      <c r="BB88" s="5"/>
      <c r="BC88" s="5"/>
      <c r="BD88" s="4"/>
      <c r="BE88" s="4"/>
      <c r="BF88" s="4"/>
      <c r="BG88" s="5"/>
      <c r="BH88" s="5"/>
      <c r="BI88" s="4"/>
      <c r="BJ88" s="6"/>
      <c r="BK88" s="4"/>
      <c r="BL88" s="4"/>
      <c r="BM88" s="4"/>
      <c r="BN88" s="4"/>
      <c r="BO88" s="4"/>
      <c r="BP88" s="4"/>
      <c r="BQ88" s="5"/>
      <c r="BR88" s="5"/>
      <c r="BS88" s="5"/>
      <c r="BT88" s="5"/>
      <c r="BU88" s="5"/>
      <c r="BV88" s="5"/>
      <c r="BW88" s="4"/>
      <c r="BX88" s="4"/>
      <c r="BY88" s="4"/>
      <c r="BZ88" s="5"/>
      <c r="CA88" s="5"/>
      <c r="CB88" s="4"/>
      <c r="CC88" s="6"/>
      <c r="CD88" s="4"/>
      <c r="CE88" s="4"/>
      <c r="CF88" s="4"/>
      <c r="CG88" s="4"/>
      <c r="CH88" s="4"/>
      <c r="CI88" s="4"/>
      <c r="CJ88" s="5"/>
      <c r="CK88" s="5"/>
      <c r="CL88" s="5"/>
      <c r="CM88" s="5"/>
      <c r="CN88" s="5"/>
      <c r="CO88" s="5"/>
      <c r="CP88" s="4"/>
      <c r="CQ88" s="4"/>
      <c r="CR88" s="4"/>
      <c r="CS88" s="5"/>
      <c r="CT88" s="5"/>
      <c r="CU88" s="4"/>
      <c r="CV88" s="6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4"/>
      <c r="DJ88" s="4"/>
      <c r="DK88" s="4"/>
      <c r="DL88" s="5"/>
      <c r="DM88" s="5"/>
      <c r="DN88" s="4"/>
      <c r="DO88" s="6"/>
      <c r="DP88" s="4"/>
      <c r="DQ88" s="4"/>
      <c r="DR88" s="4"/>
      <c r="DS88" s="4"/>
      <c r="DT88" s="4"/>
      <c r="DU88" s="4"/>
      <c r="DV88" s="5"/>
      <c r="DW88" s="5"/>
      <c r="DX88" s="5"/>
      <c r="DY88" s="5"/>
      <c r="DZ88" s="5"/>
      <c r="EA88" s="5"/>
      <c r="EB88" s="4"/>
      <c r="EC88" s="4"/>
      <c r="ED88" s="4"/>
      <c r="EE88" s="5"/>
      <c r="EF88" s="5"/>
      <c r="EG88" s="4"/>
      <c r="EH88" s="6"/>
      <c r="EI88" s="4"/>
      <c r="EJ88" s="4"/>
      <c r="EK88" s="4"/>
      <c r="EL88" s="4"/>
      <c r="EM88" s="4"/>
      <c r="EN88" s="4"/>
      <c r="EO88" s="5"/>
      <c r="EP88" s="5"/>
      <c r="EQ88" s="5"/>
      <c r="ER88" s="5"/>
      <c r="ES88" s="5"/>
      <c r="ET88" s="5"/>
      <c r="EU88" s="4"/>
      <c r="EV88" s="4"/>
      <c r="EW88" s="4"/>
      <c r="EX88" s="5"/>
      <c r="EY88" s="5"/>
      <c r="EZ88" s="4"/>
      <c r="FA88" s="6"/>
      <c r="FB88" s="4"/>
      <c r="FC88" s="4"/>
      <c r="FD88" s="4"/>
      <c r="FE88" s="4"/>
      <c r="FF88" s="4"/>
      <c r="FG88" s="4"/>
      <c r="FH88" s="5"/>
      <c r="FI88" s="5"/>
      <c r="FJ88" s="5"/>
      <c r="FK88" s="5"/>
      <c r="FL88" s="5"/>
      <c r="FM88" s="5"/>
      <c r="FN88" s="4"/>
      <c r="FO88" s="4"/>
      <c r="FP88" s="4"/>
      <c r="FQ88" s="5"/>
      <c r="FR88" s="5"/>
      <c r="FS88" s="4"/>
      <c r="FT88" s="6"/>
      <c r="FU88" s="4"/>
      <c r="FV88" s="4"/>
      <c r="FW88" s="4"/>
      <c r="FX88" s="4"/>
      <c r="FY88" s="4"/>
      <c r="FZ88" s="4"/>
      <c r="GA88" s="5"/>
      <c r="GB88" s="5"/>
      <c r="GC88" s="5"/>
      <c r="GD88" s="5"/>
      <c r="GE88" s="5"/>
      <c r="GF88" s="5"/>
      <c r="GG88" s="4"/>
      <c r="GH88" s="4"/>
      <c r="GI88" s="4"/>
      <c r="GJ88" s="5"/>
      <c r="GK88" s="5"/>
      <c r="GL88" s="4"/>
      <c r="GM88" s="6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4"/>
      <c r="HA88" s="4"/>
      <c r="HB88" s="4"/>
      <c r="HC88" s="5"/>
      <c r="HD88" s="5"/>
      <c r="HE88" s="4"/>
      <c r="HF88" s="6"/>
      <c r="HG88" s="4"/>
      <c r="HH88" s="4"/>
      <c r="HI88" s="4"/>
      <c r="HJ88" s="4"/>
      <c r="HK88" s="4"/>
      <c r="HL88" s="4"/>
      <c r="HM88" s="5"/>
      <c r="HN88" s="5"/>
      <c r="HO88" s="5"/>
      <c r="HP88" s="5"/>
      <c r="HQ88" s="5"/>
      <c r="HR88" s="5"/>
      <c r="HS88" s="4"/>
      <c r="HT88" s="4"/>
      <c r="HU88" s="4"/>
      <c r="HV88" s="5"/>
      <c r="HW88" s="5"/>
      <c r="HX88" s="4"/>
      <c r="HY88" s="6"/>
      <c r="HZ88" s="4"/>
      <c r="IA88" s="4"/>
      <c r="IB88" s="4"/>
      <c r="IC88" s="4"/>
      <c r="ID88" s="4"/>
      <c r="IE88" s="4"/>
      <c r="IF88" s="5"/>
      <c r="IG88" s="5"/>
      <c r="IH88" s="5"/>
      <c r="II88" s="5"/>
      <c r="IJ88" s="4"/>
      <c r="IK88" s="4"/>
      <c r="IL88" s="4"/>
      <c r="IM88" s="4"/>
      <c r="IN88" s="4"/>
      <c r="IO88" s="5"/>
      <c r="IP88" s="5"/>
      <c r="IQ88" s="4"/>
      <c r="IR88" s="6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</row>
    <row r="89" ht="15.75" customHeight="1">
      <c r="A89" s="5"/>
      <c r="B89" s="5"/>
      <c r="C89" s="5"/>
      <c r="D89" s="5"/>
      <c r="E89" s="59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4"/>
      <c r="S89" s="4"/>
      <c r="T89" s="4"/>
      <c r="U89" s="5"/>
      <c r="V89" s="5"/>
      <c r="W89" s="4"/>
      <c r="X89" s="6"/>
      <c r="Y89" s="4"/>
      <c r="Z89" s="4"/>
      <c r="AA89" s="4"/>
      <c r="AB89" s="4"/>
      <c r="AC89" s="4"/>
      <c r="AD89" s="4"/>
      <c r="AE89" s="5"/>
      <c r="AF89" s="5"/>
      <c r="AG89" s="5"/>
      <c r="AH89" s="5"/>
      <c r="AI89" s="5"/>
      <c r="AJ89" s="5"/>
      <c r="AK89" s="4"/>
      <c r="AL89" s="4"/>
      <c r="AM89" s="4"/>
      <c r="AN89" s="5"/>
      <c r="AO89" s="5"/>
      <c r="AP89" s="4"/>
      <c r="AQ89" s="6"/>
      <c r="AR89" s="4"/>
      <c r="AS89" s="4"/>
      <c r="AT89" s="4"/>
      <c r="AU89" s="4"/>
      <c r="AV89" s="4"/>
      <c r="AW89" s="4"/>
      <c r="AX89" s="5"/>
      <c r="AY89" s="5"/>
      <c r="AZ89" s="5"/>
      <c r="BA89" s="5"/>
      <c r="BB89" s="5"/>
      <c r="BC89" s="5"/>
      <c r="BD89" s="4"/>
      <c r="BE89" s="4"/>
      <c r="BF89" s="4"/>
      <c r="BG89" s="5"/>
      <c r="BH89" s="5"/>
      <c r="BI89" s="4"/>
      <c r="BJ89" s="6"/>
      <c r="BK89" s="4"/>
      <c r="BL89" s="4"/>
      <c r="BM89" s="4"/>
      <c r="BN89" s="4"/>
      <c r="BO89" s="4"/>
      <c r="BP89" s="4"/>
      <c r="BQ89" s="5"/>
      <c r="BR89" s="5"/>
      <c r="BS89" s="5"/>
      <c r="BT89" s="5"/>
      <c r="BU89" s="5"/>
      <c r="BV89" s="5"/>
      <c r="BW89" s="4"/>
      <c r="BX89" s="4"/>
      <c r="BY89" s="4"/>
      <c r="BZ89" s="5"/>
      <c r="CA89" s="5"/>
      <c r="CB89" s="4"/>
      <c r="CC89" s="6"/>
      <c r="CD89" s="4"/>
      <c r="CE89" s="4"/>
      <c r="CF89" s="4"/>
      <c r="CG89" s="4"/>
      <c r="CH89" s="4"/>
      <c r="CI89" s="4"/>
      <c r="CJ89" s="5"/>
      <c r="CK89" s="5"/>
      <c r="CL89" s="5"/>
      <c r="CM89" s="5"/>
      <c r="CN89" s="5"/>
      <c r="CO89" s="5"/>
      <c r="CP89" s="4"/>
      <c r="CQ89" s="4"/>
      <c r="CR89" s="4"/>
      <c r="CS89" s="5"/>
      <c r="CT89" s="5"/>
      <c r="CU89" s="4"/>
      <c r="CV89" s="6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4"/>
      <c r="DJ89" s="4"/>
      <c r="DK89" s="4"/>
      <c r="DL89" s="5"/>
      <c r="DM89" s="5"/>
      <c r="DN89" s="4"/>
      <c r="DO89" s="6"/>
      <c r="DP89" s="4"/>
      <c r="DQ89" s="4"/>
      <c r="DR89" s="4"/>
      <c r="DS89" s="4"/>
      <c r="DT89" s="4"/>
      <c r="DU89" s="4"/>
      <c r="DV89" s="5"/>
      <c r="DW89" s="5"/>
      <c r="DX89" s="5"/>
      <c r="DY89" s="5"/>
      <c r="DZ89" s="5"/>
      <c r="EA89" s="5"/>
      <c r="EB89" s="4"/>
      <c r="EC89" s="4"/>
      <c r="ED89" s="4"/>
      <c r="EE89" s="5"/>
      <c r="EF89" s="5"/>
      <c r="EG89" s="4"/>
      <c r="EH89" s="6"/>
      <c r="EI89" s="4"/>
      <c r="EJ89" s="4"/>
      <c r="EK89" s="4"/>
      <c r="EL89" s="4"/>
      <c r="EM89" s="4"/>
      <c r="EN89" s="4"/>
      <c r="EO89" s="5"/>
      <c r="EP89" s="5"/>
      <c r="EQ89" s="5"/>
      <c r="ER89" s="5"/>
      <c r="ES89" s="5"/>
      <c r="ET89" s="5"/>
      <c r="EU89" s="4"/>
      <c r="EV89" s="4"/>
      <c r="EW89" s="4"/>
      <c r="EX89" s="5"/>
      <c r="EY89" s="5"/>
      <c r="EZ89" s="4"/>
      <c r="FA89" s="6"/>
      <c r="FB89" s="4"/>
      <c r="FC89" s="4"/>
      <c r="FD89" s="4"/>
      <c r="FE89" s="4"/>
      <c r="FF89" s="4"/>
      <c r="FG89" s="4"/>
      <c r="FH89" s="5"/>
      <c r="FI89" s="5"/>
      <c r="FJ89" s="5"/>
      <c r="FK89" s="5"/>
      <c r="FL89" s="5"/>
      <c r="FM89" s="5"/>
      <c r="FN89" s="4"/>
      <c r="FO89" s="4"/>
      <c r="FP89" s="4"/>
      <c r="FQ89" s="5"/>
      <c r="FR89" s="5"/>
      <c r="FS89" s="4"/>
      <c r="FT89" s="6"/>
      <c r="FU89" s="4"/>
      <c r="FV89" s="4"/>
      <c r="FW89" s="4"/>
      <c r="FX89" s="4"/>
      <c r="FY89" s="4"/>
      <c r="FZ89" s="4"/>
      <c r="GA89" s="5"/>
      <c r="GB89" s="5"/>
      <c r="GC89" s="5"/>
      <c r="GD89" s="5"/>
      <c r="GE89" s="5"/>
      <c r="GF89" s="5"/>
      <c r="GG89" s="4"/>
      <c r="GH89" s="4"/>
      <c r="GI89" s="4"/>
      <c r="GJ89" s="5"/>
      <c r="GK89" s="5"/>
      <c r="GL89" s="4"/>
      <c r="GM89" s="6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4"/>
      <c r="HA89" s="4"/>
      <c r="HB89" s="4"/>
      <c r="HC89" s="5"/>
      <c r="HD89" s="5"/>
      <c r="HE89" s="4"/>
      <c r="HF89" s="6"/>
      <c r="HG89" s="4"/>
      <c r="HH89" s="4"/>
      <c r="HI89" s="4"/>
      <c r="HJ89" s="4"/>
      <c r="HK89" s="4"/>
      <c r="HL89" s="4"/>
      <c r="HM89" s="5"/>
      <c r="HN89" s="5"/>
      <c r="HO89" s="5"/>
      <c r="HP89" s="5"/>
      <c r="HQ89" s="5"/>
      <c r="HR89" s="5"/>
      <c r="HS89" s="4"/>
      <c r="HT89" s="4"/>
      <c r="HU89" s="4"/>
      <c r="HV89" s="5"/>
      <c r="HW89" s="5"/>
      <c r="HX89" s="4"/>
      <c r="HY89" s="6"/>
      <c r="HZ89" s="4"/>
      <c r="IA89" s="4"/>
      <c r="IB89" s="4"/>
      <c r="IC89" s="4"/>
      <c r="ID89" s="4"/>
      <c r="IE89" s="4"/>
      <c r="IF89" s="5"/>
      <c r="IG89" s="5"/>
      <c r="IH89" s="5"/>
      <c r="II89" s="5"/>
      <c r="IJ89" s="4"/>
      <c r="IK89" s="4"/>
      <c r="IL89" s="4"/>
      <c r="IM89" s="4"/>
      <c r="IN89" s="4"/>
      <c r="IO89" s="5"/>
      <c r="IP89" s="5"/>
      <c r="IQ89" s="4"/>
      <c r="IR89" s="6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</row>
    <row r="90" ht="15.75" customHeight="1">
      <c r="A90" s="5"/>
      <c r="B90" s="5"/>
      <c r="C90" s="5"/>
      <c r="D90" s="5"/>
      <c r="E90" s="59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4"/>
      <c r="S90" s="4"/>
      <c r="T90" s="4"/>
      <c r="U90" s="5"/>
      <c r="V90" s="5"/>
      <c r="W90" s="4"/>
      <c r="X90" s="6"/>
      <c r="Y90" s="4"/>
      <c r="Z90" s="4"/>
      <c r="AA90" s="4"/>
      <c r="AB90" s="4"/>
      <c r="AC90" s="4"/>
      <c r="AD90" s="4"/>
      <c r="AE90" s="5"/>
      <c r="AF90" s="5"/>
      <c r="AG90" s="5"/>
      <c r="AH90" s="5"/>
      <c r="AI90" s="5"/>
      <c r="AJ90" s="5"/>
      <c r="AK90" s="4"/>
      <c r="AL90" s="4"/>
      <c r="AM90" s="4"/>
      <c r="AN90" s="5"/>
      <c r="AO90" s="5"/>
      <c r="AP90" s="4"/>
      <c r="AQ90" s="6"/>
      <c r="AR90" s="4"/>
      <c r="AS90" s="4"/>
      <c r="AT90" s="4"/>
      <c r="AU90" s="4"/>
      <c r="AV90" s="4"/>
      <c r="AW90" s="4"/>
      <c r="AX90" s="5"/>
      <c r="AY90" s="5"/>
      <c r="AZ90" s="5"/>
      <c r="BA90" s="5"/>
      <c r="BB90" s="5"/>
      <c r="BC90" s="5"/>
      <c r="BD90" s="4"/>
      <c r="BE90" s="4"/>
      <c r="BF90" s="4"/>
      <c r="BG90" s="5"/>
      <c r="BH90" s="5"/>
      <c r="BI90" s="4"/>
      <c r="BJ90" s="6"/>
      <c r="BK90" s="4"/>
      <c r="BL90" s="4"/>
      <c r="BM90" s="4"/>
      <c r="BN90" s="4"/>
      <c r="BO90" s="4"/>
      <c r="BP90" s="4"/>
      <c r="BQ90" s="5"/>
      <c r="BR90" s="5"/>
      <c r="BS90" s="5"/>
      <c r="BT90" s="5"/>
      <c r="BU90" s="5"/>
      <c r="BV90" s="5"/>
      <c r="BW90" s="4"/>
      <c r="BX90" s="4"/>
      <c r="BY90" s="4"/>
      <c r="BZ90" s="5"/>
      <c r="CA90" s="5"/>
      <c r="CB90" s="4"/>
      <c r="CC90" s="6"/>
      <c r="CD90" s="4"/>
      <c r="CE90" s="4"/>
      <c r="CF90" s="4"/>
      <c r="CG90" s="4"/>
      <c r="CH90" s="4"/>
      <c r="CI90" s="4"/>
      <c r="CJ90" s="5"/>
      <c r="CK90" s="5"/>
      <c r="CL90" s="5"/>
      <c r="CM90" s="5"/>
      <c r="CN90" s="5"/>
      <c r="CO90" s="5"/>
      <c r="CP90" s="4"/>
      <c r="CQ90" s="4"/>
      <c r="CR90" s="4"/>
      <c r="CS90" s="5"/>
      <c r="CT90" s="5"/>
      <c r="CU90" s="4"/>
      <c r="CV90" s="6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4"/>
      <c r="DJ90" s="4"/>
      <c r="DK90" s="4"/>
      <c r="DL90" s="5"/>
      <c r="DM90" s="5"/>
      <c r="DN90" s="4"/>
      <c r="DO90" s="6"/>
      <c r="DP90" s="4"/>
      <c r="DQ90" s="4"/>
      <c r="DR90" s="4"/>
      <c r="DS90" s="4"/>
      <c r="DT90" s="4"/>
      <c r="DU90" s="4"/>
      <c r="DV90" s="5"/>
      <c r="DW90" s="5"/>
      <c r="DX90" s="5"/>
      <c r="DY90" s="5"/>
      <c r="DZ90" s="5"/>
      <c r="EA90" s="5"/>
      <c r="EB90" s="4"/>
      <c r="EC90" s="4"/>
      <c r="ED90" s="4"/>
      <c r="EE90" s="5"/>
      <c r="EF90" s="5"/>
      <c r="EG90" s="4"/>
      <c r="EH90" s="6"/>
      <c r="EI90" s="4"/>
      <c r="EJ90" s="4"/>
      <c r="EK90" s="4"/>
      <c r="EL90" s="4"/>
      <c r="EM90" s="4"/>
      <c r="EN90" s="4"/>
      <c r="EO90" s="5"/>
      <c r="EP90" s="5"/>
      <c r="EQ90" s="5"/>
      <c r="ER90" s="5"/>
      <c r="ES90" s="5"/>
      <c r="ET90" s="5"/>
      <c r="EU90" s="4"/>
      <c r="EV90" s="4"/>
      <c r="EW90" s="4"/>
      <c r="EX90" s="5"/>
      <c r="EY90" s="5"/>
      <c r="EZ90" s="4"/>
      <c r="FA90" s="6"/>
      <c r="FB90" s="4"/>
      <c r="FC90" s="4"/>
      <c r="FD90" s="4"/>
      <c r="FE90" s="4"/>
      <c r="FF90" s="4"/>
      <c r="FG90" s="4"/>
      <c r="FH90" s="5"/>
      <c r="FI90" s="5"/>
      <c r="FJ90" s="5"/>
      <c r="FK90" s="5"/>
      <c r="FL90" s="5"/>
      <c r="FM90" s="5"/>
      <c r="FN90" s="4"/>
      <c r="FO90" s="4"/>
      <c r="FP90" s="4"/>
      <c r="FQ90" s="5"/>
      <c r="FR90" s="5"/>
      <c r="FS90" s="4"/>
      <c r="FT90" s="6"/>
      <c r="FU90" s="4"/>
      <c r="FV90" s="4"/>
      <c r="FW90" s="4"/>
      <c r="FX90" s="4"/>
      <c r="FY90" s="4"/>
      <c r="FZ90" s="4"/>
      <c r="GA90" s="5"/>
      <c r="GB90" s="5"/>
      <c r="GC90" s="5"/>
      <c r="GD90" s="5"/>
      <c r="GE90" s="5"/>
      <c r="GF90" s="5"/>
      <c r="GG90" s="4"/>
      <c r="GH90" s="4"/>
      <c r="GI90" s="4"/>
      <c r="GJ90" s="5"/>
      <c r="GK90" s="5"/>
      <c r="GL90" s="4"/>
      <c r="GM90" s="6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4"/>
      <c r="HA90" s="4"/>
      <c r="HB90" s="4"/>
      <c r="HC90" s="5"/>
      <c r="HD90" s="5"/>
      <c r="HE90" s="4"/>
      <c r="HF90" s="6"/>
      <c r="HG90" s="4"/>
      <c r="HH90" s="4"/>
      <c r="HI90" s="4"/>
      <c r="HJ90" s="4"/>
      <c r="HK90" s="4"/>
      <c r="HL90" s="4"/>
      <c r="HM90" s="5"/>
      <c r="HN90" s="5"/>
      <c r="HO90" s="5"/>
      <c r="HP90" s="5"/>
      <c r="HQ90" s="5"/>
      <c r="HR90" s="5"/>
      <c r="HS90" s="4"/>
      <c r="HT90" s="4"/>
      <c r="HU90" s="4"/>
      <c r="HV90" s="5"/>
      <c r="HW90" s="5"/>
      <c r="HX90" s="4"/>
      <c r="HY90" s="6"/>
      <c r="HZ90" s="4"/>
      <c r="IA90" s="4"/>
      <c r="IB90" s="4"/>
      <c r="IC90" s="4"/>
      <c r="ID90" s="4"/>
      <c r="IE90" s="4"/>
      <c r="IF90" s="5"/>
      <c r="IG90" s="5"/>
      <c r="IH90" s="5"/>
      <c r="II90" s="5"/>
      <c r="IJ90" s="4"/>
      <c r="IK90" s="4"/>
      <c r="IL90" s="4"/>
      <c r="IM90" s="4"/>
      <c r="IN90" s="4"/>
      <c r="IO90" s="5"/>
      <c r="IP90" s="5"/>
      <c r="IQ90" s="4"/>
      <c r="IR90" s="6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</row>
    <row r="91" ht="15.75" customHeight="1">
      <c r="A91" s="5"/>
      <c r="B91" s="5"/>
      <c r="C91" s="5"/>
      <c r="D91" s="5"/>
      <c r="E91" s="59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4"/>
      <c r="S91" s="4"/>
      <c r="T91" s="4"/>
      <c r="U91" s="5"/>
      <c r="V91" s="5"/>
      <c r="W91" s="4"/>
      <c r="X91" s="6"/>
      <c r="Y91" s="4"/>
      <c r="Z91" s="4"/>
      <c r="AA91" s="4"/>
      <c r="AB91" s="4"/>
      <c r="AC91" s="4"/>
      <c r="AD91" s="4"/>
      <c r="AE91" s="5"/>
      <c r="AF91" s="5"/>
      <c r="AG91" s="5"/>
      <c r="AH91" s="5"/>
      <c r="AI91" s="5"/>
      <c r="AJ91" s="5"/>
      <c r="AK91" s="4"/>
      <c r="AL91" s="4"/>
      <c r="AM91" s="4"/>
      <c r="AN91" s="5"/>
      <c r="AO91" s="5"/>
      <c r="AP91" s="4"/>
      <c r="AQ91" s="6"/>
      <c r="AR91" s="4"/>
      <c r="AS91" s="4"/>
      <c r="AT91" s="4"/>
      <c r="AU91" s="4"/>
      <c r="AV91" s="4"/>
      <c r="AW91" s="4"/>
      <c r="AX91" s="5"/>
      <c r="AY91" s="5"/>
      <c r="AZ91" s="5"/>
      <c r="BA91" s="5"/>
      <c r="BB91" s="5"/>
      <c r="BC91" s="5"/>
      <c r="BD91" s="4"/>
      <c r="BE91" s="4"/>
      <c r="BF91" s="4"/>
      <c r="BG91" s="5"/>
      <c r="BH91" s="5"/>
      <c r="BI91" s="4"/>
      <c r="BJ91" s="6"/>
      <c r="BK91" s="4"/>
      <c r="BL91" s="4"/>
      <c r="BM91" s="4"/>
      <c r="BN91" s="4"/>
      <c r="BO91" s="4"/>
      <c r="BP91" s="4"/>
      <c r="BQ91" s="5"/>
      <c r="BR91" s="5"/>
      <c r="BS91" s="5"/>
      <c r="BT91" s="5"/>
      <c r="BU91" s="5"/>
      <c r="BV91" s="5"/>
      <c r="BW91" s="4"/>
      <c r="BX91" s="4"/>
      <c r="BY91" s="4"/>
      <c r="BZ91" s="5"/>
      <c r="CA91" s="5"/>
      <c r="CB91" s="4"/>
      <c r="CC91" s="6"/>
      <c r="CD91" s="4"/>
      <c r="CE91" s="4"/>
      <c r="CF91" s="4"/>
      <c r="CG91" s="4"/>
      <c r="CH91" s="4"/>
      <c r="CI91" s="4"/>
      <c r="CJ91" s="5"/>
      <c r="CK91" s="5"/>
      <c r="CL91" s="5"/>
      <c r="CM91" s="5"/>
      <c r="CN91" s="5"/>
      <c r="CO91" s="5"/>
      <c r="CP91" s="4"/>
      <c r="CQ91" s="4"/>
      <c r="CR91" s="4"/>
      <c r="CS91" s="5"/>
      <c r="CT91" s="5"/>
      <c r="CU91" s="4"/>
      <c r="CV91" s="6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4"/>
      <c r="DJ91" s="4"/>
      <c r="DK91" s="4"/>
      <c r="DL91" s="5"/>
      <c r="DM91" s="5"/>
      <c r="DN91" s="4"/>
      <c r="DO91" s="6"/>
      <c r="DP91" s="4"/>
      <c r="DQ91" s="4"/>
      <c r="DR91" s="4"/>
      <c r="DS91" s="4"/>
      <c r="DT91" s="4"/>
      <c r="DU91" s="4"/>
      <c r="DV91" s="5"/>
      <c r="DW91" s="5"/>
      <c r="DX91" s="5"/>
      <c r="DY91" s="5"/>
      <c r="DZ91" s="5"/>
      <c r="EA91" s="5"/>
      <c r="EB91" s="4"/>
      <c r="EC91" s="4"/>
      <c r="ED91" s="4"/>
      <c r="EE91" s="5"/>
      <c r="EF91" s="5"/>
      <c r="EG91" s="4"/>
      <c r="EH91" s="6"/>
      <c r="EI91" s="4"/>
      <c r="EJ91" s="4"/>
      <c r="EK91" s="4"/>
      <c r="EL91" s="4"/>
      <c r="EM91" s="4"/>
      <c r="EN91" s="4"/>
      <c r="EO91" s="5"/>
      <c r="EP91" s="5"/>
      <c r="EQ91" s="5"/>
      <c r="ER91" s="5"/>
      <c r="ES91" s="5"/>
      <c r="ET91" s="5"/>
      <c r="EU91" s="4"/>
      <c r="EV91" s="4"/>
      <c r="EW91" s="4"/>
      <c r="EX91" s="5"/>
      <c r="EY91" s="5"/>
      <c r="EZ91" s="4"/>
      <c r="FA91" s="6"/>
      <c r="FB91" s="4"/>
      <c r="FC91" s="4"/>
      <c r="FD91" s="4"/>
      <c r="FE91" s="4"/>
      <c r="FF91" s="4"/>
      <c r="FG91" s="4"/>
      <c r="FH91" s="5"/>
      <c r="FI91" s="5"/>
      <c r="FJ91" s="5"/>
      <c r="FK91" s="5"/>
      <c r="FL91" s="5"/>
      <c r="FM91" s="5"/>
      <c r="FN91" s="4"/>
      <c r="FO91" s="4"/>
      <c r="FP91" s="4"/>
      <c r="FQ91" s="5"/>
      <c r="FR91" s="5"/>
      <c r="FS91" s="4"/>
      <c r="FT91" s="6"/>
      <c r="FU91" s="4"/>
      <c r="FV91" s="4"/>
      <c r="FW91" s="4"/>
      <c r="FX91" s="4"/>
      <c r="FY91" s="4"/>
      <c r="FZ91" s="4"/>
      <c r="GA91" s="5"/>
      <c r="GB91" s="5"/>
      <c r="GC91" s="5"/>
      <c r="GD91" s="5"/>
      <c r="GE91" s="5"/>
      <c r="GF91" s="5"/>
      <c r="GG91" s="4"/>
      <c r="GH91" s="4"/>
      <c r="GI91" s="4"/>
      <c r="GJ91" s="5"/>
      <c r="GK91" s="5"/>
      <c r="GL91" s="4"/>
      <c r="GM91" s="6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4"/>
      <c r="HA91" s="4"/>
      <c r="HB91" s="4"/>
      <c r="HC91" s="5"/>
      <c r="HD91" s="5"/>
      <c r="HE91" s="4"/>
      <c r="HF91" s="6"/>
      <c r="HG91" s="4"/>
      <c r="HH91" s="4"/>
      <c r="HI91" s="4"/>
      <c r="HJ91" s="4"/>
      <c r="HK91" s="4"/>
      <c r="HL91" s="4"/>
      <c r="HM91" s="5"/>
      <c r="HN91" s="5"/>
      <c r="HO91" s="5"/>
      <c r="HP91" s="5"/>
      <c r="HQ91" s="5"/>
      <c r="HR91" s="5"/>
      <c r="HS91" s="4"/>
      <c r="HT91" s="4"/>
      <c r="HU91" s="4"/>
      <c r="HV91" s="5"/>
      <c r="HW91" s="5"/>
      <c r="HX91" s="4"/>
      <c r="HY91" s="6"/>
      <c r="HZ91" s="4"/>
      <c r="IA91" s="4"/>
      <c r="IB91" s="4"/>
      <c r="IC91" s="4"/>
      <c r="ID91" s="4"/>
      <c r="IE91" s="4"/>
      <c r="IF91" s="5"/>
      <c r="IG91" s="5"/>
      <c r="IH91" s="5"/>
      <c r="II91" s="5"/>
      <c r="IJ91" s="4"/>
      <c r="IK91" s="4"/>
      <c r="IL91" s="4"/>
      <c r="IM91" s="4"/>
      <c r="IN91" s="4"/>
      <c r="IO91" s="5"/>
      <c r="IP91" s="5"/>
      <c r="IQ91" s="4"/>
      <c r="IR91" s="6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</row>
    <row r="92" ht="15.75" customHeight="1">
      <c r="A92" s="5"/>
      <c r="B92" s="5"/>
      <c r="C92" s="5"/>
      <c r="D92" s="5"/>
      <c r="E92" s="59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4"/>
      <c r="S92" s="4"/>
      <c r="T92" s="4"/>
      <c r="U92" s="5"/>
      <c r="V92" s="5"/>
      <c r="W92" s="4"/>
      <c r="X92" s="6"/>
      <c r="Y92" s="4"/>
      <c r="Z92" s="4"/>
      <c r="AA92" s="4"/>
      <c r="AB92" s="4"/>
      <c r="AC92" s="4"/>
      <c r="AD92" s="4"/>
      <c r="AE92" s="5"/>
      <c r="AF92" s="5"/>
      <c r="AG92" s="5"/>
      <c r="AH92" s="5"/>
      <c r="AI92" s="5"/>
      <c r="AJ92" s="5"/>
      <c r="AK92" s="4"/>
      <c r="AL92" s="4"/>
      <c r="AM92" s="4"/>
      <c r="AN92" s="5"/>
      <c r="AO92" s="5"/>
      <c r="AP92" s="4"/>
      <c r="AQ92" s="6"/>
      <c r="AR92" s="4"/>
      <c r="AS92" s="4"/>
      <c r="AT92" s="4"/>
      <c r="AU92" s="4"/>
      <c r="AV92" s="4"/>
      <c r="AW92" s="4"/>
      <c r="AX92" s="5"/>
      <c r="AY92" s="5"/>
      <c r="AZ92" s="5"/>
      <c r="BA92" s="5"/>
      <c r="BB92" s="5"/>
      <c r="BC92" s="5"/>
      <c r="BD92" s="4"/>
      <c r="BE92" s="4"/>
      <c r="BF92" s="4"/>
      <c r="BG92" s="5"/>
      <c r="BH92" s="5"/>
      <c r="BI92" s="4"/>
      <c r="BJ92" s="6"/>
      <c r="BK92" s="4"/>
      <c r="BL92" s="4"/>
      <c r="BM92" s="4"/>
      <c r="BN92" s="4"/>
      <c r="BO92" s="4"/>
      <c r="BP92" s="4"/>
      <c r="BQ92" s="5"/>
      <c r="BR92" s="5"/>
      <c r="BS92" s="5"/>
      <c r="BT92" s="5"/>
      <c r="BU92" s="5"/>
      <c r="BV92" s="5"/>
      <c r="BW92" s="4"/>
      <c r="BX92" s="4"/>
      <c r="BY92" s="4"/>
      <c r="BZ92" s="5"/>
      <c r="CA92" s="5"/>
      <c r="CB92" s="4"/>
      <c r="CC92" s="6"/>
      <c r="CD92" s="4"/>
      <c r="CE92" s="4"/>
      <c r="CF92" s="4"/>
      <c r="CG92" s="4"/>
      <c r="CH92" s="4"/>
      <c r="CI92" s="4"/>
      <c r="CJ92" s="5"/>
      <c r="CK92" s="5"/>
      <c r="CL92" s="5"/>
      <c r="CM92" s="5"/>
      <c r="CN92" s="5"/>
      <c r="CO92" s="5"/>
      <c r="CP92" s="4"/>
      <c r="CQ92" s="4"/>
      <c r="CR92" s="4"/>
      <c r="CS92" s="5"/>
      <c r="CT92" s="5"/>
      <c r="CU92" s="4"/>
      <c r="CV92" s="6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4"/>
      <c r="DJ92" s="4"/>
      <c r="DK92" s="4"/>
      <c r="DL92" s="5"/>
      <c r="DM92" s="5"/>
      <c r="DN92" s="4"/>
      <c r="DO92" s="6"/>
      <c r="DP92" s="4"/>
      <c r="DQ92" s="4"/>
      <c r="DR92" s="4"/>
      <c r="DS92" s="4"/>
      <c r="DT92" s="4"/>
      <c r="DU92" s="4"/>
      <c r="DV92" s="5"/>
      <c r="DW92" s="5"/>
      <c r="DX92" s="5"/>
      <c r="DY92" s="5"/>
      <c r="DZ92" s="5"/>
      <c r="EA92" s="5"/>
      <c r="EB92" s="4"/>
      <c r="EC92" s="4"/>
      <c r="ED92" s="4"/>
      <c r="EE92" s="5"/>
      <c r="EF92" s="5"/>
      <c r="EG92" s="4"/>
      <c r="EH92" s="6"/>
      <c r="EI92" s="4"/>
      <c r="EJ92" s="4"/>
      <c r="EK92" s="4"/>
      <c r="EL92" s="4"/>
      <c r="EM92" s="4"/>
      <c r="EN92" s="4"/>
      <c r="EO92" s="5"/>
      <c r="EP92" s="5"/>
      <c r="EQ92" s="5"/>
      <c r="ER92" s="5"/>
      <c r="ES92" s="5"/>
      <c r="ET92" s="5"/>
      <c r="EU92" s="4"/>
      <c r="EV92" s="4"/>
      <c r="EW92" s="4"/>
      <c r="EX92" s="5"/>
      <c r="EY92" s="5"/>
      <c r="EZ92" s="4"/>
      <c r="FA92" s="6"/>
      <c r="FB92" s="4"/>
      <c r="FC92" s="4"/>
      <c r="FD92" s="4"/>
      <c r="FE92" s="4"/>
      <c r="FF92" s="4"/>
      <c r="FG92" s="4"/>
      <c r="FH92" s="5"/>
      <c r="FI92" s="5"/>
      <c r="FJ92" s="5"/>
      <c r="FK92" s="5"/>
      <c r="FL92" s="5"/>
      <c r="FM92" s="5"/>
      <c r="FN92" s="4"/>
      <c r="FO92" s="4"/>
      <c r="FP92" s="4"/>
      <c r="FQ92" s="5"/>
      <c r="FR92" s="5"/>
      <c r="FS92" s="4"/>
      <c r="FT92" s="6"/>
      <c r="FU92" s="4"/>
      <c r="FV92" s="4"/>
      <c r="FW92" s="4"/>
      <c r="FX92" s="4"/>
      <c r="FY92" s="4"/>
      <c r="FZ92" s="4"/>
      <c r="GA92" s="5"/>
      <c r="GB92" s="5"/>
      <c r="GC92" s="5"/>
      <c r="GD92" s="5"/>
      <c r="GE92" s="5"/>
      <c r="GF92" s="5"/>
      <c r="GG92" s="4"/>
      <c r="GH92" s="4"/>
      <c r="GI92" s="4"/>
      <c r="GJ92" s="5"/>
      <c r="GK92" s="5"/>
      <c r="GL92" s="4"/>
      <c r="GM92" s="6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4"/>
      <c r="HA92" s="4"/>
      <c r="HB92" s="4"/>
      <c r="HC92" s="5"/>
      <c r="HD92" s="5"/>
      <c r="HE92" s="4"/>
      <c r="HF92" s="6"/>
      <c r="HG92" s="4"/>
      <c r="HH92" s="4"/>
      <c r="HI92" s="4"/>
      <c r="HJ92" s="4"/>
      <c r="HK92" s="4"/>
      <c r="HL92" s="4"/>
      <c r="HM92" s="5"/>
      <c r="HN92" s="5"/>
      <c r="HO92" s="5"/>
      <c r="HP92" s="5"/>
      <c r="HQ92" s="5"/>
      <c r="HR92" s="5"/>
      <c r="HS92" s="4"/>
      <c r="HT92" s="4"/>
      <c r="HU92" s="4"/>
      <c r="HV92" s="5"/>
      <c r="HW92" s="5"/>
      <c r="HX92" s="4"/>
      <c r="HY92" s="6"/>
      <c r="HZ92" s="4"/>
      <c r="IA92" s="4"/>
      <c r="IB92" s="4"/>
      <c r="IC92" s="4"/>
      <c r="ID92" s="4"/>
      <c r="IE92" s="4"/>
      <c r="IF92" s="5"/>
      <c r="IG92" s="5"/>
      <c r="IH92" s="5"/>
      <c r="II92" s="5"/>
      <c r="IJ92" s="4"/>
      <c r="IK92" s="4"/>
      <c r="IL92" s="4"/>
      <c r="IM92" s="4"/>
      <c r="IN92" s="4"/>
      <c r="IO92" s="5"/>
      <c r="IP92" s="5"/>
      <c r="IQ92" s="4"/>
      <c r="IR92" s="6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</row>
    <row r="93" ht="15.75" customHeight="1">
      <c r="A93" s="5"/>
      <c r="B93" s="5"/>
      <c r="C93" s="5"/>
      <c r="D93" s="5"/>
      <c r="E93" s="59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4"/>
      <c r="S93" s="4"/>
      <c r="T93" s="4"/>
      <c r="U93" s="5"/>
      <c r="V93" s="5"/>
      <c r="W93" s="4"/>
      <c r="X93" s="6"/>
      <c r="Y93" s="4"/>
      <c r="Z93" s="4"/>
      <c r="AA93" s="4"/>
      <c r="AB93" s="4"/>
      <c r="AC93" s="4"/>
      <c r="AD93" s="4"/>
      <c r="AE93" s="5"/>
      <c r="AF93" s="5"/>
      <c r="AG93" s="5"/>
      <c r="AH93" s="5"/>
      <c r="AI93" s="5"/>
      <c r="AJ93" s="5"/>
      <c r="AK93" s="4"/>
      <c r="AL93" s="4"/>
      <c r="AM93" s="4"/>
      <c r="AN93" s="5"/>
      <c r="AO93" s="5"/>
      <c r="AP93" s="4"/>
      <c r="AQ93" s="6"/>
      <c r="AR93" s="4"/>
      <c r="AS93" s="4"/>
      <c r="AT93" s="4"/>
      <c r="AU93" s="4"/>
      <c r="AV93" s="4"/>
      <c r="AW93" s="4"/>
      <c r="AX93" s="5"/>
      <c r="AY93" s="5"/>
      <c r="AZ93" s="5"/>
      <c r="BA93" s="5"/>
      <c r="BB93" s="5"/>
      <c r="BC93" s="5"/>
      <c r="BD93" s="4"/>
      <c r="BE93" s="4"/>
      <c r="BF93" s="4"/>
      <c r="BG93" s="5"/>
      <c r="BH93" s="5"/>
      <c r="BI93" s="4"/>
      <c r="BJ93" s="6"/>
      <c r="BK93" s="4"/>
      <c r="BL93" s="4"/>
      <c r="BM93" s="4"/>
      <c r="BN93" s="4"/>
      <c r="BO93" s="4"/>
      <c r="BP93" s="4"/>
      <c r="BQ93" s="5"/>
      <c r="BR93" s="5"/>
      <c r="BS93" s="5"/>
      <c r="BT93" s="5"/>
      <c r="BU93" s="5"/>
      <c r="BV93" s="5"/>
      <c r="BW93" s="4"/>
      <c r="BX93" s="4"/>
      <c r="BY93" s="4"/>
      <c r="BZ93" s="5"/>
      <c r="CA93" s="5"/>
      <c r="CB93" s="4"/>
      <c r="CC93" s="6"/>
      <c r="CD93" s="4"/>
      <c r="CE93" s="4"/>
      <c r="CF93" s="4"/>
      <c r="CG93" s="4"/>
      <c r="CH93" s="4"/>
      <c r="CI93" s="4"/>
      <c r="CJ93" s="5"/>
      <c r="CK93" s="5"/>
      <c r="CL93" s="5"/>
      <c r="CM93" s="5"/>
      <c r="CN93" s="5"/>
      <c r="CO93" s="5"/>
      <c r="CP93" s="4"/>
      <c r="CQ93" s="4"/>
      <c r="CR93" s="4"/>
      <c r="CS93" s="5"/>
      <c r="CT93" s="5"/>
      <c r="CU93" s="4"/>
      <c r="CV93" s="6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4"/>
      <c r="DJ93" s="4"/>
      <c r="DK93" s="4"/>
      <c r="DL93" s="5"/>
      <c r="DM93" s="5"/>
      <c r="DN93" s="4"/>
      <c r="DO93" s="6"/>
      <c r="DP93" s="4"/>
      <c r="DQ93" s="4"/>
      <c r="DR93" s="4"/>
      <c r="DS93" s="4"/>
      <c r="DT93" s="4"/>
      <c r="DU93" s="4"/>
      <c r="DV93" s="5"/>
      <c r="DW93" s="5"/>
      <c r="DX93" s="5"/>
      <c r="DY93" s="5"/>
      <c r="DZ93" s="5"/>
      <c r="EA93" s="5"/>
      <c r="EB93" s="4"/>
      <c r="EC93" s="4"/>
      <c r="ED93" s="4"/>
      <c r="EE93" s="5"/>
      <c r="EF93" s="5"/>
      <c r="EG93" s="4"/>
      <c r="EH93" s="6"/>
      <c r="EI93" s="4"/>
      <c r="EJ93" s="4"/>
      <c r="EK93" s="4"/>
      <c r="EL93" s="4"/>
      <c r="EM93" s="4"/>
      <c r="EN93" s="4"/>
      <c r="EO93" s="5"/>
      <c r="EP93" s="5"/>
      <c r="EQ93" s="5"/>
      <c r="ER93" s="5"/>
      <c r="ES93" s="5"/>
      <c r="ET93" s="5"/>
      <c r="EU93" s="4"/>
      <c r="EV93" s="4"/>
      <c r="EW93" s="4"/>
      <c r="EX93" s="5"/>
      <c r="EY93" s="5"/>
      <c r="EZ93" s="4"/>
      <c r="FA93" s="6"/>
      <c r="FB93" s="4"/>
      <c r="FC93" s="4"/>
      <c r="FD93" s="4"/>
      <c r="FE93" s="4"/>
      <c r="FF93" s="4"/>
      <c r="FG93" s="4"/>
      <c r="FH93" s="5"/>
      <c r="FI93" s="5"/>
      <c r="FJ93" s="5"/>
      <c r="FK93" s="5"/>
      <c r="FL93" s="5"/>
      <c r="FM93" s="5"/>
      <c r="FN93" s="4"/>
      <c r="FO93" s="4"/>
      <c r="FP93" s="4"/>
      <c r="FQ93" s="5"/>
      <c r="FR93" s="5"/>
      <c r="FS93" s="4"/>
      <c r="FT93" s="6"/>
      <c r="FU93" s="4"/>
      <c r="FV93" s="4"/>
      <c r="FW93" s="4"/>
      <c r="FX93" s="4"/>
      <c r="FY93" s="4"/>
      <c r="FZ93" s="4"/>
      <c r="GA93" s="5"/>
      <c r="GB93" s="5"/>
      <c r="GC93" s="5"/>
      <c r="GD93" s="5"/>
      <c r="GE93" s="5"/>
      <c r="GF93" s="5"/>
      <c r="GG93" s="4"/>
      <c r="GH93" s="4"/>
      <c r="GI93" s="4"/>
      <c r="GJ93" s="5"/>
      <c r="GK93" s="5"/>
      <c r="GL93" s="4"/>
      <c r="GM93" s="6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4"/>
      <c r="HA93" s="4"/>
      <c r="HB93" s="4"/>
      <c r="HC93" s="5"/>
      <c r="HD93" s="5"/>
      <c r="HE93" s="4"/>
      <c r="HF93" s="6"/>
      <c r="HG93" s="4"/>
      <c r="HH93" s="4"/>
      <c r="HI93" s="4"/>
      <c r="HJ93" s="4"/>
      <c r="HK93" s="4"/>
      <c r="HL93" s="4"/>
      <c r="HM93" s="5"/>
      <c r="HN93" s="5"/>
      <c r="HO93" s="5"/>
      <c r="HP93" s="5"/>
      <c r="HQ93" s="5"/>
      <c r="HR93" s="5"/>
      <c r="HS93" s="4"/>
      <c r="HT93" s="4"/>
      <c r="HU93" s="4"/>
      <c r="HV93" s="5"/>
      <c r="HW93" s="5"/>
      <c r="HX93" s="4"/>
      <c r="HY93" s="6"/>
      <c r="HZ93" s="4"/>
      <c r="IA93" s="4"/>
      <c r="IB93" s="4"/>
      <c r="IC93" s="4"/>
      <c r="ID93" s="4"/>
      <c r="IE93" s="4"/>
      <c r="IF93" s="5"/>
      <c r="IG93" s="5"/>
      <c r="IH93" s="5"/>
      <c r="II93" s="5"/>
      <c r="IJ93" s="4"/>
      <c r="IK93" s="4"/>
      <c r="IL93" s="4"/>
      <c r="IM93" s="4"/>
      <c r="IN93" s="4"/>
      <c r="IO93" s="5"/>
      <c r="IP93" s="5"/>
      <c r="IQ93" s="4"/>
      <c r="IR93" s="6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</row>
    <row r="94" ht="15.75" customHeight="1">
      <c r="A94" s="5"/>
      <c r="B94" s="5"/>
      <c r="C94" s="5"/>
      <c r="D94" s="5"/>
      <c r="E94" s="59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4"/>
      <c r="S94" s="4"/>
      <c r="T94" s="4"/>
      <c r="U94" s="5"/>
      <c r="V94" s="5"/>
      <c r="W94" s="4"/>
      <c r="X94" s="6"/>
      <c r="Y94" s="4"/>
      <c r="Z94" s="4"/>
      <c r="AA94" s="4"/>
      <c r="AB94" s="4"/>
      <c r="AC94" s="4"/>
      <c r="AD94" s="4"/>
      <c r="AE94" s="5"/>
      <c r="AF94" s="5"/>
      <c r="AG94" s="5"/>
      <c r="AH94" s="5"/>
      <c r="AI94" s="5"/>
      <c r="AJ94" s="5"/>
      <c r="AK94" s="4"/>
      <c r="AL94" s="4"/>
      <c r="AM94" s="4"/>
      <c r="AN94" s="5"/>
      <c r="AO94" s="5"/>
      <c r="AP94" s="4"/>
      <c r="AQ94" s="6"/>
      <c r="AR94" s="4"/>
      <c r="AS94" s="4"/>
      <c r="AT94" s="4"/>
      <c r="AU94" s="4"/>
      <c r="AV94" s="4"/>
      <c r="AW94" s="4"/>
      <c r="AX94" s="5"/>
      <c r="AY94" s="5"/>
      <c r="AZ94" s="5"/>
      <c r="BA94" s="5"/>
      <c r="BB94" s="5"/>
      <c r="BC94" s="5"/>
      <c r="BD94" s="4"/>
      <c r="BE94" s="4"/>
      <c r="BF94" s="4"/>
      <c r="BG94" s="5"/>
      <c r="BH94" s="5"/>
      <c r="BI94" s="4"/>
      <c r="BJ94" s="6"/>
      <c r="BK94" s="4"/>
      <c r="BL94" s="4"/>
      <c r="BM94" s="4"/>
      <c r="BN94" s="4"/>
      <c r="BO94" s="4"/>
      <c r="BP94" s="4"/>
      <c r="BQ94" s="5"/>
      <c r="BR94" s="5"/>
      <c r="BS94" s="5"/>
      <c r="BT94" s="5"/>
      <c r="BU94" s="5"/>
      <c r="BV94" s="5"/>
      <c r="BW94" s="4"/>
      <c r="BX94" s="4"/>
      <c r="BY94" s="4"/>
      <c r="BZ94" s="5"/>
      <c r="CA94" s="5"/>
      <c r="CB94" s="4"/>
      <c r="CC94" s="6"/>
      <c r="CD94" s="4"/>
      <c r="CE94" s="4"/>
      <c r="CF94" s="4"/>
      <c r="CG94" s="4"/>
      <c r="CH94" s="4"/>
      <c r="CI94" s="4"/>
      <c r="CJ94" s="5"/>
      <c r="CK94" s="5"/>
      <c r="CL94" s="5"/>
      <c r="CM94" s="5"/>
      <c r="CN94" s="5"/>
      <c r="CO94" s="5"/>
      <c r="CP94" s="4"/>
      <c r="CQ94" s="4"/>
      <c r="CR94" s="4"/>
      <c r="CS94" s="5"/>
      <c r="CT94" s="5"/>
      <c r="CU94" s="4"/>
      <c r="CV94" s="6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4"/>
      <c r="DJ94" s="4"/>
      <c r="DK94" s="4"/>
      <c r="DL94" s="5"/>
      <c r="DM94" s="5"/>
      <c r="DN94" s="4"/>
      <c r="DO94" s="6"/>
      <c r="DP94" s="4"/>
      <c r="DQ94" s="4"/>
      <c r="DR94" s="4"/>
      <c r="DS94" s="4"/>
      <c r="DT94" s="4"/>
      <c r="DU94" s="4"/>
      <c r="DV94" s="5"/>
      <c r="DW94" s="5"/>
      <c r="DX94" s="5"/>
      <c r="DY94" s="5"/>
      <c r="DZ94" s="5"/>
      <c r="EA94" s="5"/>
      <c r="EB94" s="4"/>
      <c r="EC94" s="4"/>
      <c r="ED94" s="4"/>
      <c r="EE94" s="5"/>
      <c r="EF94" s="5"/>
      <c r="EG94" s="4"/>
      <c r="EH94" s="6"/>
      <c r="EI94" s="4"/>
      <c r="EJ94" s="4"/>
      <c r="EK94" s="4"/>
      <c r="EL94" s="4"/>
      <c r="EM94" s="4"/>
      <c r="EN94" s="4"/>
      <c r="EO94" s="5"/>
      <c r="EP94" s="5"/>
      <c r="EQ94" s="5"/>
      <c r="ER94" s="5"/>
      <c r="ES94" s="5"/>
      <c r="ET94" s="5"/>
      <c r="EU94" s="4"/>
      <c r="EV94" s="4"/>
      <c r="EW94" s="4"/>
      <c r="EX94" s="5"/>
      <c r="EY94" s="5"/>
      <c r="EZ94" s="4"/>
      <c r="FA94" s="6"/>
      <c r="FB94" s="4"/>
      <c r="FC94" s="4"/>
      <c r="FD94" s="4"/>
      <c r="FE94" s="4"/>
      <c r="FF94" s="4"/>
      <c r="FG94" s="4"/>
      <c r="FH94" s="5"/>
      <c r="FI94" s="5"/>
      <c r="FJ94" s="5"/>
      <c r="FK94" s="5"/>
      <c r="FL94" s="5"/>
      <c r="FM94" s="5"/>
      <c r="FN94" s="4"/>
      <c r="FO94" s="4"/>
      <c r="FP94" s="4"/>
      <c r="FQ94" s="5"/>
      <c r="FR94" s="5"/>
      <c r="FS94" s="4"/>
      <c r="FT94" s="6"/>
      <c r="FU94" s="4"/>
      <c r="FV94" s="4"/>
      <c r="FW94" s="4"/>
      <c r="FX94" s="4"/>
      <c r="FY94" s="4"/>
      <c r="FZ94" s="4"/>
      <c r="GA94" s="5"/>
      <c r="GB94" s="5"/>
      <c r="GC94" s="5"/>
      <c r="GD94" s="5"/>
      <c r="GE94" s="5"/>
      <c r="GF94" s="5"/>
      <c r="GG94" s="4"/>
      <c r="GH94" s="4"/>
      <c r="GI94" s="4"/>
      <c r="GJ94" s="5"/>
      <c r="GK94" s="5"/>
      <c r="GL94" s="4"/>
      <c r="GM94" s="6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4"/>
      <c r="HA94" s="4"/>
      <c r="HB94" s="4"/>
      <c r="HC94" s="5"/>
      <c r="HD94" s="5"/>
      <c r="HE94" s="4"/>
      <c r="HF94" s="6"/>
      <c r="HG94" s="4"/>
      <c r="HH94" s="4"/>
      <c r="HI94" s="4"/>
      <c r="HJ94" s="4"/>
      <c r="HK94" s="4"/>
      <c r="HL94" s="4"/>
      <c r="HM94" s="5"/>
      <c r="HN94" s="5"/>
      <c r="HO94" s="5"/>
      <c r="HP94" s="5"/>
      <c r="HQ94" s="5"/>
      <c r="HR94" s="5"/>
      <c r="HS94" s="4"/>
      <c r="HT94" s="4"/>
      <c r="HU94" s="4"/>
      <c r="HV94" s="5"/>
      <c r="HW94" s="5"/>
      <c r="HX94" s="4"/>
      <c r="HY94" s="6"/>
      <c r="HZ94" s="4"/>
      <c r="IA94" s="4"/>
      <c r="IB94" s="4"/>
      <c r="IC94" s="4"/>
      <c r="ID94" s="4"/>
      <c r="IE94" s="4"/>
      <c r="IF94" s="5"/>
      <c r="IG94" s="5"/>
      <c r="IH94" s="5"/>
      <c r="II94" s="5"/>
      <c r="IJ94" s="4"/>
      <c r="IK94" s="4"/>
      <c r="IL94" s="4"/>
      <c r="IM94" s="4"/>
      <c r="IN94" s="4"/>
      <c r="IO94" s="5"/>
      <c r="IP94" s="5"/>
      <c r="IQ94" s="4"/>
      <c r="IR94" s="6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</row>
    <row r="95" ht="15.75" customHeight="1">
      <c r="A95" s="5"/>
      <c r="B95" s="5"/>
      <c r="C95" s="5"/>
      <c r="D95" s="5"/>
      <c r="E95" s="59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4"/>
      <c r="S95" s="4"/>
      <c r="T95" s="4"/>
      <c r="U95" s="5"/>
      <c r="V95" s="5"/>
      <c r="W95" s="4"/>
      <c r="X95" s="6"/>
      <c r="Y95" s="4"/>
      <c r="Z95" s="4"/>
      <c r="AA95" s="4"/>
      <c r="AB95" s="4"/>
      <c r="AC95" s="4"/>
      <c r="AD95" s="4"/>
      <c r="AE95" s="5"/>
      <c r="AF95" s="5"/>
      <c r="AG95" s="5"/>
      <c r="AH95" s="5"/>
      <c r="AI95" s="5"/>
      <c r="AJ95" s="5"/>
      <c r="AK95" s="4"/>
      <c r="AL95" s="4"/>
      <c r="AM95" s="4"/>
      <c r="AN95" s="5"/>
      <c r="AO95" s="5"/>
      <c r="AP95" s="4"/>
      <c r="AQ95" s="6"/>
      <c r="AR95" s="4"/>
      <c r="AS95" s="4"/>
      <c r="AT95" s="4"/>
      <c r="AU95" s="4"/>
      <c r="AV95" s="4"/>
      <c r="AW95" s="4"/>
      <c r="AX95" s="5"/>
      <c r="AY95" s="5"/>
      <c r="AZ95" s="5"/>
      <c r="BA95" s="5"/>
      <c r="BB95" s="5"/>
      <c r="BC95" s="5"/>
      <c r="BD95" s="4"/>
      <c r="BE95" s="4"/>
      <c r="BF95" s="4"/>
      <c r="BG95" s="5"/>
      <c r="BH95" s="5"/>
      <c r="BI95" s="4"/>
      <c r="BJ95" s="6"/>
      <c r="BK95" s="4"/>
      <c r="BL95" s="4"/>
      <c r="BM95" s="4"/>
      <c r="BN95" s="4"/>
      <c r="BO95" s="4"/>
      <c r="BP95" s="4"/>
      <c r="BQ95" s="5"/>
      <c r="BR95" s="5"/>
      <c r="BS95" s="5"/>
      <c r="BT95" s="5"/>
      <c r="BU95" s="5"/>
      <c r="BV95" s="5"/>
      <c r="BW95" s="4"/>
      <c r="BX95" s="4"/>
      <c r="BY95" s="4"/>
      <c r="BZ95" s="5"/>
      <c r="CA95" s="5"/>
      <c r="CB95" s="4"/>
      <c r="CC95" s="6"/>
      <c r="CD95" s="4"/>
      <c r="CE95" s="4"/>
      <c r="CF95" s="4"/>
      <c r="CG95" s="4"/>
      <c r="CH95" s="4"/>
      <c r="CI95" s="4"/>
      <c r="CJ95" s="5"/>
      <c r="CK95" s="5"/>
      <c r="CL95" s="5"/>
      <c r="CM95" s="5"/>
      <c r="CN95" s="5"/>
      <c r="CO95" s="5"/>
      <c r="CP95" s="4"/>
      <c r="CQ95" s="4"/>
      <c r="CR95" s="4"/>
      <c r="CS95" s="5"/>
      <c r="CT95" s="5"/>
      <c r="CU95" s="4"/>
      <c r="CV95" s="6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4"/>
      <c r="DJ95" s="4"/>
      <c r="DK95" s="4"/>
      <c r="DL95" s="5"/>
      <c r="DM95" s="5"/>
      <c r="DN95" s="4"/>
      <c r="DO95" s="6"/>
      <c r="DP95" s="4"/>
      <c r="DQ95" s="4"/>
      <c r="DR95" s="4"/>
      <c r="DS95" s="4"/>
      <c r="DT95" s="4"/>
      <c r="DU95" s="4"/>
      <c r="DV95" s="5"/>
      <c r="DW95" s="5"/>
      <c r="DX95" s="5"/>
      <c r="DY95" s="5"/>
      <c r="DZ95" s="5"/>
      <c r="EA95" s="5"/>
      <c r="EB95" s="4"/>
      <c r="EC95" s="4"/>
      <c r="ED95" s="4"/>
      <c r="EE95" s="5"/>
      <c r="EF95" s="5"/>
      <c r="EG95" s="4"/>
      <c r="EH95" s="6"/>
      <c r="EI95" s="4"/>
      <c r="EJ95" s="4"/>
      <c r="EK95" s="4"/>
      <c r="EL95" s="4"/>
      <c r="EM95" s="4"/>
      <c r="EN95" s="4"/>
      <c r="EO95" s="5"/>
      <c r="EP95" s="5"/>
      <c r="EQ95" s="5"/>
      <c r="ER95" s="5"/>
      <c r="ES95" s="5"/>
      <c r="ET95" s="5"/>
      <c r="EU95" s="4"/>
      <c r="EV95" s="4"/>
      <c r="EW95" s="4"/>
      <c r="EX95" s="5"/>
      <c r="EY95" s="5"/>
      <c r="EZ95" s="4"/>
      <c r="FA95" s="6"/>
      <c r="FB95" s="4"/>
      <c r="FC95" s="4"/>
      <c r="FD95" s="4"/>
      <c r="FE95" s="4"/>
      <c r="FF95" s="4"/>
      <c r="FG95" s="4"/>
      <c r="FH95" s="5"/>
      <c r="FI95" s="5"/>
      <c r="FJ95" s="5"/>
      <c r="FK95" s="5"/>
      <c r="FL95" s="5"/>
      <c r="FM95" s="5"/>
      <c r="FN95" s="4"/>
      <c r="FO95" s="4"/>
      <c r="FP95" s="4"/>
      <c r="FQ95" s="5"/>
      <c r="FR95" s="5"/>
      <c r="FS95" s="4"/>
      <c r="FT95" s="6"/>
      <c r="FU95" s="4"/>
      <c r="FV95" s="4"/>
      <c r="FW95" s="4"/>
      <c r="FX95" s="4"/>
      <c r="FY95" s="4"/>
      <c r="FZ95" s="4"/>
      <c r="GA95" s="5"/>
      <c r="GB95" s="5"/>
      <c r="GC95" s="5"/>
      <c r="GD95" s="5"/>
      <c r="GE95" s="5"/>
      <c r="GF95" s="5"/>
      <c r="GG95" s="4"/>
      <c r="GH95" s="4"/>
      <c r="GI95" s="4"/>
      <c r="GJ95" s="5"/>
      <c r="GK95" s="5"/>
      <c r="GL95" s="4"/>
      <c r="GM95" s="6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4"/>
      <c r="HA95" s="4"/>
      <c r="HB95" s="4"/>
      <c r="HC95" s="5"/>
      <c r="HD95" s="5"/>
      <c r="HE95" s="4"/>
      <c r="HF95" s="6"/>
      <c r="HG95" s="4"/>
      <c r="HH95" s="4"/>
      <c r="HI95" s="4"/>
      <c r="HJ95" s="4"/>
      <c r="HK95" s="4"/>
      <c r="HL95" s="4"/>
      <c r="HM95" s="5"/>
      <c r="HN95" s="5"/>
      <c r="HO95" s="5"/>
      <c r="HP95" s="5"/>
      <c r="HQ95" s="5"/>
      <c r="HR95" s="5"/>
      <c r="HS95" s="4"/>
      <c r="HT95" s="4"/>
      <c r="HU95" s="4"/>
      <c r="HV95" s="5"/>
      <c r="HW95" s="5"/>
      <c r="HX95" s="4"/>
      <c r="HY95" s="6"/>
      <c r="HZ95" s="4"/>
      <c r="IA95" s="4"/>
      <c r="IB95" s="4"/>
      <c r="IC95" s="4"/>
      <c r="ID95" s="4"/>
      <c r="IE95" s="4"/>
      <c r="IF95" s="5"/>
      <c r="IG95" s="5"/>
      <c r="IH95" s="5"/>
      <c r="II95" s="5"/>
      <c r="IJ95" s="4"/>
      <c r="IK95" s="4"/>
      <c r="IL95" s="4"/>
      <c r="IM95" s="4"/>
      <c r="IN95" s="4"/>
      <c r="IO95" s="5"/>
      <c r="IP95" s="5"/>
      <c r="IQ95" s="4"/>
      <c r="IR95" s="6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</row>
    <row r="96" ht="15.75" customHeight="1">
      <c r="A96" s="5"/>
      <c r="B96" s="5"/>
      <c r="C96" s="5"/>
      <c r="D96" s="5"/>
      <c r="E96" s="59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4"/>
      <c r="S96" s="4"/>
      <c r="T96" s="4"/>
      <c r="U96" s="5"/>
      <c r="V96" s="5"/>
      <c r="W96" s="4"/>
      <c r="X96" s="6"/>
      <c r="Y96" s="4"/>
      <c r="Z96" s="4"/>
      <c r="AA96" s="4"/>
      <c r="AB96" s="4"/>
      <c r="AC96" s="4"/>
      <c r="AD96" s="4"/>
      <c r="AE96" s="5"/>
      <c r="AF96" s="5"/>
      <c r="AG96" s="5"/>
      <c r="AH96" s="5"/>
      <c r="AI96" s="5"/>
      <c r="AJ96" s="5"/>
      <c r="AK96" s="4"/>
      <c r="AL96" s="4"/>
      <c r="AM96" s="4"/>
      <c r="AN96" s="5"/>
      <c r="AO96" s="5"/>
      <c r="AP96" s="4"/>
      <c r="AQ96" s="6"/>
      <c r="AR96" s="4"/>
      <c r="AS96" s="4"/>
      <c r="AT96" s="4"/>
      <c r="AU96" s="4"/>
      <c r="AV96" s="4"/>
      <c r="AW96" s="4"/>
      <c r="AX96" s="5"/>
      <c r="AY96" s="5"/>
      <c r="AZ96" s="5"/>
      <c r="BA96" s="5"/>
      <c r="BB96" s="5"/>
      <c r="BC96" s="5"/>
      <c r="BD96" s="4"/>
      <c r="BE96" s="4"/>
      <c r="BF96" s="4"/>
      <c r="BG96" s="5"/>
      <c r="BH96" s="5"/>
      <c r="BI96" s="4"/>
      <c r="BJ96" s="6"/>
      <c r="BK96" s="4"/>
      <c r="BL96" s="4"/>
      <c r="BM96" s="4"/>
      <c r="BN96" s="4"/>
      <c r="BO96" s="4"/>
      <c r="BP96" s="4"/>
      <c r="BQ96" s="5"/>
      <c r="BR96" s="5"/>
      <c r="BS96" s="5"/>
      <c r="BT96" s="5"/>
      <c r="BU96" s="5"/>
      <c r="BV96" s="5"/>
      <c r="BW96" s="4"/>
      <c r="BX96" s="4"/>
      <c r="BY96" s="4"/>
      <c r="BZ96" s="5"/>
      <c r="CA96" s="5"/>
      <c r="CB96" s="4"/>
      <c r="CC96" s="6"/>
      <c r="CD96" s="4"/>
      <c r="CE96" s="4"/>
      <c r="CF96" s="4"/>
      <c r="CG96" s="4"/>
      <c r="CH96" s="4"/>
      <c r="CI96" s="4"/>
      <c r="CJ96" s="5"/>
      <c r="CK96" s="5"/>
      <c r="CL96" s="5"/>
      <c r="CM96" s="5"/>
      <c r="CN96" s="5"/>
      <c r="CO96" s="5"/>
      <c r="CP96" s="4"/>
      <c r="CQ96" s="4"/>
      <c r="CR96" s="4"/>
      <c r="CS96" s="5"/>
      <c r="CT96" s="5"/>
      <c r="CU96" s="4"/>
      <c r="CV96" s="6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4"/>
      <c r="DJ96" s="4"/>
      <c r="DK96" s="4"/>
      <c r="DL96" s="5"/>
      <c r="DM96" s="5"/>
      <c r="DN96" s="4"/>
      <c r="DO96" s="6"/>
      <c r="DP96" s="4"/>
      <c r="DQ96" s="4"/>
      <c r="DR96" s="4"/>
      <c r="DS96" s="4"/>
      <c r="DT96" s="4"/>
      <c r="DU96" s="4"/>
      <c r="DV96" s="5"/>
      <c r="DW96" s="5"/>
      <c r="DX96" s="5"/>
      <c r="DY96" s="5"/>
      <c r="DZ96" s="5"/>
      <c r="EA96" s="5"/>
      <c r="EB96" s="4"/>
      <c r="EC96" s="4"/>
      <c r="ED96" s="4"/>
      <c r="EE96" s="5"/>
      <c r="EF96" s="5"/>
      <c r="EG96" s="4"/>
      <c r="EH96" s="6"/>
      <c r="EI96" s="4"/>
      <c r="EJ96" s="4"/>
      <c r="EK96" s="4"/>
      <c r="EL96" s="4"/>
      <c r="EM96" s="4"/>
      <c r="EN96" s="4"/>
      <c r="EO96" s="5"/>
      <c r="EP96" s="5"/>
      <c r="EQ96" s="5"/>
      <c r="ER96" s="5"/>
      <c r="ES96" s="5"/>
      <c r="ET96" s="5"/>
      <c r="EU96" s="4"/>
      <c r="EV96" s="4"/>
      <c r="EW96" s="4"/>
      <c r="EX96" s="5"/>
      <c r="EY96" s="5"/>
      <c r="EZ96" s="4"/>
      <c r="FA96" s="6"/>
      <c r="FB96" s="4"/>
      <c r="FC96" s="4"/>
      <c r="FD96" s="4"/>
      <c r="FE96" s="4"/>
      <c r="FF96" s="4"/>
      <c r="FG96" s="4"/>
      <c r="FH96" s="5"/>
      <c r="FI96" s="5"/>
      <c r="FJ96" s="5"/>
      <c r="FK96" s="5"/>
      <c r="FL96" s="5"/>
      <c r="FM96" s="5"/>
      <c r="FN96" s="4"/>
      <c r="FO96" s="4"/>
      <c r="FP96" s="4"/>
      <c r="FQ96" s="5"/>
      <c r="FR96" s="5"/>
      <c r="FS96" s="4"/>
      <c r="FT96" s="6"/>
      <c r="FU96" s="4"/>
      <c r="FV96" s="4"/>
      <c r="FW96" s="4"/>
      <c r="FX96" s="4"/>
      <c r="FY96" s="4"/>
      <c r="FZ96" s="4"/>
      <c r="GA96" s="5"/>
      <c r="GB96" s="5"/>
      <c r="GC96" s="5"/>
      <c r="GD96" s="5"/>
      <c r="GE96" s="5"/>
      <c r="GF96" s="5"/>
      <c r="GG96" s="4"/>
      <c r="GH96" s="4"/>
      <c r="GI96" s="4"/>
      <c r="GJ96" s="5"/>
      <c r="GK96" s="5"/>
      <c r="GL96" s="4"/>
      <c r="GM96" s="6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4"/>
      <c r="HA96" s="4"/>
      <c r="HB96" s="4"/>
      <c r="HC96" s="5"/>
      <c r="HD96" s="5"/>
      <c r="HE96" s="4"/>
      <c r="HF96" s="6"/>
      <c r="HG96" s="4"/>
      <c r="HH96" s="4"/>
      <c r="HI96" s="4"/>
      <c r="HJ96" s="4"/>
      <c r="HK96" s="4"/>
      <c r="HL96" s="4"/>
      <c r="HM96" s="5"/>
      <c r="HN96" s="5"/>
      <c r="HO96" s="5"/>
      <c r="HP96" s="5"/>
      <c r="HQ96" s="5"/>
      <c r="HR96" s="5"/>
      <c r="HS96" s="4"/>
      <c r="HT96" s="4"/>
      <c r="HU96" s="4"/>
      <c r="HV96" s="5"/>
      <c r="HW96" s="5"/>
      <c r="HX96" s="4"/>
      <c r="HY96" s="6"/>
      <c r="HZ96" s="4"/>
      <c r="IA96" s="4"/>
      <c r="IB96" s="4"/>
      <c r="IC96" s="4"/>
      <c r="ID96" s="4"/>
      <c r="IE96" s="4"/>
      <c r="IF96" s="5"/>
      <c r="IG96" s="5"/>
      <c r="IH96" s="5"/>
      <c r="II96" s="5"/>
      <c r="IJ96" s="4"/>
      <c r="IK96" s="4"/>
      <c r="IL96" s="4"/>
      <c r="IM96" s="4"/>
      <c r="IN96" s="4"/>
      <c r="IO96" s="5"/>
      <c r="IP96" s="5"/>
      <c r="IQ96" s="4"/>
      <c r="IR96" s="6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</row>
    <row r="97" ht="15.75" customHeight="1">
      <c r="A97" s="1"/>
      <c r="B97" s="1"/>
      <c r="C97" s="1"/>
      <c r="D97" s="1"/>
      <c r="E97" s="59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4"/>
      <c r="S97" s="4"/>
      <c r="T97" s="4"/>
      <c r="U97" s="5"/>
      <c r="V97" s="5"/>
      <c r="W97" s="4"/>
      <c r="X97" s="6"/>
      <c r="Y97" s="4"/>
      <c r="Z97" s="4"/>
      <c r="AA97" s="4"/>
      <c r="AB97" s="4"/>
      <c r="AC97" s="4"/>
      <c r="AD97" s="4"/>
      <c r="AE97" s="5"/>
      <c r="AF97" s="5"/>
      <c r="AG97" s="5"/>
      <c r="AH97" s="5"/>
      <c r="AI97" s="5"/>
      <c r="AJ97" s="5"/>
      <c r="AK97" s="4"/>
      <c r="AL97" s="4"/>
      <c r="AM97" s="4"/>
      <c r="AN97" s="5"/>
      <c r="AO97" s="5"/>
      <c r="AP97" s="4"/>
      <c r="AQ97" s="6"/>
      <c r="AR97" s="4"/>
      <c r="AS97" s="4"/>
      <c r="AT97" s="4"/>
      <c r="AU97" s="4"/>
      <c r="AV97" s="4"/>
      <c r="AW97" s="4"/>
      <c r="AX97" s="5"/>
      <c r="AY97" s="5"/>
      <c r="AZ97" s="5"/>
      <c r="BA97" s="5"/>
      <c r="BB97" s="5"/>
      <c r="BC97" s="5"/>
      <c r="BD97" s="4"/>
      <c r="BE97" s="4"/>
      <c r="BF97" s="4"/>
      <c r="BG97" s="5"/>
      <c r="BH97" s="5"/>
      <c r="BI97" s="4"/>
      <c r="BJ97" s="6"/>
      <c r="BK97" s="4"/>
      <c r="BL97" s="4"/>
      <c r="BM97" s="4"/>
      <c r="BN97" s="4"/>
      <c r="BO97" s="4"/>
      <c r="BP97" s="4"/>
      <c r="BQ97" s="5"/>
      <c r="BR97" s="5"/>
      <c r="BS97" s="5"/>
      <c r="BT97" s="5"/>
      <c r="BU97" s="5"/>
      <c r="BV97" s="5"/>
      <c r="BW97" s="4"/>
      <c r="BX97" s="4"/>
      <c r="BY97" s="4"/>
      <c r="BZ97" s="5"/>
      <c r="CA97" s="5"/>
      <c r="CB97" s="4"/>
      <c r="CC97" s="6"/>
      <c r="CD97" s="4"/>
      <c r="CE97" s="4"/>
      <c r="CF97" s="4"/>
      <c r="CG97" s="4"/>
      <c r="CH97" s="4"/>
      <c r="CI97" s="4"/>
      <c r="CJ97" s="5"/>
      <c r="CK97" s="5"/>
      <c r="CL97" s="5"/>
      <c r="CM97" s="5"/>
      <c r="CN97" s="5"/>
      <c r="CO97" s="5"/>
      <c r="CP97" s="4"/>
      <c r="CQ97" s="4"/>
      <c r="CR97" s="4"/>
      <c r="CS97" s="5"/>
      <c r="CT97" s="5"/>
      <c r="CU97" s="4"/>
      <c r="CV97" s="6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4"/>
      <c r="DJ97" s="4"/>
      <c r="DK97" s="4"/>
      <c r="DL97" s="5"/>
      <c r="DM97" s="5"/>
      <c r="DN97" s="4"/>
      <c r="DO97" s="6"/>
      <c r="DP97" s="4"/>
      <c r="DQ97" s="4"/>
      <c r="DR97" s="4"/>
      <c r="DS97" s="4"/>
      <c r="DT97" s="4"/>
      <c r="DU97" s="4"/>
      <c r="DV97" s="5"/>
      <c r="DW97" s="5"/>
      <c r="DX97" s="5"/>
      <c r="DY97" s="5"/>
      <c r="DZ97" s="5"/>
      <c r="EA97" s="5"/>
      <c r="EB97" s="4"/>
      <c r="EC97" s="4"/>
      <c r="ED97" s="4"/>
      <c r="EE97" s="5"/>
      <c r="EF97" s="5"/>
      <c r="EG97" s="4"/>
      <c r="EH97" s="6"/>
      <c r="EI97" s="4"/>
      <c r="EJ97" s="4"/>
      <c r="EK97" s="4"/>
      <c r="EL97" s="4"/>
      <c r="EM97" s="4"/>
      <c r="EN97" s="4"/>
      <c r="EO97" s="5"/>
      <c r="EP97" s="5"/>
      <c r="EQ97" s="5"/>
      <c r="ER97" s="5"/>
      <c r="ES97" s="5"/>
      <c r="ET97" s="5"/>
      <c r="EU97" s="4"/>
      <c r="EV97" s="4"/>
      <c r="EW97" s="4"/>
      <c r="EX97" s="5"/>
      <c r="EY97" s="5"/>
      <c r="EZ97" s="4"/>
      <c r="FA97" s="6"/>
      <c r="FB97" s="4"/>
      <c r="FC97" s="4"/>
      <c r="FD97" s="4"/>
      <c r="FE97" s="4"/>
      <c r="FF97" s="4"/>
      <c r="FG97" s="4"/>
      <c r="FH97" s="5"/>
      <c r="FI97" s="5"/>
      <c r="FJ97" s="5"/>
      <c r="FK97" s="5"/>
      <c r="FL97" s="5"/>
      <c r="FM97" s="5"/>
      <c r="FN97" s="4"/>
      <c r="FO97" s="4"/>
      <c r="FP97" s="4"/>
      <c r="FQ97" s="5"/>
      <c r="FR97" s="5"/>
      <c r="FS97" s="4"/>
      <c r="FT97" s="6"/>
      <c r="FU97" s="4"/>
      <c r="FV97" s="4"/>
      <c r="FW97" s="4"/>
      <c r="FX97" s="4"/>
      <c r="FY97" s="4"/>
      <c r="FZ97" s="4"/>
      <c r="GA97" s="5"/>
      <c r="GB97" s="5"/>
      <c r="GC97" s="5"/>
      <c r="GD97" s="5"/>
      <c r="GE97" s="5"/>
      <c r="GF97" s="5"/>
      <c r="GG97" s="4"/>
      <c r="GH97" s="4"/>
      <c r="GI97" s="4"/>
      <c r="GJ97" s="5"/>
      <c r="GK97" s="5"/>
      <c r="GL97" s="4"/>
      <c r="GM97" s="6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4"/>
      <c r="HA97" s="4"/>
      <c r="HB97" s="4"/>
      <c r="HC97" s="5"/>
      <c r="HD97" s="5"/>
      <c r="HE97" s="4"/>
      <c r="HF97" s="6"/>
      <c r="HG97" s="4"/>
      <c r="HH97" s="4"/>
      <c r="HI97" s="4"/>
      <c r="HJ97" s="4"/>
      <c r="HK97" s="4"/>
      <c r="HL97" s="4"/>
      <c r="HM97" s="5"/>
      <c r="HN97" s="5"/>
      <c r="HO97" s="5"/>
      <c r="HP97" s="5"/>
      <c r="HQ97" s="5"/>
      <c r="HR97" s="5"/>
      <c r="HS97" s="4"/>
      <c r="HT97" s="4"/>
      <c r="HU97" s="4"/>
      <c r="HV97" s="5"/>
      <c r="HW97" s="5"/>
      <c r="HX97" s="4"/>
      <c r="HY97" s="6"/>
      <c r="HZ97" s="4"/>
      <c r="IA97" s="4"/>
      <c r="IB97" s="4"/>
      <c r="IC97" s="4"/>
      <c r="ID97" s="4"/>
      <c r="IE97" s="4"/>
      <c r="IF97" s="5"/>
      <c r="IG97" s="5"/>
      <c r="IH97" s="5"/>
      <c r="II97" s="5"/>
      <c r="IJ97" s="4"/>
      <c r="IK97" s="4"/>
      <c r="IL97" s="4"/>
      <c r="IM97" s="4"/>
      <c r="IN97" s="4"/>
      <c r="IO97" s="5"/>
      <c r="IP97" s="5"/>
      <c r="IQ97" s="4"/>
      <c r="IR97" s="6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</row>
    <row r="98" ht="15.75" customHeight="1">
      <c r="A98" s="1"/>
      <c r="B98" s="1"/>
      <c r="C98" s="1"/>
      <c r="D98" s="1"/>
      <c r="E98" s="59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4"/>
      <c r="S98" s="4"/>
      <c r="T98" s="4"/>
      <c r="U98" s="5"/>
      <c r="V98" s="5"/>
      <c r="W98" s="4"/>
      <c r="X98" s="6"/>
      <c r="Y98" s="4"/>
      <c r="Z98" s="4"/>
      <c r="AA98" s="4"/>
      <c r="AB98" s="4"/>
      <c r="AC98" s="4"/>
      <c r="AD98" s="4"/>
      <c r="AE98" s="5"/>
      <c r="AF98" s="5"/>
      <c r="AG98" s="5"/>
      <c r="AH98" s="5"/>
      <c r="AI98" s="5"/>
      <c r="AJ98" s="5"/>
      <c r="AK98" s="4"/>
      <c r="AL98" s="4"/>
      <c r="AM98" s="4"/>
      <c r="AN98" s="5"/>
      <c r="AO98" s="5"/>
      <c r="AP98" s="4"/>
      <c r="AQ98" s="6"/>
      <c r="AR98" s="4"/>
      <c r="AS98" s="4"/>
      <c r="AT98" s="4"/>
      <c r="AU98" s="4"/>
      <c r="AV98" s="4"/>
      <c r="AW98" s="4"/>
      <c r="AX98" s="5"/>
      <c r="AY98" s="5"/>
      <c r="AZ98" s="5"/>
      <c r="BA98" s="5"/>
      <c r="BB98" s="5"/>
      <c r="BC98" s="5"/>
      <c r="BD98" s="4"/>
      <c r="BE98" s="4"/>
      <c r="BF98" s="4"/>
      <c r="BG98" s="5"/>
      <c r="BH98" s="5"/>
      <c r="BI98" s="4"/>
      <c r="BJ98" s="6"/>
      <c r="BK98" s="4"/>
      <c r="BL98" s="4"/>
      <c r="BM98" s="4"/>
      <c r="BN98" s="4"/>
      <c r="BO98" s="4"/>
      <c r="BP98" s="4"/>
      <c r="BQ98" s="5"/>
      <c r="BR98" s="5"/>
      <c r="BS98" s="5"/>
      <c r="BT98" s="5"/>
      <c r="BU98" s="5"/>
      <c r="BV98" s="5"/>
      <c r="BW98" s="4"/>
      <c r="BX98" s="4"/>
      <c r="BY98" s="4"/>
      <c r="BZ98" s="5"/>
      <c r="CA98" s="5"/>
      <c r="CB98" s="4"/>
      <c r="CC98" s="6"/>
      <c r="CD98" s="4"/>
      <c r="CE98" s="4"/>
      <c r="CF98" s="4"/>
      <c r="CG98" s="4"/>
      <c r="CH98" s="4"/>
      <c r="CI98" s="4"/>
      <c r="CJ98" s="5"/>
      <c r="CK98" s="5"/>
      <c r="CL98" s="5"/>
      <c r="CM98" s="5"/>
      <c r="CN98" s="5"/>
      <c r="CO98" s="5"/>
      <c r="CP98" s="4"/>
      <c r="CQ98" s="4"/>
      <c r="CR98" s="4"/>
      <c r="CS98" s="5"/>
      <c r="CT98" s="5"/>
      <c r="CU98" s="4"/>
      <c r="CV98" s="6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4"/>
      <c r="DJ98" s="4"/>
      <c r="DK98" s="4"/>
      <c r="DL98" s="5"/>
      <c r="DM98" s="5"/>
      <c r="DN98" s="4"/>
      <c r="DO98" s="6"/>
      <c r="DP98" s="4"/>
      <c r="DQ98" s="4"/>
      <c r="DR98" s="4"/>
      <c r="DS98" s="4"/>
      <c r="DT98" s="4"/>
      <c r="DU98" s="4"/>
      <c r="DV98" s="5"/>
      <c r="DW98" s="5"/>
      <c r="DX98" s="5"/>
      <c r="DY98" s="5"/>
      <c r="DZ98" s="5"/>
      <c r="EA98" s="5"/>
      <c r="EB98" s="4"/>
      <c r="EC98" s="4"/>
      <c r="ED98" s="4"/>
      <c r="EE98" s="5"/>
      <c r="EF98" s="5"/>
      <c r="EG98" s="4"/>
      <c r="EH98" s="6"/>
      <c r="EI98" s="4"/>
      <c r="EJ98" s="4"/>
      <c r="EK98" s="4"/>
      <c r="EL98" s="4"/>
      <c r="EM98" s="4"/>
      <c r="EN98" s="4"/>
      <c r="EO98" s="5"/>
      <c r="EP98" s="5"/>
      <c r="EQ98" s="5"/>
      <c r="ER98" s="5"/>
      <c r="ES98" s="5"/>
      <c r="ET98" s="5"/>
      <c r="EU98" s="4"/>
      <c r="EV98" s="4"/>
      <c r="EW98" s="4"/>
      <c r="EX98" s="5"/>
      <c r="EY98" s="5"/>
      <c r="EZ98" s="4"/>
      <c r="FA98" s="6"/>
      <c r="FB98" s="4"/>
      <c r="FC98" s="4"/>
      <c r="FD98" s="4"/>
      <c r="FE98" s="4"/>
      <c r="FF98" s="4"/>
      <c r="FG98" s="4"/>
      <c r="FH98" s="5"/>
      <c r="FI98" s="5"/>
      <c r="FJ98" s="5"/>
      <c r="FK98" s="5"/>
      <c r="FL98" s="5"/>
      <c r="FM98" s="5"/>
      <c r="FN98" s="4"/>
      <c r="FO98" s="4"/>
      <c r="FP98" s="4"/>
      <c r="FQ98" s="5"/>
      <c r="FR98" s="5"/>
      <c r="FS98" s="4"/>
      <c r="FT98" s="6"/>
      <c r="FU98" s="4"/>
      <c r="FV98" s="4"/>
      <c r="FW98" s="4"/>
      <c r="FX98" s="4"/>
      <c r="FY98" s="4"/>
      <c r="FZ98" s="4"/>
      <c r="GA98" s="5"/>
      <c r="GB98" s="5"/>
      <c r="GC98" s="5"/>
      <c r="GD98" s="5"/>
      <c r="GE98" s="5"/>
      <c r="GF98" s="5"/>
      <c r="GG98" s="4"/>
      <c r="GH98" s="4"/>
      <c r="GI98" s="4"/>
      <c r="GJ98" s="5"/>
      <c r="GK98" s="5"/>
      <c r="GL98" s="4"/>
      <c r="GM98" s="6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4"/>
      <c r="HA98" s="4"/>
      <c r="HB98" s="4"/>
      <c r="HC98" s="5"/>
      <c r="HD98" s="5"/>
      <c r="HE98" s="4"/>
      <c r="HF98" s="6"/>
      <c r="HG98" s="4"/>
      <c r="HH98" s="4"/>
      <c r="HI98" s="4"/>
      <c r="HJ98" s="4"/>
      <c r="HK98" s="4"/>
      <c r="HL98" s="4"/>
      <c r="HM98" s="5"/>
      <c r="HN98" s="5"/>
      <c r="HO98" s="5"/>
      <c r="HP98" s="5"/>
      <c r="HQ98" s="5"/>
      <c r="HR98" s="5"/>
      <c r="HS98" s="4"/>
      <c r="HT98" s="4"/>
      <c r="HU98" s="4"/>
      <c r="HV98" s="5"/>
      <c r="HW98" s="5"/>
      <c r="HX98" s="4"/>
      <c r="HY98" s="6"/>
      <c r="HZ98" s="4"/>
      <c r="IA98" s="4"/>
      <c r="IB98" s="4"/>
      <c r="IC98" s="4"/>
      <c r="ID98" s="4"/>
      <c r="IE98" s="4"/>
      <c r="IF98" s="5"/>
      <c r="IG98" s="5"/>
      <c r="IH98" s="5"/>
      <c r="II98" s="5"/>
      <c r="IJ98" s="4"/>
      <c r="IK98" s="4"/>
      <c r="IL98" s="4"/>
      <c r="IM98" s="4"/>
      <c r="IN98" s="4"/>
      <c r="IO98" s="5"/>
      <c r="IP98" s="5"/>
      <c r="IQ98" s="4"/>
      <c r="IR98" s="6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</row>
    <row r="99" ht="15.75" customHeight="1">
      <c r="A99" s="1"/>
      <c r="B99" s="1"/>
      <c r="C99" s="1"/>
      <c r="D99" s="1"/>
      <c r="E99" s="59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4"/>
      <c r="S99" s="4"/>
      <c r="T99" s="4"/>
      <c r="U99" s="5"/>
      <c r="V99" s="5"/>
      <c r="W99" s="4"/>
      <c r="X99" s="6"/>
      <c r="Y99" s="4"/>
      <c r="Z99" s="4"/>
      <c r="AA99" s="4"/>
      <c r="AB99" s="4"/>
      <c r="AC99" s="4"/>
      <c r="AD99" s="4"/>
      <c r="AE99" s="5"/>
      <c r="AF99" s="5"/>
      <c r="AG99" s="5"/>
      <c r="AH99" s="5"/>
      <c r="AI99" s="5"/>
      <c r="AJ99" s="5"/>
      <c r="AK99" s="4"/>
      <c r="AL99" s="4"/>
      <c r="AM99" s="4"/>
      <c r="AN99" s="5"/>
      <c r="AO99" s="5"/>
      <c r="AP99" s="4"/>
      <c r="AQ99" s="6"/>
      <c r="AR99" s="4"/>
      <c r="AS99" s="4"/>
      <c r="AT99" s="4"/>
      <c r="AU99" s="4"/>
      <c r="AV99" s="4"/>
      <c r="AW99" s="4"/>
      <c r="AX99" s="5"/>
      <c r="AY99" s="5"/>
      <c r="AZ99" s="5"/>
      <c r="BA99" s="5"/>
      <c r="BB99" s="5"/>
      <c r="BC99" s="5"/>
      <c r="BD99" s="4"/>
      <c r="BE99" s="4"/>
      <c r="BF99" s="4"/>
      <c r="BG99" s="5"/>
      <c r="BH99" s="5"/>
      <c r="BI99" s="4"/>
      <c r="BJ99" s="6"/>
      <c r="BK99" s="4"/>
      <c r="BL99" s="4"/>
      <c r="BM99" s="4"/>
      <c r="BN99" s="4"/>
      <c r="BO99" s="4"/>
      <c r="BP99" s="4"/>
      <c r="BQ99" s="5"/>
      <c r="BR99" s="5"/>
      <c r="BS99" s="5"/>
      <c r="BT99" s="5"/>
      <c r="BU99" s="5"/>
      <c r="BV99" s="5"/>
      <c r="BW99" s="4"/>
      <c r="BX99" s="4"/>
      <c r="BY99" s="4"/>
      <c r="BZ99" s="5"/>
      <c r="CA99" s="5"/>
      <c r="CB99" s="4"/>
      <c r="CC99" s="6"/>
      <c r="CD99" s="4"/>
      <c r="CE99" s="4"/>
      <c r="CF99" s="4"/>
      <c r="CG99" s="4"/>
      <c r="CH99" s="4"/>
      <c r="CI99" s="4"/>
      <c r="CJ99" s="5"/>
      <c r="CK99" s="5"/>
      <c r="CL99" s="5"/>
      <c r="CM99" s="5"/>
      <c r="CN99" s="5"/>
      <c r="CO99" s="5"/>
      <c r="CP99" s="4"/>
      <c r="CQ99" s="4"/>
      <c r="CR99" s="4"/>
      <c r="CS99" s="5"/>
      <c r="CT99" s="5"/>
      <c r="CU99" s="4"/>
      <c r="CV99" s="6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4"/>
      <c r="DJ99" s="4"/>
      <c r="DK99" s="4"/>
      <c r="DL99" s="5"/>
      <c r="DM99" s="5"/>
      <c r="DN99" s="4"/>
      <c r="DO99" s="6"/>
      <c r="DP99" s="4"/>
      <c r="DQ99" s="4"/>
      <c r="DR99" s="4"/>
      <c r="DS99" s="4"/>
      <c r="DT99" s="4"/>
      <c r="DU99" s="4"/>
      <c r="DV99" s="5"/>
      <c r="DW99" s="5"/>
      <c r="DX99" s="5"/>
      <c r="DY99" s="5"/>
      <c r="DZ99" s="5"/>
      <c r="EA99" s="5"/>
      <c r="EB99" s="4"/>
      <c r="EC99" s="4"/>
      <c r="ED99" s="4"/>
      <c r="EE99" s="5"/>
      <c r="EF99" s="5"/>
      <c r="EG99" s="4"/>
      <c r="EH99" s="6"/>
      <c r="EI99" s="4"/>
      <c r="EJ99" s="4"/>
      <c r="EK99" s="4"/>
      <c r="EL99" s="4"/>
      <c r="EM99" s="4"/>
      <c r="EN99" s="4"/>
      <c r="EO99" s="5"/>
      <c r="EP99" s="5"/>
      <c r="EQ99" s="5"/>
      <c r="ER99" s="5"/>
      <c r="ES99" s="5"/>
      <c r="ET99" s="5"/>
      <c r="EU99" s="4"/>
      <c r="EV99" s="4"/>
      <c r="EW99" s="4"/>
      <c r="EX99" s="5"/>
      <c r="EY99" s="5"/>
      <c r="EZ99" s="4"/>
      <c r="FA99" s="6"/>
      <c r="FB99" s="4"/>
      <c r="FC99" s="4"/>
      <c r="FD99" s="4"/>
      <c r="FE99" s="4"/>
      <c r="FF99" s="4"/>
      <c r="FG99" s="4"/>
      <c r="FH99" s="5"/>
      <c r="FI99" s="5"/>
      <c r="FJ99" s="5"/>
      <c r="FK99" s="5"/>
      <c r="FL99" s="5"/>
      <c r="FM99" s="5"/>
      <c r="FN99" s="4"/>
      <c r="FO99" s="4"/>
      <c r="FP99" s="4"/>
      <c r="FQ99" s="5"/>
      <c r="FR99" s="5"/>
      <c r="FS99" s="4"/>
      <c r="FT99" s="6"/>
      <c r="FU99" s="4"/>
      <c r="FV99" s="4"/>
      <c r="FW99" s="4"/>
      <c r="FX99" s="4"/>
      <c r="FY99" s="4"/>
      <c r="FZ99" s="4"/>
      <c r="GA99" s="5"/>
      <c r="GB99" s="5"/>
      <c r="GC99" s="5"/>
      <c r="GD99" s="5"/>
      <c r="GE99" s="5"/>
      <c r="GF99" s="5"/>
      <c r="GG99" s="4"/>
      <c r="GH99" s="4"/>
      <c r="GI99" s="4"/>
      <c r="GJ99" s="5"/>
      <c r="GK99" s="5"/>
      <c r="GL99" s="4"/>
      <c r="GM99" s="6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4"/>
      <c r="HA99" s="4"/>
      <c r="HB99" s="4"/>
      <c r="HC99" s="5"/>
      <c r="HD99" s="5"/>
      <c r="HE99" s="4"/>
      <c r="HF99" s="6"/>
      <c r="HG99" s="4"/>
      <c r="HH99" s="4"/>
      <c r="HI99" s="4"/>
      <c r="HJ99" s="4"/>
      <c r="HK99" s="4"/>
      <c r="HL99" s="4"/>
      <c r="HM99" s="5"/>
      <c r="HN99" s="5"/>
      <c r="HO99" s="5"/>
      <c r="HP99" s="5"/>
      <c r="HQ99" s="5"/>
      <c r="HR99" s="5"/>
      <c r="HS99" s="4"/>
      <c r="HT99" s="4"/>
      <c r="HU99" s="4"/>
      <c r="HV99" s="5"/>
      <c r="HW99" s="5"/>
      <c r="HX99" s="4"/>
      <c r="HY99" s="6"/>
      <c r="HZ99" s="4"/>
      <c r="IA99" s="4"/>
      <c r="IB99" s="4"/>
      <c r="IC99" s="4"/>
      <c r="ID99" s="4"/>
      <c r="IE99" s="4"/>
      <c r="IF99" s="5"/>
      <c r="IG99" s="5"/>
      <c r="IH99" s="5"/>
      <c r="II99" s="5"/>
      <c r="IJ99" s="4"/>
      <c r="IK99" s="4"/>
      <c r="IL99" s="4"/>
      <c r="IM99" s="4"/>
      <c r="IN99" s="4"/>
      <c r="IO99" s="5"/>
      <c r="IP99" s="5"/>
      <c r="IQ99" s="4"/>
      <c r="IR99" s="6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</row>
    <row r="100" ht="15.75" customHeight="1">
      <c r="A100" s="1"/>
      <c r="B100" s="1"/>
      <c r="C100" s="1"/>
      <c r="D100" s="1"/>
      <c r="E100" s="59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4"/>
      <c r="S100" s="4"/>
      <c r="T100" s="4"/>
      <c r="U100" s="5"/>
      <c r="V100" s="5"/>
      <c r="W100" s="4"/>
      <c r="X100" s="6"/>
      <c r="Y100" s="4"/>
      <c r="Z100" s="4"/>
      <c r="AA100" s="4"/>
      <c r="AB100" s="4"/>
      <c r="AC100" s="4"/>
      <c r="AD100" s="4"/>
      <c r="AE100" s="5"/>
      <c r="AF100" s="5"/>
      <c r="AG100" s="5"/>
      <c r="AH100" s="5"/>
      <c r="AI100" s="5"/>
      <c r="AJ100" s="5"/>
      <c r="AK100" s="4"/>
      <c r="AL100" s="4"/>
      <c r="AM100" s="4"/>
      <c r="AN100" s="5"/>
      <c r="AO100" s="5"/>
      <c r="AP100" s="4"/>
      <c r="AQ100" s="6"/>
      <c r="AR100" s="4"/>
      <c r="AS100" s="4"/>
      <c r="AT100" s="4"/>
      <c r="AU100" s="4"/>
      <c r="AV100" s="4"/>
      <c r="AW100" s="4"/>
      <c r="AX100" s="5"/>
      <c r="AY100" s="5"/>
      <c r="AZ100" s="5"/>
      <c r="BA100" s="5"/>
      <c r="BB100" s="5"/>
      <c r="BC100" s="5"/>
      <c r="BD100" s="4"/>
      <c r="BE100" s="4"/>
      <c r="BF100" s="4"/>
      <c r="BG100" s="5"/>
      <c r="BH100" s="5"/>
      <c r="BI100" s="4"/>
      <c r="BJ100" s="6"/>
      <c r="BK100" s="4"/>
      <c r="BL100" s="4"/>
      <c r="BM100" s="4"/>
      <c r="BN100" s="4"/>
      <c r="BO100" s="4"/>
      <c r="BP100" s="4"/>
      <c r="BQ100" s="5"/>
      <c r="BR100" s="5"/>
      <c r="BS100" s="5"/>
      <c r="BT100" s="5"/>
      <c r="BU100" s="5"/>
      <c r="BV100" s="5"/>
      <c r="BW100" s="4"/>
      <c r="BX100" s="4"/>
      <c r="BY100" s="4"/>
      <c r="BZ100" s="5"/>
      <c r="CA100" s="5"/>
      <c r="CB100" s="4"/>
      <c r="CC100" s="6"/>
      <c r="CD100" s="4"/>
      <c r="CE100" s="4"/>
      <c r="CF100" s="4"/>
      <c r="CG100" s="4"/>
      <c r="CH100" s="4"/>
      <c r="CI100" s="4"/>
      <c r="CJ100" s="5"/>
      <c r="CK100" s="5"/>
      <c r="CL100" s="5"/>
      <c r="CM100" s="5"/>
      <c r="CN100" s="5"/>
      <c r="CO100" s="5"/>
      <c r="CP100" s="4"/>
      <c r="CQ100" s="4"/>
      <c r="CR100" s="4"/>
      <c r="CS100" s="5"/>
      <c r="CT100" s="5"/>
      <c r="CU100" s="4"/>
      <c r="CV100" s="6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4"/>
      <c r="DJ100" s="4"/>
      <c r="DK100" s="4"/>
      <c r="DL100" s="5"/>
      <c r="DM100" s="5"/>
      <c r="DN100" s="4"/>
      <c r="DO100" s="6"/>
      <c r="DP100" s="4"/>
      <c r="DQ100" s="4"/>
      <c r="DR100" s="4"/>
      <c r="DS100" s="4"/>
      <c r="DT100" s="4"/>
      <c r="DU100" s="4"/>
      <c r="DV100" s="5"/>
      <c r="DW100" s="5"/>
      <c r="DX100" s="5"/>
      <c r="DY100" s="5"/>
      <c r="DZ100" s="5"/>
      <c r="EA100" s="5"/>
      <c r="EB100" s="4"/>
      <c r="EC100" s="4"/>
      <c r="ED100" s="4"/>
      <c r="EE100" s="5"/>
      <c r="EF100" s="5"/>
      <c r="EG100" s="4"/>
      <c r="EH100" s="6"/>
      <c r="EI100" s="4"/>
      <c r="EJ100" s="4"/>
      <c r="EK100" s="4"/>
      <c r="EL100" s="4"/>
      <c r="EM100" s="4"/>
      <c r="EN100" s="4"/>
      <c r="EO100" s="5"/>
      <c r="EP100" s="5"/>
      <c r="EQ100" s="5"/>
      <c r="ER100" s="5"/>
      <c r="ES100" s="5"/>
      <c r="ET100" s="5"/>
      <c r="EU100" s="4"/>
      <c r="EV100" s="4"/>
      <c r="EW100" s="4"/>
      <c r="EX100" s="5"/>
      <c r="EY100" s="5"/>
      <c r="EZ100" s="4"/>
      <c r="FA100" s="6"/>
      <c r="FB100" s="4"/>
      <c r="FC100" s="4"/>
      <c r="FD100" s="4"/>
      <c r="FE100" s="4"/>
      <c r="FF100" s="4"/>
      <c r="FG100" s="4"/>
      <c r="FH100" s="5"/>
      <c r="FI100" s="5"/>
      <c r="FJ100" s="5"/>
      <c r="FK100" s="5"/>
      <c r="FL100" s="5"/>
      <c r="FM100" s="5"/>
      <c r="FN100" s="4"/>
      <c r="FO100" s="4"/>
      <c r="FP100" s="4"/>
      <c r="FQ100" s="5"/>
      <c r="FR100" s="5"/>
      <c r="FS100" s="4"/>
      <c r="FT100" s="6"/>
      <c r="FU100" s="4"/>
      <c r="FV100" s="4"/>
      <c r="FW100" s="4"/>
      <c r="FX100" s="4"/>
      <c r="FY100" s="4"/>
      <c r="FZ100" s="4"/>
      <c r="GA100" s="5"/>
      <c r="GB100" s="5"/>
      <c r="GC100" s="5"/>
      <c r="GD100" s="5"/>
      <c r="GE100" s="5"/>
      <c r="GF100" s="5"/>
      <c r="GG100" s="4"/>
      <c r="GH100" s="4"/>
      <c r="GI100" s="4"/>
      <c r="GJ100" s="5"/>
      <c r="GK100" s="5"/>
      <c r="GL100" s="4"/>
      <c r="GM100" s="6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4"/>
      <c r="HA100" s="4"/>
      <c r="HB100" s="4"/>
      <c r="HC100" s="5"/>
      <c r="HD100" s="5"/>
      <c r="HE100" s="4"/>
      <c r="HF100" s="6"/>
      <c r="HG100" s="4"/>
      <c r="HH100" s="4"/>
      <c r="HI100" s="4"/>
      <c r="HJ100" s="4"/>
      <c r="HK100" s="4"/>
      <c r="HL100" s="4"/>
      <c r="HM100" s="5"/>
      <c r="HN100" s="5"/>
      <c r="HO100" s="5"/>
      <c r="HP100" s="5"/>
      <c r="HQ100" s="5"/>
      <c r="HR100" s="5"/>
      <c r="HS100" s="4"/>
      <c r="HT100" s="4"/>
      <c r="HU100" s="4"/>
      <c r="HV100" s="5"/>
      <c r="HW100" s="5"/>
      <c r="HX100" s="4"/>
      <c r="HY100" s="6"/>
      <c r="HZ100" s="4"/>
      <c r="IA100" s="4"/>
      <c r="IB100" s="4"/>
      <c r="IC100" s="4"/>
      <c r="ID100" s="4"/>
      <c r="IE100" s="4"/>
      <c r="IF100" s="5"/>
      <c r="IG100" s="5"/>
      <c r="IH100" s="5"/>
      <c r="II100" s="5"/>
      <c r="IJ100" s="4"/>
      <c r="IK100" s="4"/>
      <c r="IL100" s="4"/>
      <c r="IM100" s="4"/>
      <c r="IN100" s="4"/>
      <c r="IO100" s="5"/>
      <c r="IP100" s="5"/>
      <c r="IQ100" s="4"/>
      <c r="IR100" s="6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</row>
    <row r="101" ht="15.75" customHeight="1">
      <c r="A101" s="1"/>
      <c r="B101" s="1"/>
      <c r="C101" s="1"/>
      <c r="D101" s="1"/>
      <c r="E101" s="59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4"/>
      <c r="S101" s="4"/>
      <c r="T101" s="4"/>
      <c r="U101" s="5"/>
      <c r="V101" s="5"/>
      <c r="W101" s="4"/>
      <c r="X101" s="6"/>
      <c r="Y101" s="4"/>
      <c r="Z101" s="4"/>
      <c r="AA101" s="4"/>
      <c r="AB101" s="4"/>
      <c r="AC101" s="4"/>
      <c r="AD101" s="4"/>
      <c r="AE101" s="5"/>
      <c r="AF101" s="5"/>
      <c r="AG101" s="5"/>
      <c r="AH101" s="5"/>
      <c r="AI101" s="5"/>
      <c r="AJ101" s="5"/>
      <c r="AK101" s="4"/>
      <c r="AL101" s="4"/>
      <c r="AM101" s="4"/>
      <c r="AN101" s="5"/>
      <c r="AO101" s="5"/>
      <c r="AP101" s="4"/>
      <c r="AQ101" s="6"/>
      <c r="AR101" s="4"/>
      <c r="AS101" s="4"/>
      <c r="AT101" s="4"/>
      <c r="AU101" s="4"/>
      <c r="AV101" s="4"/>
      <c r="AW101" s="4"/>
      <c r="AX101" s="5"/>
      <c r="AY101" s="5"/>
      <c r="AZ101" s="5"/>
      <c r="BA101" s="5"/>
      <c r="BB101" s="5"/>
      <c r="BC101" s="5"/>
      <c r="BD101" s="4"/>
      <c r="BE101" s="4"/>
      <c r="BF101" s="4"/>
      <c r="BG101" s="5"/>
      <c r="BH101" s="5"/>
      <c r="BI101" s="4"/>
      <c r="BJ101" s="6"/>
      <c r="BK101" s="4"/>
      <c r="BL101" s="4"/>
      <c r="BM101" s="4"/>
      <c r="BN101" s="4"/>
      <c r="BO101" s="4"/>
      <c r="BP101" s="4"/>
      <c r="BQ101" s="5"/>
      <c r="BR101" s="5"/>
      <c r="BS101" s="5"/>
      <c r="BT101" s="5"/>
      <c r="BU101" s="5"/>
      <c r="BV101" s="5"/>
      <c r="BW101" s="4"/>
      <c r="BX101" s="4"/>
      <c r="BY101" s="4"/>
      <c r="BZ101" s="5"/>
      <c r="CA101" s="5"/>
      <c r="CB101" s="4"/>
      <c r="CC101" s="6"/>
      <c r="CD101" s="4"/>
      <c r="CE101" s="4"/>
      <c r="CF101" s="4"/>
      <c r="CG101" s="4"/>
      <c r="CH101" s="4"/>
      <c r="CI101" s="4"/>
      <c r="CJ101" s="5"/>
      <c r="CK101" s="5"/>
      <c r="CL101" s="5"/>
      <c r="CM101" s="5"/>
      <c r="CN101" s="5"/>
      <c r="CO101" s="5"/>
      <c r="CP101" s="4"/>
      <c r="CQ101" s="4"/>
      <c r="CR101" s="4"/>
      <c r="CS101" s="5"/>
      <c r="CT101" s="5"/>
      <c r="CU101" s="4"/>
      <c r="CV101" s="6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4"/>
      <c r="DJ101" s="4"/>
      <c r="DK101" s="4"/>
      <c r="DL101" s="5"/>
      <c r="DM101" s="5"/>
      <c r="DN101" s="4"/>
      <c r="DO101" s="6"/>
      <c r="DP101" s="4"/>
      <c r="DQ101" s="4"/>
      <c r="DR101" s="4"/>
      <c r="DS101" s="4"/>
      <c r="DT101" s="4"/>
      <c r="DU101" s="4"/>
      <c r="DV101" s="5"/>
      <c r="DW101" s="5"/>
      <c r="DX101" s="5"/>
      <c r="DY101" s="5"/>
      <c r="DZ101" s="5"/>
      <c r="EA101" s="5"/>
      <c r="EB101" s="4"/>
      <c r="EC101" s="4"/>
      <c r="ED101" s="4"/>
      <c r="EE101" s="5"/>
      <c r="EF101" s="5"/>
      <c r="EG101" s="4"/>
      <c r="EH101" s="6"/>
      <c r="EI101" s="4"/>
      <c r="EJ101" s="4"/>
      <c r="EK101" s="4"/>
      <c r="EL101" s="4"/>
      <c r="EM101" s="4"/>
      <c r="EN101" s="4"/>
      <c r="EO101" s="5"/>
      <c r="EP101" s="5"/>
      <c r="EQ101" s="5"/>
      <c r="ER101" s="5"/>
      <c r="ES101" s="5"/>
      <c r="ET101" s="5"/>
      <c r="EU101" s="4"/>
      <c r="EV101" s="4"/>
      <c r="EW101" s="4"/>
      <c r="EX101" s="5"/>
      <c r="EY101" s="5"/>
      <c r="EZ101" s="4"/>
      <c r="FA101" s="6"/>
      <c r="FB101" s="4"/>
      <c r="FC101" s="4"/>
      <c r="FD101" s="4"/>
      <c r="FE101" s="4"/>
      <c r="FF101" s="4"/>
      <c r="FG101" s="4"/>
      <c r="FH101" s="5"/>
      <c r="FI101" s="5"/>
      <c r="FJ101" s="5"/>
      <c r="FK101" s="5"/>
      <c r="FL101" s="5"/>
      <c r="FM101" s="5"/>
      <c r="FN101" s="4"/>
      <c r="FO101" s="4"/>
      <c r="FP101" s="4"/>
      <c r="FQ101" s="5"/>
      <c r="FR101" s="5"/>
      <c r="FS101" s="4"/>
      <c r="FT101" s="6"/>
      <c r="FU101" s="4"/>
      <c r="FV101" s="4"/>
      <c r="FW101" s="4"/>
      <c r="FX101" s="4"/>
      <c r="FY101" s="4"/>
      <c r="FZ101" s="4"/>
      <c r="GA101" s="5"/>
      <c r="GB101" s="5"/>
      <c r="GC101" s="5"/>
      <c r="GD101" s="5"/>
      <c r="GE101" s="5"/>
      <c r="GF101" s="5"/>
      <c r="GG101" s="4"/>
      <c r="GH101" s="4"/>
      <c r="GI101" s="4"/>
      <c r="GJ101" s="5"/>
      <c r="GK101" s="5"/>
      <c r="GL101" s="4"/>
      <c r="GM101" s="6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4"/>
      <c r="HA101" s="4"/>
      <c r="HB101" s="4"/>
      <c r="HC101" s="5"/>
      <c r="HD101" s="5"/>
      <c r="HE101" s="4"/>
      <c r="HF101" s="6"/>
      <c r="HG101" s="4"/>
      <c r="HH101" s="4"/>
      <c r="HI101" s="4"/>
      <c r="HJ101" s="4"/>
      <c r="HK101" s="4"/>
      <c r="HL101" s="4"/>
      <c r="HM101" s="5"/>
      <c r="HN101" s="5"/>
      <c r="HO101" s="5"/>
      <c r="HP101" s="5"/>
      <c r="HQ101" s="5"/>
      <c r="HR101" s="5"/>
      <c r="HS101" s="4"/>
      <c r="HT101" s="4"/>
      <c r="HU101" s="4"/>
      <c r="HV101" s="5"/>
      <c r="HW101" s="5"/>
      <c r="HX101" s="4"/>
      <c r="HY101" s="6"/>
      <c r="HZ101" s="4"/>
      <c r="IA101" s="4"/>
      <c r="IB101" s="4"/>
      <c r="IC101" s="4"/>
      <c r="ID101" s="4"/>
      <c r="IE101" s="4"/>
      <c r="IF101" s="5"/>
      <c r="IG101" s="5"/>
      <c r="IH101" s="5"/>
      <c r="II101" s="5"/>
      <c r="IJ101" s="4"/>
      <c r="IK101" s="4"/>
      <c r="IL101" s="4"/>
      <c r="IM101" s="4"/>
      <c r="IN101" s="4"/>
      <c r="IO101" s="5"/>
      <c r="IP101" s="5"/>
      <c r="IQ101" s="4"/>
      <c r="IR101" s="6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</row>
  </sheetData>
  <mergeCells count="17">
    <mergeCell ref="J4:O4"/>
    <mergeCell ref="AC4:AH4"/>
    <mergeCell ref="AV4:BA4"/>
    <mergeCell ref="BO4:BT4"/>
    <mergeCell ref="CH4:CM4"/>
    <mergeCell ref="DA4:DF4"/>
    <mergeCell ref="DT4:DY4"/>
    <mergeCell ref="IA4:IB4"/>
    <mergeCell ref="ID4:II4"/>
    <mergeCell ref="IP4:IQ4"/>
    <mergeCell ref="EM4:ER4"/>
    <mergeCell ref="FF4:FK4"/>
    <mergeCell ref="FY4:GD4"/>
    <mergeCell ref="GR4:GW4"/>
    <mergeCell ref="HH4:HI4"/>
    <mergeCell ref="HK4:HP4"/>
    <mergeCell ref="HW4:HX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7.29"/>
    <col customWidth="1" min="2" max="2" width="25.57"/>
    <col customWidth="1" min="3" max="3" width="23.43"/>
    <col customWidth="1" min="4" max="4" width="20.86"/>
    <col customWidth="1" min="5" max="5" width="14.29"/>
    <col customWidth="1" min="6" max="6" width="16.29" outlineLevel="1"/>
    <col customWidth="1" min="7" max="11" width="13.29" outlineLevel="1"/>
    <col customWidth="1" min="12" max="17" width="11.43" outlineLevel="1"/>
    <col customWidth="1" min="18" max="20" width="13.29" outlineLevel="1"/>
    <col customWidth="1" min="21" max="22" width="12.86" outlineLevel="1"/>
    <col customWidth="1" min="23" max="23" width="13.29" outlineLevel="1"/>
    <col customWidth="1" min="24" max="24" width="13.29"/>
    <col customWidth="1" min="25" max="30" width="13.29" outlineLevel="1"/>
    <col customWidth="1" min="31" max="36" width="11.43" outlineLevel="1"/>
    <col customWidth="1" min="37" max="39" width="13.29" outlineLevel="1"/>
    <col customWidth="1" min="40" max="41" width="12.86" outlineLevel="1"/>
    <col customWidth="1" min="42" max="42" width="13.29" outlineLevel="1"/>
    <col customWidth="1" min="43" max="43" width="13.29"/>
    <col customWidth="1" min="44" max="49" width="13.29" outlineLevel="1"/>
    <col customWidth="1" min="50" max="55" width="11.43" outlineLevel="1"/>
    <col customWidth="1" min="56" max="58" width="13.29" outlineLevel="1"/>
    <col customWidth="1" min="59" max="60" width="12.86" outlineLevel="1"/>
    <col customWidth="1" min="61" max="61" width="13.29" outlineLevel="1"/>
    <col customWidth="1" min="62" max="62" width="13.29"/>
    <col customWidth="1" min="63" max="68" width="13.29" outlineLevel="1"/>
    <col customWidth="1" min="69" max="74" width="11.43" outlineLevel="1"/>
    <col customWidth="1" min="75" max="77" width="13.29" outlineLevel="1"/>
    <col customWidth="1" min="78" max="79" width="12.86" outlineLevel="1"/>
    <col customWidth="1" min="80" max="80" width="13.29" outlineLevel="1"/>
    <col customWidth="1" min="81" max="81" width="13.29"/>
    <col customWidth="1" min="82" max="87" width="13.29" outlineLevel="1"/>
    <col customWidth="1" min="88" max="90" width="11.43" outlineLevel="1"/>
    <col customWidth="1" min="91" max="93" width="11.86" outlineLevel="1"/>
    <col customWidth="1" min="94" max="96" width="13.29" outlineLevel="1"/>
    <col customWidth="1" min="97" max="98" width="12.86" outlineLevel="1"/>
    <col customWidth="1" min="99" max="99" width="13.29" outlineLevel="1"/>
    <col customWidth="1" min="100" max="100" width="14.29"/>
    <col customWidth="1" min="101" max="106" width="13.29" outlineLevel="1"/>
    <col customWidth="1" min="107" max="110" width="11.43" outlineLevel="1"/>
    <col customWidth="1" min="111" max="112" width="14.0" outlineLevel="1"/>
    <col customWidth="1" min="113" max="115" width="13.29" outlineLevel="1"/>
    <col customWidth="1" min="116" max="117" width="12.86" outlineLevel="1"/>
    <col customWidth="1" min="118" max="118" width="13.29" outlineLevel="1"/>
    <col customWidth="1" min="119" max="119" width="14.29"/>
    <col customWidth="1" min="120" max="125" width="13.29" outlineLevel="1"/>
    <col customWidth="1" min="126" max="126" width="15.43" outlineLevel="1"/>
    <col customWidth="1" min="127" max="131" width="11.43" outlineLevel="1"/>
    <col customWidth="1" min="132" max="134" width="13.29" outlineLevel="1"/>
    <col customWidth="1" min="135" max="136" width="12.86" outlineLevel="1"/>
    <col customWidth="1" min="137" max="137" width="13.29" outlineLevel="1"/>
    <col customWidth="1" min="138" max="138" width="13.29"/>
    <col customWidth="1" min="139" max="144" width="13.29" outlineLevel="1"/>
    <col customWidth="1" min="145" max="150" width="11.43" outlineLevel="1"/>
    <col customWidth="1" min="151" max="153" width="13.29" outlineLevel="1"/>
    <col customWidth="1" min="154" max="155" width="12.86" outlineLevel="1"/>
    <col customWidth="1" min="156" max="156" width="13.29" outlineLevel="1"/>
    <col customWidth="1" min="157" max="157" width="13.29"/>
    <col customWidth="1" min="158" max="163" width="13.29" outlineLevel="1"/>
    <col customWidth="1" min="164" max="169" width="11.43" outlineLevel="1"/>
    <col customWidth="1" min="170" max="172" width="13.29" outlineLevel="1"/>
    <col customWidth="1" min="173" max="174" width="12.86" outlineLevel="1"/>
    <col customWidth="1" min="175" max="175" width="13.29" outlineLevel="1"/>
    <col customWidth="1" min="176" max="176" width="13.29"/>
    <col customWidth="1" min="177" max="182" width="13.29" outlineLevel="1"/>
    <col customWidth="1" min="183" max="188" width="11.43" outlineLevel="1"/>
    <col customWidth="1" min="189" max="191" width="13.29" outlineLevel="1"/>
    <col customWidth="1" min="192" max="193" width="12.86" outlineLevel="1"/>
    <col customWidth="1" min="194" max="194" width="13.29" outlineLevel="1"/>
    <col customWidth="1" min="195" max="195" width="13.29"/>
    <col customWidth="1" min="196" max="201" width="13.29" outlineLevel="1"/>
    <col customWidth="1" min="202" max="205" width="11.43" outlineLevel="1"/>
    <col customWidth="1" min="206" max="207" width="12.0" outlineLevel="1"/>
    <col customWidth="1" min="208" max="210" width="13.29" outlineLevel="1"/>
    <col customWidth="1" min="211" max="212" width="12.86" outlineLevel="1"/>
    <col customWidth="1" min="213" max="213" width="13.29" outlineLevel="1"/>
    <col customWidth="1" min="214" max="214" width="13.29"/>
    <col customWidth="1" min="215" max="215" width="12.86" outlineLevel="1"/>
    <col customWidth="1" min="216" max="224" width="17.29" outlineLevel="1"/>
    <col customWidth="1" min="225" max="226" width="19.14" outlineLevel="1"/>
    <col customWidth="1" min="227" max="227" width="13.29" outlineLevel="1"/>
    <col customWidth="1" min="228" max="230" width="12.86" outlineLevel="1"/>
    <col customWidth="1" min="231" max="231" width="17.29" outlineLevel="1"/>
    <col customWidth="1" min="232" max="232" width="12.57" outlineLevel="1"/>
    <col customWidth="1" min="233" max="233" width="13.29"/>
    <col customWidth="1" min="234" max="234" width="14.14" outlineLevel="1"/>
    <col customWidth="1" min="235" max="236" width="12.0" outlineLevel="1"/>
    <col customWidth="1" min="237" max="237" width="13.29" outlineLevel="1"/>
    <col customWidth="1" min="238" max="238" width="12.29" outlineLevel="1"/>
    <col customWidth="1" min="239" max="241" width="12.0" outlineLevel="1"/>
    <col customWidth="1" min="242" max="242" width="15.57" outlineLevel="1"/>
    <col customWidth="1" min="243" max="243" width="16.14" outlineLevel="1"/>
    <col customWidth="1" min="244" max="245" width="12.86" outlineLevel="1"/>
    <col customWidth="1" min="246" max="246" width="13.29" outlineLevel="1"/>
    <col customWidth="1" min="247" max="249" width="14.29" outlineLevel="1"/>
    <col customWidth="1" min="250" max="250" width="12.86" outlineLevel="1"/>
    <col customWidth="1" min="251" max="251" width="12.57" outlineLevel="1"/>
    <col customWidth="1" min="252" max="252" width="14.29"/>
    <col customWidth="1" min="253" max="272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f>U2/S2</f>
        <v>0.76</v>
      </c>
      <c r="V1" s="2">
        <f>V2/S2</f>
        <v>0.24</v>
      </c>
      <c r="W1" s="2">
        <f>W2/S2</f>
        <v>0.4</v>
      </c>
      <c r="X1" s="3"/>
      <c r="Y1" s="4"/>
      <c r="Z1" s="4"/>
      <c r="AA1" s="4"/>
      <c r="AB1" s="1"/>
      <c r="AC1" s="4"/>
      <c r="AD1" s="4"/>
      <c r="AE1" s="5"/>
      <c r="AF1" s="5"/>
      <c r="AG1" s="5"/>
      <c r="AH1" s="5"/>
      <c r="AI1" s="5"/>
      <c r="AJ1" s="5"/>
      <c r="AK1" s="4"/>
      <c r="AL1" s="4"/>
      <c r="AM1" s="4"/>
      <c r="AN1" s="5"/>
      <c r="AO1" s="5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1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1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1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1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1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1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1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1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1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1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>
      <c r="A2" s="7">
        <f>SUBTOTAL(9,A7:A76)</f>
        <v>5</v>
      </c>
      <c r="B2" s="7"/>
      <c r="C2" s="7"/>
      <c r="D2" s="5"/>
      <c r="E2" s="5"/>
      <c r="F2" s="8">
        <f t="shared" ref="F2:IR2" si="1">SUBTOTAL(9,F7:F76)</f>
        <v>10415</v>
      </c>
      <c r="G2" s="8">
        <f t="shared" si="1"/>
        <v>0</v>
      </c>
      <c r="H2" s="8">
        <f t="shared" si="1"/>
        <v>0</v>
      </c>
      <c r="I2" s="8">
        <f t="shared" si="1"/>
        <v>0</v>
      </c>
      <c r="J2" s="8">
        <f t="shared" si="1"/>
        <v>0</v>
      </c>
      <c r="K2" s="8">
        <f t="shared" si="1"/>
        <v>0</v>
      </c>
      <c r="L2" s="8">
        <f t="shared" si="1"/>
        <v>0</v>
      </c>
      <c r="M2" s="8">
        <f t="shared" si="1"/>
        <v>0</v>
      </c>
      <c r="N2" s="8">
        <f t="shared" si="1"/>
        <v>0</v>
      </c>
      <c r="O2" s="8">
        <f t="shared" si="1"/>
        <v>0</v>
      </c>
      <c r="P2" s="8">
        <f t="shared" si="1"/>
        <v>0</v>
      </c>
      <c r="Q2" s="8">
        <f t="shared" si="1"/>
        <v>0</v>
      </c>
      <c r="R2" s="8">
        <f t="shared" si="1"/>
        <v>0</v>
      </c>
      <c r="S2" s="8">
        <f t="shared" si="1"/>
        <v>10415</v>
      </c>
      <c r="T2" s="8">
        <f t="shared" si="1"/>
        <v>0</v>
      </c>
      <c r="U2" s="8">
        <f t="shared" si="1"/>
        <v>7915.4</v>
      </c>
      <c r="V2" s="8">
        <f t="shared" si="1"/>
        <v>2499.6</v>
      </c>
      <c r="W2" s="8">
        <f t="shared" si="1"/>
        <v>4166</v>
      </c>
      <c r="X2" s="8">
        <f t="shared" si="1"/>
        <v>14581</v>
      </c>
      <c r="Y2" s="8">
        <f t="shared" si="1"/>
        <v>10935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8">
        <f t="shared" si="1"/>
        <v>0</v>
      </c>
      <c r="AF2" s="8">
        <f t="shared" si="1"/>
        <v>0</v>
      </c>
      <c r="AG2" s="8">
        <f t="shared" si="1"/>
        <v>0</v>
      </c>
      <c r="AH2" s="8">
        <f t="shared" si="1"/>
        <v>0</v>
      </c>
      <c r="AI2" s="8">
        <f t="shared" si="1"/>
        <v>0</v>
      </c>
      <c r="AJ2" s="8">
        <f t="shared" si="1"/>
        <v>0</v>
      </c>
      <c r="AK2" s="8">
        <f t="shared" si="1"/>
        <v>0</v>
      </c>
      <c r="AL2" s="8">
        <f t="shared" si="1"/>
        <v>10935</v>
      </c>
      <c r="AM2" s="8">
        <f t="shared" si="1"/>
        <v>0</v>
      </c>
      <c r="AN2" s="8">
        <f t="shared" si="1"/>
        <v>8310.6</v>
      </c>
      <c r="AO2" s="8">
        <f t="shared" si="1"/>
        <v>2624.4</v>
      </c>
      <c r="AP2" s="8">
        <f t="shared" si="1"/>
        <v>4374</v>
      </c>
      <c r="AQ2" s="8">
        <f t="shared" si="1"/>
        <v>15309</v>
      </c>
      <c r="AR2" s="8">
        <f t="shared" si="1"/>
        <v>10935</v>
      </c>
      <c r="AS2" s="8">
        <f t="shared" si="1"/>
        <v>0</v>
      </c>
      <c r="AT2" s="8">
        <f t="shared" si="1"/>
        <v>0</v>
      </c>
      <c r="AU2" s="8">
        <f t="shared" si="1"/>
        <v>0</v>
      </c>
      <c r="AV2" s="8">
        <f t="shared" si="1"/>
        <v>0</v>
      </c>
      <c r="AW2" s="8">
        <f t="shared" si="1"/>
        <v>0</v>
      </c>
      <c r="AX2" s="8">
        <f t="shared" si="1"/>
        <v>0</v>
      </c>
      <c r="AY2" s="8">
        <f t="shared" si="1"/>
        <v>0</v>
      </c>
      <c r="AZ2" s="8">
        <f t="shared" si="1"/>
        <v>0</v>
      </c>
      <c r="BA2" s="8">
        <f t="shared" si="1"/>
        <v>0</v>
      </c>
      <c r="BB2" s="8">
        <f t="shared" si="1"/>
        <v>0</v>
      </c>
      <c r="BC2" s="8">
        <f t="shared" si="1"/>
        <v>0</v>
      </c>
      <c r="BD2" s="8">
        <f t="shared" si="1"/>
        <v>0</v>
      </c>
      <c r="BE2" s="8">
        <f t="shared" si="1"/>
        <v>10935</v>
      </c>
      <c r="BF2" s="8">
        <f t="shared" si="1"/>
        <v>0</v>
      </c>
      <c r="BG2" s="8">
        <f t="shared" si="1"/>
        <v>8310.6</v>
      </c>
      <c r="BH2" s="8">
        <f t="shared" si="1"/>
        <v>2624.4</v>
      </c>
      <c r="BI2" s="8">
        <f t="shared" si="1"/>
        <v>4374</v>
      </c>
      <c r="BJ2" s="8">
        <f t="shared" si="1"/>
        <v>15309</v>
      </c>
      <c r="BK2" s="8">
        <f t="shared" si="1"/>
        <v>10935</v>
      </c>
      <c r="BL2" s="8">
        <f t="shared" si="1"/>
        <v>0</v>
      </c>
      <c r="BM2" s="8">
        <f t="shared" si="1"/>
        <v>0</v>
      </c>
      <c r="BN2" s="8">
        <f t="shared" si="1"/>
        <v>0</v>
      </c>
      <c r="BO2" s="8">
        <f t="shared" si="1"/>
        <v>0</v>
      </c>
      <c r="BP2" s="8">
        <f t="shared" si="1"/>
        <v>0</v>
      </c>
      <c r="BQ2" s="8">
        <f t="shared" si="1"/>
        <v>0</v>
      </c>
      <c r="BR2" s="8">
        <f t="shared" si="1"/>
        <v>0</v>
      </c>
      <c r="BS2" s="8">
        <f t="shared" si="1"/>
        <v>0</v>
      </c>
      <c r="BT2" s="8">
        <f t="shared" si="1"/>
        <v>0</v>
      </c>
      <c r="BU2" s="8">
        <f t="shared" si="1"/>
        <v>0</v>
      </c>
      <c r="BV2" s="8">
        <f t="shared" si="1"/>
        <v>0</v>
      </c>
      <c r="BW2" s="8">
        <f t="shared" si="1"/>
        <v>0</v>
      </c>
      <c r="BX2" s="8">
        <f t="shared" si="1"/>
        <v>10935</v>
      </c>
      <c r="BY2" s="8">
        <f t="shared" si="1"/>
        <v>0</v>
      </c>
      <c r="BZ2" s="8">
        <f t="shared" si="1"/>
        <v>8310.6</v>
      </c>
      <c r="CA2" s="8">
        <f t="shared" si="1"/>
        <v>2624.4</v>
      </c>
      <c r="CB2" s="8">
        <f t="shared" si="1"/>
        <v>4374</v>
      </c>
      <c r="CC2" s="8">
        <f t="shared" si="1"/>
        <v>15309</v>
      </c>
      <c r="CD2" s="8">
        <f t="shared" si="1"/>
        <v>10935</v>
      </c>
      <c r="CE2" s="8">
        <f t="shared" si="1"/>
        <v>0</v>
      </c>
      <c r="CF2" s="8">
        <f t="shared" si="1"/>
        <v>0</v>
      </c>
      <c r="CG2" s="8">
        <f t="shared" si="1"/>
        <v>0</v>
      </c>
      <c r="CH2" s="8">
        <f t="shared" si="1"/>
        <v>0</v>
      </c>
      <c r="CI2" s="8">
        <f t="shared" si="1"/>
        <v>0</v>
      </c>
      <c r="CJ2" s="8">
        <f t="shared" si="1"/>
        <v>0</v>
      </c>
      <c r="CK2" s="8">
        <f t="shared" si="1"/>
        <v>0</v>
      </c>
      <c r="CL2" s="8">
        <f t="shared" si="1"/>
        <v>0</v>
      </c>
      <c r="CM2" s="8">
        <f t="shared" si="1"/>
        <v>0</v>
      </c>
      <c r="CN2" s="8">
        <f t="shared" si="1"/>
        <v>0</v>
      </c>
      <c r="CO2" s="8">
        <f t="shared" si="1"/>
        <v>0</v>
      </c>
      <c r="CP2" s="8">
        <f t="shared" si="1"/>
        <v>0</v>
      </c>
      <c r="CQ2" s="8">
        <f t="shared" si="1"/>
        <v>10935</v>
      </c>
      <c r="CR2" s="8">
        <f t="shared" si="1"/>
        <v>0</v>
      </c>
      <c r="CS2" s="8">
        <f t="shared" si="1"/>
        <v>8310.6</v>
      </c>
      <c r="CT2" s="8">
        <f t="shared" si="1"/>
        <v>2624.4</v>
      </c>
      <c r="CU2" s="8">
        <f t="shared" si="1"/>
        <v>4374</v>
      </c>
      <c r="CV2" s="8">
        <f t="shared" si="1"/>
        <v>15309</v>
      </c>
      <c r="CW2" s="8">
        <f t="shared" si="1"/>
        <v>10935</v>
      </c>
      <c r="CX2" s="8">
        <f t="shared" si="1"/>
        <v>0</v>
      </c>
      <c r="CY2" s="8">
        <f t="shared" si="1"/>
        <v>0</v>
      </c>
      <c r="CZ2" s="8">
        <f t="shared" si="1"/>
        <v>0</v>
      </c>
      <c r="DA2" s="8">
        <f t="shared" si="1"/>
        <v>0</v>
      </c>
      <c r="DB2" s="8">
        <f t="shared" si="1"/>
        <v>0</v>
      </c>
      <c r="DC2" s="8">
        <f t="shared" si="1"/>
        <v>0</v>
      </c>
      <c r="DD2" s="8">
        <f t="shared" si="1"/>
        <v>0</v>
      </c>
      <c r="DE2" s="8">
        <f t="shared" si="1"/>
        <v>0</v>
      </c>
      <c r="DF2" s="8">
        <f t="shared" si="1"/>
        <v>0</v>
      </c>
      <c r="DG2" s="8">
        <f t="shared" si="1"/>
        <v>0</v>
      </c>
      <c r="DH2" s="8">
        <f t="shared" si="1"/>
        <v>0</v>
      </c>
      <c r="DI2" s="8">
        <f t="shared" si="1"/>
        <v>0</v>
      </c>
      <c r="DJ2" s="8">
        <f t="shared" si="1"/>
        <v>10935</v>
      </c>
      <c r="DK2" s="8">
        <f t="shared" si="1"/>
        <v>0</v>
      </c>
      <c r="DL2" s="8">
        <f t="shared" si="1"/>
        <v>8310.6</v>
      </c>
      <c r="DM2" s="8">
        <f t="shared" si="1"/>
        <v>2624.4</v>
      </c>
      <c r="DN2" s="8">
        <f t="shared" si="1"/>
        <v>4374</v>
      </c>
      <c r="DO2" s="8">
        <f t="shared" si="1"/>
        <v>15309</v>
      </c>
      <c r="DP2" s="8">
        <f t="shared" si="1"/>
        <v>10935</v>
      </c>
      <c r="DQ2" s="8">
        <f t="shared" si="1"/>
        <v>0</v>
      </c>
      <c r="DR2" s="8">
        <f t="shared" si="1"/>
        <v>0</v>
      </c>
      <c r="DS2" s="8">
        <f t="shared" si="1"/>
        <v>0</v>
      </c>
      <c r="DT2" s="8">
        <f t="shared" si="1"/>
        <v>0</v>
      </c>
      <c r="DU2" s="8">
        <f t="shared" si="1"/>
        <v>0</v>
      </c>
      <c r="DV2" s="8">
        <f t="shared" si="1"/>
        <v>0</v>
      </c>
      <c r="DW2" s="8">
        <f t="shared" si="1"/>
        <v>0</v>
      </c>
      <c r="DX2" s="8">
        <f t="shared" si="1"/>
        <v>0</v>
      </c>
      <c r="DY2" s="8">
        <f t="shared" si="1"/>
        <v>0</v>
      </c>
      <c r="DZ2" s="8">
        <f t="shared" si="1"/>
        <v>0</v>
      </c>
      <c r="EA2" s="8">
        <f t="shared" si="1"/>
        <v>0</v>
      </c>
      <c r="EB2" s="8">
        <f t="shared" si="1"/>
        <v>0</v>
      </c>
      <c r="EC2" s="8">
        <f t="shared" si="1"/>
        <v>10935</v>
      </c>
      <c r="ED2" s="8">
        <f t="shared" si="1"/>
        <v>0</v>
      </c>
      <c r="EE2" s="8">
        <f t="shared" si="1"/>
        <v>8310.6</v>
      </c>
      <c r="EF2" s="8">
        <f t="shared" si="1"/>
        <v>2624.4</v>
      </c>
      <c r="EG2" s="8">
        <f t="shared" si="1"/>
        <v>4374</v>
      </c>
      <c r="EH2" s="8">
        <f t="shared" si="1"/>
        <v>15309</v>
      </c>
      <c r="EI2" s="8">
        <f t="shared" si="1"/>
        <v>10935</v>
      </c>
      <c r="EJ2" s="8">
        <f t="shared" si="1"/>
        <v>0</v>
      </c>
      <c r="EK2" s="8">
        <f t="shared" si="1"/>
        <v>0</v>
      </c>
      <c r="EL2" s="8">
        <f t="shared" si="1"/>
        <v>0</v>
      </c>
      <c r="EM2" s="8">
        <f t="shared" si="1"/>
        <v>0</v>
      </c>
      <c r="EN2" s="8">
        <f t="shared" si="1"/>
        <v>0</v>
      </c>
      <c r="EO2" s="8">
        <f t="shared" si="1"/>
        <v>0</v>
      </c>
      <c r="EP2" s="8">
        <f t="shared" si="1"/>
        <v>0</v>
      </c>
      <c r="EQ2" s="8">
        <f t="shared" si="1"/>
        <v>0</v>
      </c>
      <c r="ER2" s="8">
        <f t="shared" si="1"/>
        <v>0</v>
      </c>
      <c r="ES2" s="8">
        <f t="shared" si="1"/>
        <v>0</v>
      </c>
      <c r="ET2" s="8">
        <f t="shared" si="1"/>
        <v>0</v>
      </c>
      <c r="EU2" s="8">
        <f t="shared" si="1"/>
        <v>0</v>
      </c>
      <c r="EV2" s="8">
        <f t="shared" si="1"/>
        <v>10935</v>
      </c>
      <c r="EW2" s="8">
        <f t="shared" si="1"/>
        <v>0</v>
      </c>
      <c r="EX2" s="8">
        <f t="shared" si="1"/>
        <v>8310.6</v>
      </c>
      <c r="EY2" s="8">
        <f t="shared" si="1"/>
        <v>2624.4</v>
      </c>
      <c r="EZ2" s="8">
        <f t="shared" si="1"/>
        <v>4374</v>
      </c>
      <c r="FA2" s="8">
        <f t="shared" si="1"/>
        <v>15309</v>
      </c>
      <c r="FB2" s="8">
        <f t="shared" si="1"/>
        <v>10935</v>
      </c>
      <c r="FC2" s="8">
        <f t="shared" si="1"/>
        <v>0</v>
      </c>
      <c r="FD2" s="8">
        <f t="shared" si="1"/>
        <v>0</v>
      </c>
      <c r="FE2" s="8">
        <f t="shared" si="1"/>
        <v>0</v>
      </c>
      <c r="FF2" s="8">
        <f t="shared" si="1"/>
        <v>0</v>
      </c>
      <c r="FG2" s="8">
        <f t="shared" si="1"/>
        <v>0</v>
      </c>
      <c r="FH2" s="8">
        <f t="shared" si="1"/>
        <v>0</v>
      </c>
      <c r="FI2" s="8">
        <f t="shared" si="1"/>
        <v>0</v>
      </c>
      <c r="FJ2" s="8">
        <f t="shared" si="1"/>
        <v>0</v>
      </c>
      <c r="FK2" s="8">
        <f t="shared" si="1"/>
        <v>0</v>
      </c>
      <c r="FL2" s="8">
        <f t="shared" si="1"/>
        <v>0</v>
      </c>
      <c r="FM2" s="8">
        <f t="shared" si="1"/>
        <v>0</v>
      </c>
      <c r="FN2" s="8">
        <f t="shared" si="1"/>
        <v>0</v>
      </c>
      <c r="FO2" s="8">
        <f t="shared" si="1"/>
        <v>10935</v>
      </c>
      <c r="FP2" s="8">
        <f t="shared" si="1"/>
        <v>0</v>
      </c>
      <c r="FQ2" s="8">
        <f t="shared" si="1"/>
        <v>8310.6</v>
      </c>
      <c r="FR2" s="8">
        <f t="shared" si="1"/>
        <v>2624.4</v>
      </c>
      <c r="FS2" s="8">
        <f t="shared" si="1"/>
        <v>4374</v>
      </c>
      <c r="FT2" s="8">
        <f t="shared" si="1"/>
        <v>15309</v>
      </c>
      <c r="FU2" s="8">
        <f t="shared" si="1"/>
        <v>10935</v>
      </c>
      <c r="FV2" s="8">
        <f t="shared" si="1"/>
        <v>0</v>
      </c>
      <c r="FW2" s="8">
        <f t="shared" si="1"/>
        <v>0</v>
      </c>
      <c r="FX2" s="8">
        <f t="shared" si="1"/>
        <v>0</v>
      </c>
      <c r="FY2" s="8">
        <f t="shared" si="1"/>
        <v>0</v>
      </c>
      <c r="FZ2" s="8">
        <f t="shared" si="1"/>
        <v>0</v>
      </c>
      <c r="GA2" s="8">
        <f t="shared" si="1"/>
        <v>0</v>
      </c>
      <c r="GB2" s="8">
        <f t="shared" si="1"/>
        <v>0</v>
      </c>
      <c r="GC2" s="8">
        <f t="shared" si="1"/>
        <v>0</v>
      </c>
      <c r="GD2" s="8">
        <f t="shared" si="1"/>
        <v>0</v>
      </c>
      <c r="GE2" s="8">
        <f t="shared" si="1"/>
        <v>0</v>
      </c>
      <c r="GF2" s="8">
        <f t="shared" si="1"/>
        <v>0</v>
      </c>
      <c r="GG2" s="8">
        <f t="shared" si="1"/>
        <v>0</v>
      </c>
      <c r="GH2" s="8">
        <f t="shared" si="1"/>
        <v>10935</v>
      </c>
      <c r="GI2" s="8">
        <f t="shared" si="1"/>
        <v>0</v>
      </c>
      <c r="GJ2" s="8">
        <f t="shared" si="1"/>
        <v>8310.6</v>
      </c>
      <c r="GK2" s="8">
        <f t="shared" si="1"/>
        <v>2624.4</v>
      </c>
      <c r="GL2" s="8">
        <f t="shared" si="1"/>
        <v>4374</v>
      </c>
      <c r="GM2" s="8">
        <f t="shared" si="1"/>
        <v>15309</v>
      </c>
      <c r="GN2" s="8">
        <f t="shared" si="1"/>
        <v>10935</v>
      </c>
      <c r="GO2" s="8">
        <f t="shared" si="1"/>
        <v>0</v>
      </c>
      <c r="GP2" s="8">
        <f t="shared" si="1"/>
        <v>0</v>
      </c>
      <c r="GQ2" s="8">
        <f t="shared" si="1"/>
        <v>0</v>
      </c>
      <c r="GR2" s="8">
        <f t="shared" si="1"/>
        <v>0</v>
      </c>
      <c r="GS2" s="8">
        <f t="shared" si="1"/>
        <v>0</v>
      </c>
      <c r="GT2" s="8">
        <f t="shared" si="1"/>
        <v>0</v>
      </c>
      <c r="GU2" s="8">
        <f t="shared" si="1"/>
        <v>0</v>
      </c>
      <c r="GV2" s="8">
        <f t="shared" si="1"/>
        <v>0</v>
      </c>
      <c r="GW2" s="8">
        <f t="shared" si="1"/>
        <v>0</v>
      </c>
      <c r="GX2" s="8">
        <f t="shared" si="1"/>
        <v>0</v>
      </c>
      <c r="GY2" s="8">
        <f t="shared" si="1"/>
        <v>0</v>
      </c>
      <c r="GZ2" s="8">
        <f t="shared" si="1"/>
        <v>0</v>
      </c>
      <c r="HA2" s="8">
        <f t="shared" si="1"/>
        <v>10935</v>
      </c>
      <c r="HB2" s="8">
        <f t="shared" si="1"/>
        <v>0</v>
      </c>
      <c r="HC2" s="8">
        <f t="shared" si="1"/>
        <v>8310.6</v>
      </c>
      <c r="HD2" s="8">
        <f t="shared" si="1"/>
        <v>2624.4</v>
      </c>
      <c r="HE2" s="8">
        <f t="shared" si="1"/>
        <v>4374</v>
      </c>
      <c r="HF2" s="8">
        <f t="shared" si="1"/>
        <v>15309</v>
      </c>
      <c r="HG2" s="8">
        <f t="shared" si="1"/>
        <v>10935</v>
      </c>
      <c r="HH2" s="8">
        <f t="shared" si="1"/>
        <v>0</v>
      </c>
      <c r="HI2" s="8">
        <f t="shared" si="1"/>
        <v>0</v>
      </c>
      <c r="HJ2" s="8">
        <f t="shared" si="1"/>
        <v>0</v>
      </c>
      <c r="HK2" s="8">
        <f t="shared" si="1"/>
        <v>0</v>
      </c>
      <c r="HL2" s="8">
        <f t="shared" si="1"/>
        <v>0</v>
      </c>
      <c r="HM2" s="8">
        <f t="shared" si="1"/>
        <v>0</v>
      </c>
      <c r="HN2" s="8">
        <f t="shared" si="1"/>
        <v>0</v>
      </c>
      <c r="HO2" s="8">
        <f t="shared" si="1"/>
        <v>0</v>
      </c>
      <c r="HP2" s="8">
        <f t="shared" si="1"/>
        <v>0</v>
      </c>
      <c r="HQ2" s="8">
        <f t="shared" si="1"/>
        <v>0</v>
      </c>
      <c r="HR2" s="8">
        <f t="shared" si="1"/>
        <v>0</v>
      </c>
      <c r="HS2" s="8">
        <f t="shared" si="1"/>
        <v>0</v>
      </c>
      <c r="HT2" s="8">
        <f t="shared" si="1"/>
        <v>10935</v>
      </c>
      <c r="HU2" s="8">
        <f t="shared" si="1"/>
        <v>0</v>
      </c>
      <c r="HV2" s="8">
        <f t="shared" si="1"/>
        <v>8310.6</v>
      </c>
      <c r="HW2" s="8">
        <f t="shared" si="1"/>
        <v>2624.4</v>
      </c>
      <c r="HX2" s="8">
        <f t="shared" si="1"/>
        <v>4374</v>
      </c>
      <c r="HY2" s="8">
        <f t="shared" si="1"/>
        <v>15309</v>
      </c>
      <c r="HZ2" s="8">
        <f t="shared" si="1"/>
        <v>130700</v>
      </c>
      <c r="IA2" s="8">
        <f t="shared" si="1"/>
        <v>0</v>
      </c>
      <c r="IB2" s="8">
        <f t="shared" si="1"/>
        <v>0</v>
      </c>
      <c r="IC2" s="8">
        <f t="shared" si="1"/>
        <v>0</v>
      </c>
      <c r="ID2" s="8">
        <f t="shared" si="1"/>
        <v>0</v>
      </c>
      <c r="IE2" s="8">
        <f t="shared" si="1"/>
        <v>0</v>
      </c>
      <c r="IF2" s="8">
        <f t="shared" si="1"/>
        <v>0</v>
      </c>
      <c r="IG2" s="8">
        <f t="shared" si="1"/>
        <v>0</v>
      </c>
      <c r="IH2" s="8">
        <f t="shared" si="1"/>
        <v>0</v>
      </c>
      <c r="II2" s="8">
        <f t="shared" si="1"/>
        <v>0</v>
      </c>
      <c r="IJ2" s="8">
        <f t="shared" si="1"/>
        <v>0</v>
      </c>
      <c r="IK2" s="8">
        <f t="shared" si="1"/>
        <v>0</v>
      </c>
      <c r="IL2" s="8">
        <f t="shared" si="1"/>
        <v>0</v>
      </c>
      <c r="IM2" s="8">
        <f t="shared" si="1"/>
        <v>130700</v>
      </c>
      <c r="IN2" s="8">
        <f t="shared" si="1"/>
        <v>0</v>
      </c>
      <c r="IO2" s="8">
        <f t="shared" si="1"/>
        <v>99332</v>
      </c>
      <c r="IP2" s="8">
        <f t="shared" si="1"/>
        <v>31368</v>
      </c>
      <c r="IQ2" s="8">
        <f t="shared" si="1"/>
        <v>52280</v>
      </c>
      <c r="IR2" s="8">
        <f t="shared" si="1"/>
        <v>182980</v>
      </c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6.5" customHeight="1">
      <c r="A3" s="9">
        <f>SUM(A7:A76)</f>
        <v>5</v>
      </c>
      <c r="B3" s="9"/>
      <c r="C3" s="9"/>
      <c r="D3" s="10"/>
      <c r="E3" s="10"/>
      <c r="F3" s="11">
        <f t="shared" ref="F3:IR3" si="2">SUM(F7:F70)</f>
        <v>10415</v>
      </c>
      <c r="G3" s="11">
        <f t="shared" si="2"/>
        <v>0</v>
      </c>
      <c r="H3" s="11">
        <f t="shared" si="2"/>
        <v>0</v>
      </c>
      <c r="I3" s="11">
        <f t="shared" si="2"/>
        <v>0</v>
      </c>
      <c r="J3" s="11">
        <f t="shared" si="2"/>
        <v>0</v>
      </c>
      <c r="K3" s="11">
        <f t="shared" si="2"/>
        <v>0</v>
      </c>
      <c r="L3" s="11">
        <f t="shared" si="2"/>
        <v>0</v>
      </c>
      <c r="M3" s="11">
        <f t="shared" si="2"/>
        <v>0</v>
      </c>
      <c r="N3" s="11">
        <f t="shared" si="2"/>
        <v>0</v>
      </c>
      <c r="O3" s="11">
        <f t="shared" si="2"/>
        <v>0</v>
      </c>
      <c r="P3" s="11">
        <f t="shared" si="2"/>
        <v>0</v>
      </c>
      <c r="Q3" s="11">
        <f t="shared" si="2"/>
        <v>0</v>
      </c>
      <c r="R3" s="11">
        <f t="shared" si="2"/>
        <v>0</v>
      </c>
      <c r="S3" s="11">
        <f t="shared" si="2"/>
        <v>10415</v>
      </c>
      <c r="T3" s="11">
        <f t="shared" si="2"/>
        <v>0</v>
      </c>
      <c r="U3" s="11">
        <f t="shared" si="2"/>
        <v>7915.4</v>
      </c>
      <c r="V3" s="11">
        <f t="shared" si="2"/>
        <v>2499.6</v>
      </c>
      <c r="W3" s="11">
        <f t="shared" si="2"/>
        <v>4166</v>
      </c>
      <c r="X3" s="11">
        <f t="shared" si="2"/>
        <v>14581</v>
      </c>
      <c r="Y3" s="11">
        <f t="shared" si="2"/>
        <v>10935</v>
      </c>
      <c r="Z3" s="11">
        <f t="shared" si="2"/>
        <v>0</v>
      </c>
      <c r="AA3" s="11">
        <f t="shared" si="2"/>
        <v>0</v>
      </c>
      <c r="AB3" s="11">
        <f t="shared" si="2"/>
        <v>0</v>
      </c>
      <c r="AC3" s="11">
        <f t="shared" si="2"/>
        <v>0</v>
      </c>
      <c r="AD3" s="11">
        <f t="shared" si="2"/>
        <v>0</v>
      </c>
      <c r="AE3" s="11">
        <f t="shared" si="2"/>
        <v>0</v>
      </c>
      <c r="AF3" s="11">
        <f t="shared" si="2"/>
        <v>0</v>
      </c>
      <c r="AG3" s="11">
        <f t="shared" si="2"/>
        <v>0</v>
      </c>
      <c r="AH3" s="11">
        <f t="shared" si="2"/>
        <v>0</v>
      </c>
      <c r="AI3" s="11">
        <f t="shared" si="2"/>
        <v>0</v>
      </c>
      <c r="AJ3" s="11">
        <f t="shared" si="2"/>
        <v>0</v>
      </c>
      <c r="AK3" s="11">
        <f t="shared" si="2"/>
        <v>0</v>
      </c>
      <c r="AL3" s="11">
        <f t="shared" si="2"/>
        <v>10935</v>
      </c>
      <c r="AM3" s="11">
        <f t="shared" si="2"/>
        <v>0</v>
      </c>
      <c r="AN3" s="11">
        <f t="shared" si="2"/>
        <v>8310.6</v>
      </c>
      <c r="AO3" s="11">
        <f t="shared" si="2"/>
        <v>2624.4</v>
      </c>
      <c r="AP3" s="11">
        <f t="shared" si="2"/>
        <v>4374</v>
      </c>
      <c r="AQ3" s="11">
        <f t="shared" si="2"/>
        <v>15309</v>
      </c>
      <c r="AR3" s="11">
        <f t="shared" si="2"/>
        <v>10935</v>
      </c>
      <c r="AS3" s="11">
        <f t="shared" si="2"/>
        <v>0</v>
      </c>
      <c r="AT3" s="11">
        <f t="shared" si="2"/>
        <v>0</v>
      </c>
      <c r="AU3" s="11">
        <f t="shared" si="2"/>
        <v>0</v>
      </c>
      <c r="AV3" s="11">
        <f t="shared" si="2"/>
        <v>0</v>
      </c>
      <c r="AW3" s="11">
        <f t="shared" si="2"/>
        <v>0</v>
      </c>
      <c r="AX3" s="11">
        <f t="shared" si="2"/>
        <v>0</v>
      </c>
      <c r="AY3" s="11">
        <f t="shared" si="2"/>
        <v>0</v>
      </c>
      <c r="AZ3" s="11">
        <f t="shared" si="2"/>
        <v>0</v>
      </c>
      <c r="BA3" s="11">
        <f t="shared" si="2"/>
        <v>0</v>
      </c>
      <c r="BB3" s="11">
        <f t="shared" si="2"/>
        <v>0</v>
      </c>
      <c r="BC3" s="11">
        <f t="shared" si="2"/>
        <v>0</v>
      </c>
      <c r="BD3" s="11">
        <f t="shared" si="2"/>
        <v>0</v>
      </c>
      <c r="BE3" s="11">
        <f t="shared" si="2"/>
        <v>10935</v>
      </c>
      <c r="BF3" s="11">
        <f t="shared" si="2"/>
        <v>0</v>
      </c>
      <c r="BG3" s="11">
        <f t="shared" si="2"/>
        <v>8310.6</v>
      </c>
      <c r="BH3" s="11">
        <f t="shared" si="2"/>
        <v>2624.4</v>
      </c>
      <c r="BI3" s="11">
        <f t="shared" si="2"/>
        <v>4374</v>
      </c>
      <c r="BJ3" s="11">
        <f t="shared" si="2"/>
        <v>15309</v>
      </c>
      <c r="BK3" s="11">
        <f t="shared" si="2"/>
        <v>10935</v>
      </c>
      <c r="BL3" s="11">
        <f t="shared" si="2"/>
        <v>0</v>
      </c>
      <c r="BM3" s="11">
        <f t="shared" si="2"/>
        <v>0</v>
      </c>
      <c r="BN3" s="11">
        <f t="shared" si="2"/>
        <v>0</v>
      </c>
      <c r="BO3" s="11">
        <f t="shared" si="2"/>
        <v>0</v>
      </c>
      <c r="BP3" s="11">
        <f t="shared" si="2"/>
        <v>0</v>
      </c>
      <c r="BQ3" s="11">
        <f t="shared" si="2"/>
        <v>0</v>
      </c>
      <c r="BR3" s="11">
        <f t="shared" si="2"/>
        <v>0</v>
      </c>
      <c r="BS3" s="11">
        <f t="shared" si="2"/>
        <v>0</v>
      </c>
      <c r="BT3" s="11">
        <f t="shared" si="2"/>
        <v>0</v>
      </c>
      <c r="BU3" s="11">
        <f t="shared" si="2"/>
        <v>0</v>
      </c>
      <c r="BV3" s="11">
        <f t="shared" si="2"/>
        <v>0</v>
      </c>
      <c r="BW3" s="11">
        <f t="shared" si="2"/>
        <v>0</v>
      </c>
      <c r="BX3" s="11">
        <f t="shared" si="2"/>
        <v>10935</v>
      </c>
      <c r="BY3" s="11">
        <f t="shared" si="2"/>
        <v>0</v>
      </c>
      <c r="BZ3" s="11">
        <f t="shared" si="2"/>
        <v>8310.6</v>
      </c>
      <c r="CA3" s="11">
        <f t="shared" si="2"/>
        <v>2624.4</v>
      </c>
      <c r="CB3" s="11">
        <f t="shared" si="2"/>
        <v>4374</v>
      </c>
      <c r="CC3" s="11">
        <f t="shared" si="2"/>
        <v>15309</v>
      </c>
      <c r="CD3" s="11">
        <f t="shared" si="2"/>
        <v>10935</v>
      </c>
      <c r="CE3" s="11">
        <f t="shared" si="2"/>
        <v>0</v>
      </c>
      <c r="CF3" s="11">
        <f t="shared" si="2"/>
        <v>0</v>
      </c>
      <c r="CG3" s="11">
        <f t="shared" si="2"/>
        <v>0</v>
      </c>
      <c r="CH3" s="11">
        <f t="shared" si="2"/>
        <v>0</v>
      </c>
      <c r="CI3" s="11">
        <f t="shared" si="2"/>
        <v>0</v>
      </c>
      <c r="CJ3" s="11">
        <f t="shared" si="2"/>
        <v>0</v>
      </c>
      <c r="CK3" s="11">
        <f t="shared" si="2"/>
        <v>0</v>
      </c>
      <c r="CL3" s="11">
        <f t="shared" si="2"/>
        <v>0</v>
      </c>
      <c r="CM3" s="11">
        <f t="shared" si="2"/>
        <v>0</v>
      </c>
      <c r="CN3" s="11">
        <f t="shared" si="2"/>
        <v>0</v>
      </c>
      <c r="CO3" s="11">
        <f t="shared" si="2"/>
        <v>0</v>
      </c>
      <c r="CP3" s="11">
        <f t="shared" si="2"/>
        <v>0</v>
      </c>
      <c r="CQ3" s="11">
        <f t="shared" si="2"/>
        <v>10935</v>
      </c>
      <c r="CR3" s="11">
        <f t="shared" si="2"/>
        <v>0</v>
      </c>
      <c r="CS3" s="11">
        <f t="shared" si="2"/>
        <v>8310.6</v>
      </c>
      <c r="CT3" s="11">
        <f t="shared" si="2"/>
        <v>2624.4</v>
      </c>
      <c r="CU3" s="11">
        <f t="shared" si="2"/>
        <v>4374</v>
      </c>
      <c r="CV3" s="11">
        <f t="shared" si="2"/>
        <v>15309</v>
      </c>
      <c r="CW3" s="11">
        <f t="shared" si="2"/>
        <v>10935</v>
      </c>
      <c r="CX3" s="11">
        <f t="shared" si="2"/>
        <v>0</v>
      </c>
      <c r="CY3" s="11">
        <f t="shared" si="2"/>
        <v>0</v>
      </c>
      <c r="CZ3" s="11">
        <f t="shared" si="2"/>
        <v>0</v>
      </c>
      <c r="DA3" s="11">
        <f t="shared" si="2"/>
        <v>0</v>
      </c>
      <c r="DB3" s="11">
        <f t="shared" si="2"/>
        <v>0</v>
      </c>
      <c r="DC3" s="11">
        <f t="shared" si="2"/>
        <v>0</v>
      </c>
      <c r="DD3" s="11">
        <f t="shared" si="2"/>
        <v>0</v>
      </c>
      <c r="DE3" s="11">
        <f t="shared" si="2"/>
        <v>0</v>
      </c>
      <c r="DF3" s="11">
        <f t="shared" si="2"/>
        <v>0</v>
      </c>
      <c r="DG3" s="11">
        <f t="shared" si="2"/>
        <v>0</v>
      </c>
      <c r="DH3" s="11">
        <f t="shared" si="2"/>
        <v>0</v>
      </c>
      <c r="DI3" s="11">
        <f t="shared" si="2"/>
        <v>0</v>
      </c>
      <c r="DJ3" s="11">
        <f t="shared" si="2"/>
        <v>10935</v>
      </c>
      <c r="DK3" s="11">
        <f t="shared" si="2"/>
        <v>0</v>
      </c>
      <c r="DL3" s="11">
        <f t="shared" si="2"/>
        <v>8310.6</v>
      </c>
      <c r="DM3" s="11">
        <f t="shared" si="2"/>
        <v>2624.4</v>
      </c>
      <c r="DN3" s="11">
        <f t="shared" si="2"/>
        <v>4374</v>
      </c>
      <c r="DO3" s="11">
        <f t="shared" si="2"/>
        <v>15309</v>
      </c>
      <c r="DP3" s="11">
        <f t="shared" si="2"/>
        <v>10935</v>
      </c>
      <c r="DQ3" s="11">
        <f t="shared" si="2"/>
        <v>0</v>
      </c>
      <c r="DR3" s="11">
        <f t="shared" si="2"/>
        <v>0</v>
      </c>
      <c r="DS3" s="11">
        <f t="shared" si="2"/>
        <v>0</v>
      </c>
      <c r="DT3" s="11">
        <f t="shared" si="2"/>
        <v>0</v>
      </c>
      <c r="DU3" s="11">
        <f t="shared" si="2"/>
        <v>0</v>
      </c>
      <c r="DV3" s="11">
        <f t="shared" si="2"/>
        <v>0</v>
      </c>
      <c r="DW3" s="11">
        <f t="shared" si="2"/>
        <v>0</v>
      </c>
      <c r="DX3" s="11">
        <f t="shared" si="2"/>
        <v>0</v>
      </c>
      <c r="DY3" s="11">
        <f t="shared" si="2"/>
        <v>0</v>
      </c>
      <c r="DZ3" s="11">
        <f t="shared" si="2"/>
        <v>0</v>
      </c>
      <c r="EA3" s="11">
        <f t="shared" si="2"/>
        <v>0</v>
      </c>
      <c r="EB3" s="11">
        <f t="shared" si="2"/>
        <v>0</v>
      </c>
      <c r="EC3" s="11">
        <f t="shared" si="2"/>
        <v>10935</v>
      </c>
      <c r="ED3" s="11">
        <f t="shared" si="2"/>
        <v>0</v>
      </c>
      <c r="EE3" s="11">
        <f t="shared" si="2"/>
        <v>8310.6</v>
      </c>
      <c r="EF3" s="11">
        <f t="shared" si="2"/>
        <v>2624.4</v>
      </c>
      <c r="EG3" s="11">
        <f t="shared" si="2"/>
        <v>4374</v>
      </c>
      <c r="EH3" s="11">
        <f t="shared" si="2"/>
        <v>15309</v>
      </c>
      <c r="EI3" s="11">
        <f t="shared" si="2"/>
        <v>10935</v>
      </c>
      <c r="EJ3" s="11">
        <f t="shared" si="2"/>
        <v>0</v>
      </c>
      <c r="EK3" s="11">
        <f t="shared" si="2"/>
        <v>0</v>
      </c>
      <c r="EL3" s="11">
        <f t="shared" si="2"/>
        <v>0</v>
      </c>
      <c r="EM3" s="11">
        <f t="shared" si="2"/>
        <v>0</v>
      </c>
      <c r="EN3" s="11">
        <f t="shared" si="2"/>
        <v>0</v>
      </c>
      <c r="EO3" s="11">
        <f t="shared" si="2"/>
        <v>0</v>
      </c>
      <c r="EP3" s="11">
        <f t="shared" si="2"/>
        <v>0</v>
      </c>
      <c r="EQ3" s="11">
        <f t="shared" si="2"/>
        <v>0</v>
      </c>
      <c r="ER3" s="11">
        <f t="shared" si="2"/>
        <v>0</v>
      </c>
      <c r="ES3" s="11">
        <f t="shared" si="2"/>
        <v>0</v>
      </c>
      <c r="ET3" s="11">
        <f t="shared" si="2"/>
        <v>0</v>
      </c>
      <c r="EU3" s="11">
        <f t="shared" si="2"/>
        <v>0</v>
      </c>
      <c r="EV3" s="11">
        <f t="shared" si="2"/>
        <v>10935</v>
      </c>
      <c r="EW3" s="11">
        <f t="shared" si="2"/>
        <v>0</v>
      </c>
      <c r="EX3" s="11">
        <f t="shared" si="2"/>
        <v>8310.6</v>
      </c>
      <c r="EY3" s="11">
        <f t="shared" si="2"/>
        <v>2624.4</v>
      </c>
      <c r="EZ3" s="11">
        <f t="shared" si="2"/>
        <v>4374</v>
      </c>
      <c r="FA3" s="11">
        <f t="shared" si="2"/>
        <v>15309</v>
      </c>
      <c r="FB3" s="11">
        <f t="shared" si="2"/>
        <v>10935</v>
      </c>
      <c r="FC3" s="11">
        <f t="shared" si="2"/>
        <v>0</v>
      </c>
      <c r="FD3" s="11">
        <f t="shared" si="2"/>
        <v>0</v>
      </c>
      <c r="FE3" s="11">
        <f t="shared" si="2"/>
        <v>0</v>
      </c>
      <c r="FF3" s="11">
        <f t="shared" si="2"/>
        <v>0</v>
      </c>
      <c r="FG3" s="11">
        <f t="shared" si="2"/>
        <v>0</v>
      </c>
      <c r="FH3" s="11">
        <f t="shared" si="2"/>
        <v>0</v>
      </c>
      <c r="FI3" s="11">
        <f t="shared" si="2"/>
        <v>0</v>
      </c>
      <c r="FJ3" s="11">
        <f t="shared" si="2"/>
        <v>0</v>
      </c>
      <c r="FK3" s="11">
        <f t="shared" si="2"/>
        <v>0</v>
      </c>
      <c r="FL3" s="11">
        <f t="shared" si="2"/>
        <v>0</v>
      </c>
      <c r="FM3" s="11">
        <f t="shared" si="2"/>
        <v>0</v>
      </c>
      <c r="FN3" s="11">
        <f t="shared" si="2"/>
        <v>0</v>
      </c>
      <c r="FO3" s="11">
        <f t="shared" si="2"/>
        <v>10935</v>
      </c>
      <c r="FP3" s="11">
        <f t="shared" si="2"/>
        <v>0</v>
      </c>
      <c r="FQ3" s="11">
        <f t="shared" si="2"/>
        <v>8310.6</v>
      </c>
      <c r="FR3" s="11">
        <f t="shared" si="2"/>
        <v>2624.4</v>
      </c>
      <c r="FS3" s="11">
        <f t="shared" si="2"/>
        <v>4374</v>
      </c>
      <c r="FT3" s="11">
        <f t="shared" si="2"/>
        <v>15309</v>
      </c>
      <c r="FU3" s="11">
        <f t="shared" si="2"/>
        <v>10935</v>
      </c>
      <c r="FV3" s="11">
        <f t="shared" si="2"/>
        <v>0</v>
      </c>
      <c r="FW3" s="11">
        <f t="shared" si="2"/>
        <v>0</v>
      </c>
      <c r="FX3" s="11">
        <f t="shared" si="2"/>
        <v>0</v>
      </c>
      <c r="FY3" s="11">
        <f t="shared" si="2"/>
        <v>0</v>
      </c>
      <c r="FZ3" s="11">
        <f t="shared" si="2"/>
        <v>0</v>
      </c>
      <c r="GA3" s="11">
        <f t="shared" si="2"/>
        <v>0</v>
      </c>
      <c r="GB3" s="11">
        <f t="shared" si="2"/>
        <v>0</v>
      </c>
      <c r="GC3" s="11">
        <f t="shared" si="2"/>
        <v>0</v>
      </c>
      <c r="GD3" s="11">
        <f t="shared" si="2"/>
        <v>0</v>
      </c>
      <c r="GE3" s="11">
        <f t="shared" si="2"/>
        <v>0</v>
      </c>
      <c r="GF3" s="11">
        <f t="shared" si="2"/>
        <v>0</v>
      </c>
      <c r="GG3" s="11">
        <f t="shared" si="2"/>
        <v>0</v>
      </c>
      <c r="GH3" s="11">
        <f t="shared" si="2"/>
        <v>10935</v>
      </c>
      <c r="GI3" s="11">
        <f t="shared" si="2"/>
        <v>0</v>
      </c>
      <c r="GJ3" s="11">
        <f t="shared" si="2"/>
        <v>8310.6</v>
      </c>
      <c r="GK3" s="11">
        <f t="shared" si="2"/>
        <v>2624.4</v>
      </c>
      <c r="GL3" s="11">
        <f t="shared" si="2"/>
        <v>4374</v>
      </c>
      <c r="GM3" s="11">
        <f t="shared" si="2"/>
        <v>15309</v>
      </c>
      <c r="GN3" s="11">
        <f t="shared" si="2"/>
        <v>10935</v>
      </c>
      <c r="GO3" s="11">
        <f t="shared" si="2"/>
        <v>0</v>
      </c>
      <c r="GP3" s="11">
        <f t="shared" si="2"/>
        <v>0</v>
      </c>
      <c r="GQ3" s="11">
        <f t="shared" si="2"/>
        <v>0</v>
      </c>
      <c r="GR3" s="11">
        <f t="shared" si="2"/>
        <v>0</v>
      </c>
      <c r="GS3" s="11">
        <f t="shared" si="2"/>
        <v>0</v>
      </c>
      <c r="GT3" s="11">
        <f t="shared" si="2"/>
        <v>0</v>
      </c>
      <c r="GU3" s="11">
        <f t="shared" si="2"/>
        <v>0</v>
      </c>
      <c r="GV3" s="11">
        <f t="shared" si="2"/>
        <v>0</v>
      </c>
      <c r="GW3" s="11">
        <f t="shared" si="2"/>
        <v>0</v>
      </c>
      <c r="GX3" s="11">
        <f t="shared" si="2"/>
        <v>0</v>
      </c>
      <c r="GY3" s="11">
        <f t="shared" si="2"/>
        <v>0</v>
      </c>
      <c r="GZ3" s="11">
        <f t="shared" si="2"/>
        <v>0</v>
      </c>
      <c r="HA3" s="11">
        <f t="shared" si="2"/>
        <v>10935</v>
      </c>
      <c r="HB3" s="11">
        <f t="shared" si="2"/>
        <v>0</v>
      </c>
      <c r="HC3" s="11">
        <f t="shared" si="2"/>
        <v>8310.6</v>
      </c>
      <c r="HD3" s="11">
        <f t="shared" si="2"/>
        <v>2624.4</v>
      </c>
      <c r="HE3" s="11">
        <f t="shared" si="2"/>
        <v>4374</v>
      </c>
      <c r="HF3" s="11">
        <f t="shared" si="2"/>
        <v>15309</v>
      </c>
      <c r="HG3" s="11">
        <f t="shared" si="2"/>
        <v>10935</v>
      </c>
      <c r="HH3" s="11">
        <f t="shared" si="2"/>
        <v>0</v>
      </c>
      <c r="HI3" s="11">
        <f t="shared" si="2"/>
        <v>0</v>
      </c>
      <c r="HJ3" s="11">
        <f t="shared" si="2"/>
        <v>0</v>
      </c>
      <c r="HK3" s="11">
        <f t="shared" si="2"/>
        <v>0</v>
      </c>
      <c r="HL3" s="11">
        <f t="shared" si="2"/>
        <v>0</v>
      </c>
      <c r="HM3" s="11">
        <f t="shared" si="2"/>
        <v>0</v>
      </c>
      <c r="HN3" s="11">
        <f t="shared" si="2"/>
        <v>0</v>
      </c>
      <c r="HO3" s="11">
        <f t="shared" si="2"/>
        <v>0</v>
      </c>
      <c r="HP3" s="11">
        <f t="shared" si="2"/>
        <v>0</v>
      </c>
      <c r="HQ3" s="11">
        <f t="shared" si="2"/>
        <v>0</v>
      </c>
      <c r="HR3" s="11">
        <f t="shared" si="2"/>
        <v>0</v>
      </c>
      <c r="HS3" s="11">
        <f t="shared" si="2"/>
        <v>0</v>
      </c>
      <c r="HT3" s="11">
        <f t="shared" si="2"/>
        <v>10935</v>
      </c>
      <c r="HU3" s="11">
        <f t="shared" si="2"/>
        <v>0</v>
      </c>
      <c r="HV3" s="11">
        <f t="shared" si="2"/>
        <v>8310.6</v>
      </c>
      <c r="HW3" s="11">
        <f t="shared" si="2"/>
        <v>2624.4</v>
      </c>
      <c r="HX3" s="11">
        <f t="shared" si="2"/>
        <v>4374</v>
      </c>
      <c r="HY3" s="11">
        <f t="shared" si="2"/>
        <v>15309</v>
      </c>
      <c r="HZ3" s="11">
        <f t="shared" si="2"/>
        <v>130700</v>
      </c>
      <c r="IA3" s="11">
        <f t="shared" si="2"/>
        <v>0</v>
      </c>
      <c r="IB3" s="11">
        <f t="shared" si="2"/>
        <v>0</v>
      </c>
      <c r="IC3" s="11">
        <f t="shared" si="2"/>
        <v>0</v>
      </c>
      <c r="ID3" s="11">
        <f t="shared" si="2"/>
        <v>0</v>
      </c>
      <c r="IE3" s="11">
        <f t="shared" si="2"/>
        <v>0</v>
      </c>
      <c r="IF3" s="11">
        <f t="shared" si="2"/>
        <v>0</v>
      </c>
      <c r="IG3" s="11">
        <f t="shared" si="2"/>
        <v>0</v>
      </c>
      <c r="IH3" s="11">
        <f t="shared" si="2"/>
        <v>0</v>
      </c>
      <c r="II3" s="11">
        <f t="shared" si="2"/>
        <v>0</v>
      </c>
      <c r="IJ3" s="11">
        <f t="shared" si="2"/>
        <v>0</v>
      </c>
      <c r="IK3" s="11">
        <f t="shared" si="2"/>
        <v>0</v>
      </c>
      <c r="IL3" s="11">
        <f t="shared" si="2"/>
        <v>0</v>
      </c>
      <c r="IM3" s="11">
        <f t="shared" si="2"/>
        <v>130700</v>
      </c>
      <c r="IN3" s="11">
        <f t="shared" si="2"/>
        <v>0</v>
      </c>
      <c r="IO3" s="11">
        <f t="shared" si="2"/>
        <v>99332</v>
      </c>
      <c r="IP3" s="11">
        <f t="shared" si="2"/>
        <v>31368</v>
      </c>
      <c r="IQ3" s="11">
        <f t="shared" si="2"/>
        <v>52280</v>
      </c>
      <c r="IR3" s="11">
        <f t="shared" si="2"/>
        <v>182980</v>
      </c>
      <c r="IS3" s="1"/>
      <c r="IT3" s="1"/>
      <c r="IU3" s="1"/>
      <c r="IV3" s="1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</row>
    <row r="4">
      <c r="A4" s="13"/>
      <c r="B4" s="13"/>
      <c r="C4" s="13"/>
      <c r="D4" s="14" t="s">
        <v>0</v>
      </c>
      <c r="E4" s="13"/>
      <c r="F4" s="13" t="s">
        <v>4</v>
      </c>
      <c r="G4" s="13"/>
      <c r="H4" s="13"/>
      <c r="I4" s="13"/>
      <c r="J4" s="16" t="s">
        <v>2</v>
      </c>
      <c r="K4" s="17"/>
      <c r="L4" s="17"/>
      <c r="M4" s="17"/>
      <c r="N4" s="17"/>
      <c r="O4" s="18"/>
      <c r="P4" s="19"/>
      <c r="Q4" s="19"/>
      <c r="R4" s="13" t="s">
        <v>3</v>
      </c>
      <c r="S4" s="13" t="s">
        <v>4</v>
      </c>
      <c r="T4" s="13" t="s">
        <v>5</v>
      </c>
      <c r="U4" s="13" t="s">
        <v>4</v>
      </c>
      <c r="V4" s="13" t="s">
        <v>6</v>
      </c>
      <c r="W4" s="13" t="s">
        <v>6</v>
      </c>
      <c r="X4" s="14" t="s">
        <v>0</v>
      </c>
      <c r="Y4" s="13" t="s">
        <v>4</v>
      </c>
      <c r="Z4" s="13"/>
      <c r="AA4" s="13"/>
      <c r="AB4" s="13"/>
      <c r="AC4" s="16" t="s">
        <v>2</v>
      </c>
      <c r="AD4" s="17"/>
      <c r="AE4" s="17"/>
      <c r="AF4" s="17"/>
      <c r="AG4" s="17"/>
      <c r="AH4" s="18"/>
      <c r="AI4" s="19"/>
      <c r="AJ4" s="19"/>
      <c r="AK4" s="13" t="s">
        <v>3</v>
      </c>
      <c r="AL4" s="13" t="s">
        <v>4</v>
      </c>
      <c r="AM4" s="13" t="s">
        <v>5</v>
      </c>
      <c r="AN4" s="13" t="s">
        <v>4</v>
      </c>
      <c r="AO4" s="13" t="s">
        <v>6</v>
      </c>
      <c r="AP4" s="13" t="s">
        <v>6</v>
      </c>
      <c r="AQ4" s="14" t="s">
        <v>0</v>
      </c>
      <c r="AR4" s="13" t="s">
        <v>4</v>
      </c>
      <c r="AS4" s="13"/>
      <c r="AT4" s="13"/>
      <c r="AU4" s="13"/>
      <c r="AV4" s="16" t="s">
        <v>2</v>
      </c>
      <c r="AW4" s="17"/>
      <c r="AX4" s="17"/>
      <c r="AY4" s="17"/>
      <c r="AZ4" s="17"/>
      <c r="BA4" s="18"/>
      <c r="BB4" s="19"/>
      <c r="BC4" s="19"/>
      <c r="BD4" s="13" t="s">
        <v>3</v>
      </c>
      <c r="BE4" s="13" t="s">
        <v>4</v>
      </c>
      <c r="BF4" s="13" t="s">
        <v>5</v>
      </c>
      <c r="BG4" s="13" t="s">
        <v>4</v>
      </c>
      <c r="BH4" s="13" t="s">
        <v>6</v>
      </c>
      <c r="BI4" s="13" t="s">
        <v>6</v>
      </c>
      <c r="BJ4" s="14" t="s">
        <v>0</v>
      </c>
      <c r="BK4" s="13" t="s">
        <v>4</v>
      </c>
      <c r="BL4" s="13"/>
      <c r="BM4" s="13"/>
      <c r="BN4" s="13"/>
      <c r="BO4" s="16" t="s">
        <v>2</v>
      </c>
      <c r="BP4" s="17"/>
      <c r="BQ4" s="17"/>
      <c r="BR4" s="17"/>
      <c r="BS4" s="17"/>
      <c r="BT4" s="18"/>
      <c r="BU4" s="19"/>
      <c r="BV4" s="19"/>
      <c r="BW4" s="13" t="s">
        <v>3</v>
      </c>
      <c r="BX4" s="13" t="s">
        <v>4</v>
      </c>
      <c r="BY4" s="13" t="s">
        <v>5</v>
      </c>
      <c r="BZ4" s="13" t="s">
        <v>4</v>
      </c>
      <c r="CA4" s="13" t="s">
        <v>6</v>
      </c>
      <c r="CB4" s="13" t="s">
        <v>6</v>
      </c>
      <c r="CC4" s="14" t="s">
        <v>0</v>
      </c>
      <c r="CD4" s="13" t="s">
        <v>4</v>
      </c>
      <c r="CE4" s="13"/>
      <c r="CF4" s="13"/>
      <c r="CG4" s="13"/>
      <c r="CH4" s="16" t="s">
        <v>2</v>
      </c>
      <c r="CI4" s="17"/>
      <c r="CJ4" s="17"/>
      <c r="CK4" s="17"/>
      <c r="CL4" s="17"/>
      <c r="CM4" s="18"/>
      <c r="CN4" s="19"/>
      <c r="CO4" s="19"/>
      <c r="CP4" s="13" t="s">
        <v>3</v>
      </c>
      <c r="CQ4" s="13" t="s">
        <v>4</v>
      </c>
      <c r="CR4" s="13" t="s">
        <v>5</v>
      </c>
      <c r="CS4" s="13" t="s">
        <v>4</v>
      </c>
      <c r="CT4" s="13" t="s">
        <v>6</v>
      </c>
      <c r="CU4" s="13" t="s">
        <v>6</v>
      </c>
      <c r="CV4" s="14" t="s">
        <v>0</v>
      </c>
      <c r="CW4" s="13" t="s">
        <v>4</v>
      </c>
      <c r="CX4" s="13"/>
      <c r="CY4" s="13"/>
      <c r="CZ4" s="13"/>
      <c r="DA4" s="16" t="s">
        <v>2</v>
      </c>
      <c r="DB4" s="17"/>
      <c r="DC4" s="17"/>
      <c r="DD4" s="17"/>
      <c r="DE4" s="17"/>
      <c r="DF4" s="18"/>
      <c r="DG4" s="19"/>
      <c r="DH4" s="19" t="s">
        <v>7</v>
      </c>
      <c r="DI4" s="13" t="s">
        <v>3</v>
      </c>
      <c r="DJ4" s="13" t="s">
        <v>4</v>
      </c>
      <c r="DK4" s="13" t="s">
        <v>5</v>
      </c>
      <c r="DL4" s="13" t="s">
        <v>4</v>
      </c>
      <c r="DM4" s="13" t="s">
        <v>6</v>
      </c>
      <c r="DN4" s="13" t="s">
        <v>6</v>
      </c>
      <c r="DO4" s="14" t="s">
        <v>0</v>
      </c>
      <c r="DP4" s="13" t="s">
        <v>4</v>
      </c>
      <c r="DQ4" s="13"/>
      <c r="DR4" s="13"/>
      <c r="DS4" s="13"/>
      <c r="DT4" s="16" t="s">
        <v>2</v>
      </c>
      <c r="DU4" s="17"/>
      <c r="DV4" s="17"/>
      <c r="DW4" s="17"/>
      <c r="DX4" s="17"/>
      <c r="DY4" s="18"/>
      <c r="DZ4" s="19"/>
      <c r="EA4" s="19"/>
      <c r="EB4" s="13" t="s">
        <v>3</v>
      </c>
      <c r="EC4" s="13" t="s">
        <v>4</v>
      </c>
      <c r="ED4" s="13" t="s">
        <v>5</v>
      </c>
      <c r="EE4" s="13" t="s">
        <v>4</v>
      </c>
      <c r="EF4" s="13" t="s">
        <v>6</v>
      </c>
      <c r="EG4" s="13" t="s">
        <v>6</v>
      </c>
      <c r="EH4" s="14" t="s">
        <v>0</v>
      </c>
      <c r="EI4" s="13" t="s">
        <v>4</v>
      </c>
      <c r="EJ4" s="13"/>
      <c r="EK4" s="13"/>
      <c r="EL4" s="13"/>
      <c r="EM4" s="16" t="s">
        <v>2</v>
      </c>
      <c r="EN4" s="17"/>
      <c r="EO4" s="17"/>
      <c r="EP4" s="17"/>
      <c r="EQ4" s="17"/>
      <c r="ER4" s="18"/>
      <c r="ES4" s="19"/>
      <c r="ET4" s="19"/>
      <c r="EU4" s="13" t="s">
        <v>3</v>
      </c>
      <c r="EV4" s="13" t="s">
        <v>4</v>
      </c>
      <c r="EW4" s="13" t="s">
        <v>5</v>
      </c>
      <c r="EX4" s="13" t="s">
        <v>4</v>
      </c>
      <c r="EY4" s="13" t="s">
        <v>6</v>
      </c>
      <c r="EZ4" s="13" t="s">
        <v>6</v>
      </c>
      <c r="FA4" s="14" t="s">
        <v>0</v>
      </c>
      <c r="FB4" s="13" t="s">
        <v>4</v>
      </c>
      <c r="FC4" s="13"/>
      <c r="FD4" s="13"/>
      <c r="FE4" s="13"/>
      <c r="FF4" s="16" t="s">
        <v>2</v>
      </c>
      <c r="FG4" s="17"/>
      <c r="FH4" s="17"/>
      <c r="FI4" s="17"/>
      <c r="FJ4" s="17"/>
      <c r="FK4" s="18"/>
      <c r="FL4" s="19"/>
      <c r="FM4" s="19"/>
      <c r="FN4" s="13" t="s">
        <v>3</v>
      </c>
      <c r="FO4" s="13" t="s">
        <v>4</v>
      </c>
      <c r="FP4" s="13" t="s">
        <v>5</v>
      </c>
      <c r="FQ4" s="13" t="s">
        <v>4</v>
      </c>
      <c r="FR4" s="13" t="s">
        <v>6</v>
      </c>
      <c r="FS4" s="13" t="s">
        <v>6</v>
      </c>
      <c r="FT4" s="14" t="s">
        <v>0</v>
      </c>
      <c r="FU4" s="13" t="s">
        <v>4</v>
      </c>
      <c r="FV4" s="13"/>
      <c r="FW4" s="13"/>
      <c r="FX4" s="13"/>
      <c r="FY4" s="16" t="s">
        <v>2</v>
      </c>
      <c r="FZ4" s="17"/>
      <c r="GA4" s="17"/>
      <c r="GB4" s="17"/>
      <c r="GC4" s="17"/>
      <c r="GD4" s="18"/>
      <c r="GE4" s="19"/>
      <c r="GF4" s="19"/>
      <c r="GG4" s="13" t="s">
        <v>3</v>
      </c>
      <c r="GH4" s="13" t="s">
        <v>4</v>
      </c>
      <c r="GI4" s="13" t="s">
        <v>5</v>
      </c>
      <c r="GJ4" s="13" t="s">
        <v>4</v>
      </c>
      <c r="GK4" s="13" t="s">
        <v>6</v>
      </c>
      <c r="GL4" s="13" t="s">
        <v>6</v>
      </c>
      <c r="GM4" s="14" t="s">
        <v>0</v>
      </c>
      <c r="GN4" s="13" t="s">
        <v>4</v>
      </c>
      <c r="GO4" s="13"/>
      <c r="GP4" s="13"/>
      <c r="GQ4" s="13"/>
      <c r="GR4" s="16" t="s">
        <v>2</v>
      </c>
      <c r="GS4" s="17"/>
      <c r="GT4" s="17"/>
      <c r="GU4" s="17"/>
      <c r="GV4" s="17"/>
      <c r="GW4" s="18"/>
      <c r="GX4" s="19"/>
      <c r="GY4" s="19" t="s">
        <v>8</v>
      </c>
      <c r="GZ4" s="13" t="s">
        <v>3</v>
      </c>
      <c r="HA4" s="13" t="s">
        <v>4</v>
      </c>
      <c r="HB4" s="13" t="s">
        <v>5</v>
      </c>
      <c r="HC4" s="13" t="s">
        <v>4</v>
      </c>
      <c r="HD4" s="13" t="s">
        <v>6</v>
      </c>
      <c r="HE4" s="13" t="s">
        <v>6</v>
      </c>
      <c r="HF4" s="14" t="s">
        <v>0</v>
      </c>
      <c r="HG4" s="13" t="s">
        <v>4</v>
      </c>
      <c r="HH4" s="20"/>
      <c r="HI4" s="21"/>
      <c r="HJ4" s="19"/>
      <c r="HK4" s="16" t="s">
        <v>2</v>
      </c>
      <c r="HL4" s="17"/>
      <c r="HM4" s="17"/>
      <c r="HN4" s="17"/>
      <c r="HO4" s="17"/>
      <c r="HP4" s="18"/>
      <c r="HQ4" s="19"/>
      <c r="HR4" s="19"/>
      <c r="HS4" s="13" t="s">
        <v>3</v>
      </c>
      <c r="HT4" s="22" t="s">
        <v>4</v>
      </c>
      <c r="HU4" s="23" t="s">
        <v>5</v>
      </c>
      <c r="HV4" s="22" t="s">
        <v>4</v>
      </c>
      <c r="HW4" s="16" t="s">
        <v>6</v>
      </c>
      <c r="HX4" s="21"/>
      <c r="HY4" s="14" t="s">
        <v>0</v>
      </c>
      <c r="HZ4" s="13" t="s">
        <v>4</v>
      </c>
      <c r="IA4" s="20"/>
      <c r="IB4" s="21"/>
      <c r="IC4" s="19"/>
      <c r="ID4" s="16" t="s">
        <v>2</v>
      </c>
      <c r="IE4" s="17"/>
      <c r="IF4" s="17"/>
      <c r="IG4" s="17"/>
      <c r="IH4" s="17"/>
      <c r="II4" s="18"/>
      <c r="IJ4" s="19"/>
      <c r="IK4" s="19"/>
      <c r="IL4" s="13" t="s">
        <v>3</v>
      </c>
      <c r="IM4" s="22" t="s">
        <v>4</v>
      </c>
      <c r="IN4" s="23" t="s">
        <v>5</v>
      </c>
      <c r="IO4" s="22" t="s">
        <v>4</v>
      </c>
      <c r="IP4" s="16" t="s">
        <v>6</v>
      </c>
      <c r="IQ4" s="21"/>
      <c r="IR4" s="14" t="s">
        <v>0</v>
      </c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>
      <c r="A5" s="13"/>
      <c r="B5" s="13"/>
      <c r="C5" s="13"/>
      <c r="D5" s="13"/>
      <c r="E5" s="13"/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24" t="s">
        <v>18</v>
      </c>
      <c r="P5" s="13"/>
      <c r="Q5" s="13" t="s">
        <v>19</v>
      </c>
      <c r="R5" s="13" t="s">
        <v>20</v>
      </c>
      <c r="S5" s="13" t="s">
        <v>21</v>
      </c>
      <c r="T5" s="13"/>
      <c r="U5" s="13" t="s">
        <v>22</v>
      </c>
      <c r="V5" s="13" t="s">
        <v>23</v>
      </c>
      <c r="W5" s="13" t="s">
        <v>24</v>
      </c>
      <c r="X5" s="14" t="s">
        <v>25</v>
      </c>
      <c r="Y5" s="13" t="s">
        <v>9</v>
      </c>
      <c r="Z5" s="13" t="s">
        <v>10</v>
      </c>
      <c r="AA5" s="13" t="s">
        <v>11</v>
      </c>
      <c r="AB5" s="13" t="s">
        <v>12</v>
      </c>
      <c r="AC5" s="13" t="s">
        <v>13</v>
      </c>
      <c r="AD5" s="13" t="s">
        <v>14</v>
      </c>
      <c r="AE5" s="13" t="s">
        <v>15</v>
      </c>
      <c r="AF5" s="13" t="s">
        <v>16</v>
      </c>
      <c r="AG5" s="13" t="s">
        <v>17</v>
      </c>
      <c r="AH5" s="24" t="s">
        <v>18</v>
      </c>
      <c r="AI5" s="13"/>
      <c r="AJ5" s="13"/>
      <c r="AK5" s="13" t="s">
        <v>20</v>
      </c>
      <c r="AL5" s="13" t="s">
        <v>21</v>
      </c>
      <c r="AM5" s="13"/>
      <c r="AN5" s="13" t="s">
        <v>22</v>
      </c>
      <c r="AO5" s="13" t="s">
        <v>23</v>
      </c>
      <c r="AP5" s="13" t="s">
        <v>24</v>
      </c>
      <c r="AQ5" s="14" t="s">
        <v>25</v>
      </c>
      <c r="AR5" s="13" t="s">
        <v>9</v>
      </c>
      <c r="AS5" s="13" t="s">
        <v>10</v>
      </c>
      <c r="AT5" s="13" t="s">
        <v>11</v>
      </c>
      <c r="AU5" s="13" t="s">
        <v>12</v>
      </c>
      <c r="AV5" s="13" t="s">
        <v>13</v>
      </c>
      <c r="AW5" s="13" t="s">
        <v>14</v>
      </c>
      <c r="AX5" s="13" t="s">
        <v>15</v>
      </c>
      <c r="AY5" s="13" t="s">
        <v>16</v>
      </c>
      <c r="AZ5" s="13" t="s">
        <v>17</v>
      </c>
      <c r="BA5" s="24" t="s">
        <v>18</v>
      </c>
      <c r="BB5" s="13"/>
      <c r="BC5" s="13"/>
      <c r="BD5" s="13" t="s">
        <v>20</v>
      </c>
      <c r="BE5" s="13" t="s">
        <v>21</v>
      </c>
      <c r="BF5" s="13"/>
      <c r="BG5" s="13" t="s">
        <v>22</v>
      </c>
      <c r="BH5" s="13" t="s">
        <v>23</v>
      </c>
      <c r="BI5" s="13" t="s">
        <v>24</v>
      </c>
      <c r="BJ5" s="14" t="s">
        <v>25</v>
      </c>
      <c r="BK5" s="13" t="s">
        <v>9</v>
      </c>
      <c r="BL5" s="13" t="s">
        <v>10</v>
      </c>
      <c r="BM5" s="13" t="s">
        <v>11</v>
      </c>
      <c r="BN5" s="13" t="s">
        <v>12</v>
      </c>
      <c r="BO5" s="13" t="s">
        <v>13</v>
      </c>
      <c r="BP5" s="13" t="s">
        <v>14</v>
      </c>
      <c r="BQ5" s="13" t="s">
        <v>15</v>
      </c>
      <c r="BR5" s="13" t="s">
        <v>16</v>
      </c>
      <c r="BS5" s="13" t="s">
        <v>17</v>
      </c>
      <c r="BT5" s="24" t="s">
        <v>18</v>
      </c>
      <c r="BU5" s="13"/>
      <c r="BV5" s="13"/>
      <c r="BW5" s="13" t="s">
        <v>20</v>
      </c>
      <c r="BX5" s="13" t="s">
        <v>21</v>
      </c>
      <c r="BY5" s="13"/>
      <c r="BZ5" s="13" t="s">
        <v>22</v>
      </c>
      <c r="CA5" s="13" t="s">
        <v>23</v>
      </c>
      <c r="CB5" s="13" t="s">
        <v>24</v>
      </c>
      <c r="CC5" s="14" t="s">
        <v>25</v>
      </c>
      <c r="CD5" s="13" t="s">
        <v>9</v>
      </c>
      <c r="CE5" s="13" t="s">
        <v>10</v>
      </c>
      <c r="CF5" s="13" t="s">
        <v>11</v>
      </c>
      <c r="CG5" s="13" t="s">
        <v>12</v>
      </c>
      <c r="CH5" s="13" t="s">
        <v>13</v>
      </c>
      <c r="CI5" s="13" t="s">
        <v>14</v>
      </c>
      <c r="CJ5" s="13" t="s">
        <v>15</v>
      </c>
      <c r="CK5" s="13" t="s">
        <v>16</v>
      </c>
      <c r="CL5" s="13" t="s">
        <v>17</v>
      </c>
      <c r="CM5" s="24" t="s">
        <v>18</v>
      </c>
      <c r="CN5" s="13"/>
      <c r="CO5" s="13"/>
      <c r="CP5" s="13" t="s">
        <v>20</v>
      </c>
      <c r="CQ5" s="13" t="s">
        <v>21</v>
      </c>
      <c r="CR5" s="13"/>
      <c r="CS5" s="13" t="s">
        <v>22</v>
      </c>
      <c r="CT5" s="13" t="s">
        <v>23</v>
      </c>
      <c r="CU5" s="13" t="s">
        <v>24</v>
      </c>
      <c r="CV5" s="14" t="s">
        <v>25</v>
      </c>
      <c r="CW5" s="13" t="s">
        <v>9</v>
      </c>
      <c r="CX5" s="13" t="s">
        <v>10</v>
      </c>
      <c r="CY5" s="13" t="s">
        <v>11</v>
      </c>
      <c r="CZ5" s="13" t="s">
        <v>12</v>
      </c>
      <c r="DA5" s="13" t="s">
        <v>13</v>
      </c>
      <c r="DB5" s="13" t="s">
        <v>14</v>
      </c>
      <c r="DC5" s="13" t="s">
        <v>15</v>
      </c>
      <c r="DD5" s="13" t="s">
        <v>16</v>
      </c>
      <c r="DE5" s="13" t="s">
        <v>17</v>
      </c>
      <c r="DF5" s="24" t="s">
        <v>18</v>
      </c>
      <c r="DG5" s="13" t="s">
        <v>26</v>
      </c>
      <c r="DH5" s="13" t="s">
        <v>27</v>
      </c>
      <c r="DI5" s="13" t="s">
        <v>20</v>
      </c>
      <c r="DJ5" s="13" t="s">
        <v>21</v>
      </c>
      <c r="DK5" s="13"/>
      <c r="DL5" s="13" t="s">
        <v>22</v>
      </c>
      <c r="DM5" s="13" t="s">
        <v>23</v>
      </c>
      <c r="DN5" s="13" t="s">
        <v>24</v>
      </c>
      <c r="DO5" s="14" t="s">
        <v>25</v>
      </c>
      <c r="DP5" s="13" t="s">
        <v>9</v>
      </c>
      <c r="DQ5" s="13" t="s">
        <v>10</v>
      </c>
      <c r="DR5" s="13" t="s">
        <v>11</v>
      </c>
      <c r="DS5" s="13" t="s">
        <v>12</v>
      </c>
      <c r="DT5" s="13" t="s">
        <v>13</v>
      </c>
      <c r="DU5" s="13" t="s">
        <v>14</v>
      </c>
      <c r="DV5" s="13" t="s">
        <v>15</v>
      </c>
      <c r="DW5" s="13" t="s">
        <v>16</v>
      </c>
      <c r="DX5" s="13" t="s">
        <v>17</v>
      </c>
      <c r="DY5" s="24" t="s">
        <v>18</v>
      </c>
      <c r="DZ5" s="13"/>
      <c r="EA5" s="13"/>
      <c r="EB5" s="13" t="s">
        <v>20</v>
      </c>
      <c r="EC5" s="13" t="s">
        <v>21</v>
      </c>
      <c r="ED5" s="13"/>
      <c r="EE5" s="13" t="s">
        <v>22</v>
      </c>
      <c r="EF5" s="13" t="s">
        <v>23</v>
      </c>
      <c r="EG5" s="13" t="s">
        <v>24</v>
      </c>
      <c r="EH5" s="14" t="s">
        <v>25</v>
      </c>
      <c r="EI5" s="13" t="s">
        <v>9</v>
      </c>
      <c r="EJ5" s="13" t="s">
        <v>10</v>
      </c>
      <c r="EK5" s="13" t="s">
        <v>11</v>
      </c>
      <c r="EL5" s="13" t="s">
        <v>12</v>
      </c>
      <c r="EM5" s="13" t="s">
        <v>13</v>
      </c>
      <c r="EN5" s="13" t="s">
        <v>14</v>
      </c>
      <c r="EO5" s="13" t="s">
        <v>15</v>
      </c>
      <c r="EP5" s="13" t="s">
        <v>16</v>
      </c>
      <c r="EQ5" s="13" t="s">
        <v>17</v>
      </c>
      <c r="ER5" s="24" t="s">
        <v>18</v>
      </c>
      <c r="ES5" s="13"/>
      <c r="ET5" s="13"/>
      <c r="EU5" s="13" t="s">
        <v>20</v>
      </c>
      <c r="EV5" s="13" t="s">
        <v>21</v>
      </c>
      <c r="EW5" s="13"/>
      <c r="EX5" s="13" t="s">
        <v>22</v>
      </c>
      <c r="EY5" s="13" t="s">
        <v>23</v>
      </c>
      <c r="EZ5" s="13" t="s">
        <v>24</v>
      </c>
      <c r="FA5" s="14" t="s">
        <v>25</v>
      </c>
      <c r="FB5" s="13" t="s">
        <v>9</v>
      </c>
      <c r="FC5" s="13" t="s">
        <v>10</v>
      </c>
      <c r="FD5" s="13" t="s">
        <v>11</v>
      </c>
      <c r="FE5" s="13" t="s">
        <v>12</v>
      </c>
      <c r="FF5" s="13" t="s">
        <v>13</v>
      </c>
      <c r="FG5" s="13" t="s">
        <v>14</v>
      </c>
      <c r="FH5" s="13" t="s">
        <v>15</v>
      </c>
      <c r="FI5" s="13" t="s">
        <v>16</v>
      </c>
      <c r="FJ5" s="13" t="s">
        <v>17</v>
      </c>
      <c r="FK5" s="24" t="s">
        <v>18</v>
      </c>
      <c r="FL5" s="13"/>
      <c r="FM5" s="13"/>
      <c r="FN5" s="13" t="s">
        <v>20</v>
      </c>
      <c r="FO5" s="13" t="s">
        <v>21</v>
      </c>
      <c r="FP5" s="13"/>
      <c r="FQ5" s="13" t="s">
        <v>22</v>
      </c>
      <c r="FR5" s="13" t="s">
        <v>23</v>
      </c>
      <c r="FS5" s="13" t="s">
        <v>24</v>
      </c>
      <c r="FT5" s="14" t="s">
        <v>25</v>
      </c>
      <c r="FU5" s="13" t="s">
        <v>9</v>
      </c>
      <c r="FV5" s="13" t="s">
        <v>10</v>
      </c>
      <c r="FW5" s="13" t="s">
        <v>11</v>
      </c>
      <c r="FX5" s="13" t="s">
        <v>12</v>
      </c>
      <c r="FY5" s="13" t="s">
        <v>13</v>
      </c>
      <c r="FZ5" s="13" t="s">
        <v>14</v>
      </c>
      <c r="GA5" s="13" t="s">
        <v>15</v>
      </c>
      <c r="GB5" s="13" t="s">
        <v>16</v>
      </c>
      <c r="GC5" s="13" t="s">
        <v>17</v>
      </c>
      <c r="GD5" s="24" t="s">
        <v>18</v>
      </c>
      <c r="GE5" s="13"/>
      <c r="GF5" s="13"/>
      <c r="GG5" s="13" t="s">
        <v>20</v>
      </c>
      <c r="GH5" s="13" t="s">
        <v>21</v>
      </c>
      <c r="GI5" s="13"/>
      <c r="GJ5" s="13" t="s">
        <v>22</v>
      </c>
      <c r="GK5" s="13" t="s">
        <v>23</v>
      </c>
      <c r="GL5" s="13" t="s">
        <v>24</v>
      </c>
      <c r="GM5" s="14" t="s">
        <v>25</v>
      </c>
      <c r="GN5" s="13" t="s">
        <v>9</v>
      </c>
      <c r="GO5" s="13" t="s">
        <v>10</v>
      </c>
      <c r="GP5" s="13" t="s">
        <v>11</v>
      </c>
      <c r="GQ5" s="13" t="s">
        <v>12</v>
      </c>
      <c r="GR5" s="13" t="s">
        <v>13</v>
      </c>
      <c r="GS5" s="13" t="s">
        <v>14</v>
      </c>
      <c r="GT5" s="13" t="s">
        <v>15</v>
      </c>
      <c r="GU5" s="13" t="s">
        <v>16</v>
      </c>
      <c r="GV5" s="13" t="s">
        <v>17</v>
      </c>
      <c r="GW5" s="24" t="s">
        <v>18</v>
      </c>
      <c r="GX5" s="13" t="s">
        <v>26</v>
      </c>
      <c r="GY5" s="13" t="s">
        <v>27</v>
      </c>
      <c r="GZ5" s="13" t="s">
        <v>20</v>
      </c>
      <c r="HA5" s="13" t="s">
        <v>21</v>
      </c>
      <c r="HB5" s="13"/>
      <c r="HC5" s="13" t="s">
        <v>22</v>
      </c>
      <c r="HD5" s="13" t="s">
        <v>23</v>
      </c>
      <c r="HE5" s="13" t="s">
        <v>24</v>
      </c>
      <c r="HF5" s="14" t="s">
        <v>25</v>
      </c>
      <c r="HG5" s="13" t="s">
        <v>9</v>
      </c>
      <c r="HH5" s="13" t="s">
        <v>10</v>
      </c>
      <c r="HI5" s="13" t="s">
        <v>11</v>
      </c>
      <c r="HJ5" s="13" t="s">
        <v>12</v>
      </c>
      <c r="HK5" s="13" t="s">
        <v>13</v>
      </c>
      <c r="HL5" s="13" t="s">
        <v>14</v>
      </c>
      <c r="HM5" s="13" t="s">
        <v>15</v>
      </c>
      <c r="HN5" s="13" t="s">
        <v>16</v>
      </c>
      <c r="HO5" s="13" t="s">
        <v>17</v>
      </c>
      <c r="HP5" s="24" t="s">
        <v>18</v>
      </c>
      <c r="HQ5" s="13"/>
      <c r="HR5" s="13"/>
      <c r="HS5" s="13" t="s">
        <v>20</v>
      </c>
      <c r="HT5" s="13" t="s">
        <v>21</v>
      </c>
      <c r="HU5" s="13"/>
      <c r="HV5" s="13" t="s">
        <v>22</v>
      </c>
      <c r="HW5" s="13" t="s">
        <v>23</v>
      </c>
      <c r="HX5" s="13" t="s">
        <v>24</v>
      </c>
      <c r="HY5" s="14" t="s">
        <v>25</v>
      </c>
      <c r="HZ5" s="13" t="s">
        <v>9</v>
      </c>
      <c r="IA5" s="13" t="s">
        <v>10</v>
      </c>
      <c r="IB5" s="13" t="s">
        <v>11</v>
      </c>
      <c r="IC5" s="13" t="s">
        <v>12</v>
      </c>
      <c r="ID5" s="13" t="s">
        <v>13</v>
      </c>
      <c r="IE5" s="13" t="s">
        <v>14</v>
      </c>
      <c r="IF5" s="13" t="s">
        <v>15</v>
      </c>
      <c r="IG5" s="13" t="s">
        <v>16</v>
      </c>
      <c r="IH5" s="13" t="s">
        <v>17</v>
      </c>
      <c r="II5" s="24" t="s">
        <v>18</v>
      </c>
      <c r="IJ5" s="13" t="s">
        <v>26</v>
      </c>
      <c r="IK5" s="13" t="s">
        <v>27</v>
      </c>
      <c r="IL5" s="13" t="s">
        <v>20</v>
      </c>
      <c r="IM5" s="13" t="s">
        <v>21</v>
      </c>
      <c r="IN5" s="13"/>
      <c r="IO5" s="13" t="s">
        <v>22</v>
      </c>
      <c r="IP5" s="13" t="s">
        <v>23</v>
      </c>
      <c r="IQ5" s="13" t="s">
        <v>24</v>
      </c>
      <c r="IR5" s="14" t="s">
        <v>25</v>
      </c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>
      <c r="A6" s="25" t="s">
        <v>28</v>
      </c>
      <c r="B6" s="26"/>
      <c r="C6" s="26"/>
      <c r="D6" s="27"/>
      <c r="E6" s="28" t="s">
        <v>29</v>
      </c>
      <c r="F6" s="28" t="s">
        <v>30</v>
      </c>
      <c r="G6" s="28" t="s">
        <v>30</v>
      </c>
      <c r="H6" s="28" t="s">
        <v>30</v>
      </c>
      <c r="I6" s="28" t="s">
        <v>30</v>
      </c>
      <c r="J6" s="28" t="s">
        <v>30</v>
      </c>
      <c r="K6" s="28" t="s">
        <v>30</v>
      </c>
      <c r="L6" s="28" t="s">
        <v>30</v>
      </c>
      <c r="M6" s="28" t="s">
        <v>30</v>
      </c>
      <c r="N6" s="28" t="s">
        <v>30</v>
      </c>
      <c r="O6" s="28" t="s">
        <v>30</v>
      </c>
      <c r="P6" s="28" t="s">
        <v>30</v>
      </c>
      <c r="Q6" s="28" t="s">
        <v>30</v>
      </c>
      <c r="R6" s="28" t="s">
        <v>30</v>
      </c>
      <c r="S6" s="28" t="s">
        <v>30</v>
      </c>
      <c r="T6" s="28" t="s">
        <v>30</v>
      </c>
      <c r="U6" s="28" t="s">
        <v>30</v>
      </c>
      <c r="V6" s="28" t="s">
        <v>30</v>
      </c>
      <c r="W6" s="28" t="s">
        <v>30</v>
      </c>
      <c r="X6" s="29" t="s">
        <v>30</v>
      </c>
      <c r="Y6" s="28" t="s">
        <v>31</v>
      </c>
      <c r="Z6" s="28" t="s">
        <v>31</v>
      </c>
      <c r="AA6" s="28" t="s">
        <v>31</v>
      </c>
      <c r="AB6" s="28" t="s">
        <v>31</v>
      </c>
      <c r="AC6" s="28" t="s">
        <v>31</v>
      </c>
      <c r="AD6" s="28" t="s">
        <v>31</v>
      </c>
      <c r="AE6" s="28" t="s">
        <v>31</v>
      </c>
      <c r="AF6" s="28" t="s">
        <v>31</v>
      </c>
      <c r="AG6" s="28" t="s">
        <v>31</v>
      </c>
      <c r="AH6" s="28" t="s">
        <v>31</v>
      </c>
      <c r="AI6" s="28" t="s">
        <v>31</v>
      </c>
      <c r="AJ6" s="28" t="s">
        <v>31</v>
      </c>
      <c r="AK6" s="28" t="s">
        <v>31</v>
      </c>
      <c r="AL6" s="28" t="s">
        <v>31</v>
      </c>
      <c r="AM6" s="28" t="s">
        <v>31</v>
      </c>
      <c r="AN6" s="28" t="s">
        <v>31</v>
      </c>
      <c r="AO6" s="28" t="s">
        <v>31</v>
      </c>
      <c r="AP6" s="28" t="s">
        <v>31</v>
      </c>
      <c r="AQ6" s="29" t="s">
        <v>31</v>
      </c>
      <c r="AR6" s="28" t="s">
        <v>32</v>
      </c>
      <c r="AS6" s="28" t="s">
        <v>32</v>
      </c>
      <c r="AT6" s="28" t="s">
        <v>32</v>
      </c>
      <c r="AU6" s="28" t="s">
        <v>32</v>
      </c>
      <c r="AV6" s="28" t="s">
        <v>32</v>
      </c>
      <c r="AW6" s="28" t="s">
        <v>32</v>
      </c>
      <c r="AX6" s="28" t="s">
        <v>32</v>
      </c>
      <c r="AY6" s="28" t="s">
        <v>32</v>
      </c>
      <c r="AZ6" s="28" t="s">
        <v>32</v>
      </c>
      <c r="BA6" s="28" t="s">
        <v>32</v>
      </c>
      <c r="BB6" s="28" t="s">
        <v>32</v>
      </c>
      <c r="BC6" s="28" t="s">
        <v>32</v>
      </c>
      <c r="BD6" s="28" t="s">
        <v>32</v>
      </c>
      <c r="BE6" s="28" t="s">
        <v>32</v>
      </c>
      <c r="BF6" s="28" t="s">
        <v>32</v>
      </c>
      <c r="BG6" s="28" t="s">
        <v>32</v>
      </c>
      <c r="BH6" s="28" t="s">
        <v>32</v>
      </c>
      <c r="BI6" s="28" t="s">
        <v>32</v>
      </c>
      <c r="BJ6" s="29" t="s">
        <v>32</v>
      </c>
      <c r="BK6" s="28" t="s">
        <v>33</v>
      </c>
      <c r="BL6" s="28" t="s">
        <v>33</v>
      </c>
      <c r="BM6" s="28" t="s">
        <v>33</v>
      </c>
      <c r="BN6" s="28" t="s">
        <v>33</v>
      </c>
      <c r="BO6" s="28" t="s">
        <v>33</v>
      </c>
      <c r="BP6" s="28" t="s">
        <v>33</v>
      </c>
      <c r="BQ6" s="28" t="s">
        <v>33</v>
      </c>
      <c r="BR6" s="28" t="s">
        <v>33</v>
      </c>
      <c r="BS6" s="28" t="s">
        <v>33</v>
      </c>
      <c r="BT6" s="28" t="s">
        <v>33</v>
      </c>
      <c r="BU6" s="28" t="s">
        <v>33</v>
      </c>
      <c r="BV6" s="28" t="s">
        <v>33</v>
      </c>
      <c r="BW6" s="28" t="s">
        <v>33</v>
      </c>
      <c r="BX6" s="28" t="s">
        <v>33</v>
      </c>
      <c r="BY6" s="28" t="s">
        <v>33</v>
      </c>
      <c r="BZ6" s="28" t="s">
        <v>33</v>
      </c>
      <c r="CA6" s="28" t="s">
        <v>33</v>
      </c>
      <c r="CB6" s="28" t="s">
        <v>33</v>
      </c>
      <c r="CC6" s="29" t="s">
        <v>33</v>
      </c>
      <c r="CD6" s="28" t="s">
        <v>34</v>
      </c>
      <c r="CE6" s="28" t="s">
        <v>34</v>
      </c>
      <c r="CF6" s="28" t="s">
        <v>34</v>
      </c>
      <c r="CG6" s="28" t="s">
        <v>34</v>
      </c>
      <c r="CH6" s="28" t="s">
        <v>34</v>
      </c>
      <c r="CI6" s="28" t="s">
        <v>34</v>
      </c>
      <c r="CJ6" s="28" t="s">
        <v>34</v>
      </c>
      <c r="CK6" s="28" t="s">
        <v>34</v>
      </c>
      <c r="CL6" s="28" t="s">
        <v>34</v>
      </c>
      <c r="CM6" s="28" t="s">
        <v>34</v>
      </c>
      <c r="CN6" s="28" t="s">
        <v>34</v>
      </c>
      <c r="CO6" s="28" t="s">
        <v>34</v>
      </c>
      <c r="CP6" s="28" t="s">
        <v>34</v>
      </c>
      <c r="CQ6" s="28" t="s">
        <v>34</v>
      </c>
      <c r="CR6" s="28" t="s">
        <v>34</v>
      </c>
      <c r="CS6" s="28" t="s">
        <v>34</v>
      </c>
      <c r="CT6" s="28" t="s">
        <v>34</v>
      </c>
      <c r="CU6" s="28" t="s">
        <v>34</v>
      </c>
      <c r="CV6" s="29" t="s">
        <v>34</v>
      </c>
      <c r="CW6" s="28" t="s">
        <v>35</v>
      </c>
      <c r="CX6" s="28" t="s">
        <v>35</v>
      </c>
      <c r="CY6" s="28" t="s">
        <v>35</v>
      </c>
      <c r="CZ6" s="28" t="s">
        <v>35</v>
      </c>
      <c r="DA6" s="28" t="s">
        <v>35</v>
      </c>
      <c r="DB6" s="28" t="s">
        <v>35</v>
      </c>
      <c r="DC6" s="28" t="s">
        <v>35</v>
      </c>
      <c r="DD6" s="28" t="s">
        <v>35</v>
      </c>
      <c r="DE6" s="28" t="s">
        <v>35</v>
      </c>
      <c r="DF6" s="28" t="s">
        <v>35</v>
      </c>
      <c r="DG6" s="28" t="s">
        <v>35</v>
      </c>
      <c r="DH6" s="28" t="s">
        <v>35</v>
      </c>
      <c r="DI6" s="28" t="s">
        <v>35</v>
      </c>
      <c r="DJ6" s="28" t="s">
        <v>35</v>
      </c>
      <c r="DK6" s="28" t="s">
        <v>35</v>
      </c>
      <c r="DL6" s="28" t="s">
        <v>35</v>
      </c>
      <c r="DM6" s="28" t="s">
        <v>35</v>
      </c>
      <c r="DN6" s="28" t="s">
        <v>35</v>
      </c>
      <c r="DO6" s="29" t="s">
        <v>35</v>
      </c>
      <c r="DP6" s="28" t="s">
        <v>36</v>
      </c>
      <c r="DQ6" s="28" t="s">
        <v>36</v>
      </c>
      <c r="DR6" s="28" t="s">
        <v>36</v>
      </c>
      <c r="DS6" s="28" t="s">
        <v>36</v>
      </c>
      <c r="DT6" s="28" t="s">
        <v>36</v>
      </c>
      <c r="DU6" s="28" t="s">
        <v>36</v>
      </c>
      <c r="DV6" s="28" t="s">
        <v>36</v>
      </c>
      <c r="DW6" s="28" t="s">
        <v>36</v>
      </c>
      <c r="DX6" s="28" t="s">
        <v>36</v>
      </c>
      <c r="DY6" s="28" t="s">
        <v>36</v>
      </c>
      <c r="DZ6" s="28" t="s">
        <v>36</v>
      </c>
      <c r="EA6" s="28" t="s">
        <v>36</v>
      </c>
      <c r="EB6" s="28" t="s">
        <v>36</v>
      </c>
      <c r="EC6" s="28" t="s">
        <v>36</v>
      </c>
      <c r="ED6" s="28" t="s">
        <v>36</v>
      </c>
      <c r="EE6" s="28" t="s">
        <v>36</v>
      </c>
      <c r="EF6" s="28" t="s">
        <v>36</v>
      </c>
      <c r="EG6" s="28" t="s">
        <v>36</v>
      </c>
      <c r="EH6" s="29" t="s">
        <v>36</v>
      </c>
      <c r="EI6" s="28" t="s">
        <v>37</v>
      </c>
      <c r="EJ6" s="28" t="s">
        <v>37</v>
      </c>
      <c r="EK6" s="28" t="s">
        <v>37</v>
      </c>
      <c r="EL6" s="28" t="s">
        <v>37</v>
      </c>
      <c r="EM6" s="28" t="s">
        <v>37</v>
      </c>
      <c r="EN6" s="28" t="s">
        <v>37</v>
      </c>
      <c r="EO6" s="28" t="s">
        <v>37</v>
      </c>
      <c r="EP6" s="28" t="s">
        <v>37</v>
      </c>
      <c r="EQ6" s="28" t="s">
        <v>37</v>
      </c>
      <c r="ER6" s="28" t="s">
        <v>37</v>
      </c>
      <c r="ES6" s="28" t="s">
        <v>37</v>
      </c>
      <c r="ET6" s="28" t="s">
        <v>37</v>
      </c>
      <c r="EU6" s="28" t="s">
        <v>37</v>
      </c>
      <c r="EV6" s="28" t="s">
        <v>37</v>
      </c>
      <c r="EW6" s="28" t="s">
        <v>37</v>
      </c>
      <c r="EX6" s="28" t="s">
        <v>37</v>
      </c>
      <c r="EY6" s="28" t="s">
        <v>37</v>
      </c>
      <c r="EZ6" s="28" t="s">
        <v>37</v>
      </c>
      <c r="FA6" s="29" t="s">
        <v>37</v>
      </c>
      <c r="FB6" s="28" t="s">
        <v>38</v>
      </c>
      <c r="FC6" s="28" t="s">
        <v>38</v>
      </c>
      <c r="FD6" s="28" t="s">
        <v>38</v>
      </c>
      <c r="FE6" s="28" t="s">
        <v>38</v>
      </c>
      <c r="FF6" s="28" t="s">
        <v>38</v>
      </c>
      <c r="FG6" s="28" t="s">
        <v>38</v>
      </c>
      <c r="FH6" s="28" t="s">
        <v>38</v>
      </c>
      <c r="FI6" s="28" t="s">
        <v>38</v>
      </c>
      <c r="FJ6" s="28" t="s">
        <v>38</v>
      </c>
      <c r="FK6" s="28" t="s">
        <v>38</v>
      </c>
      <c r="FL6" s="28" t="s">
        <v>38</v>
      </c>
      <c r="FM6" s="28" t="s">
        <v>38</v>
      </c>
      <c r="FN6" s="28" t="s">
        <v>38</v>
      </c>
      <c r="FO6" s="28" t="s">
        <v>38</v>
      </c>
      <c r="FP6" s="28" t="s">
        <v>38</v>
      </c>
      <c r="FQ6" s="28" t="s">
        <v>38</v>
      </c>
      <c r="FR6" s="28" t="s">
        <v>38</v>
      </c>
      <c r="FS6" s="28" t="s">
        <v>38</v>
      </c>
      <c r="FT6" s="29" t="s">
        <v>38</v>
      </c>
      <c r="FU6" s="28" t="s">
        <v>39</v>
      </c>
      <c r="FV6" s="28" t="s">
        <v>39</v>
      </c>
      <c r="FW6" s="28" t="s">
        <v>39</v>
      </c>
      <c r="FX6" s="28" t="s">
        <v>39</v>
      </c>
      <c r="FY6" s="28" t="s">
        <v>39</v>
      </c>
      <c r="FZ6" s="28" t="s">
        <v>39</v>
      </c>
      <c r="GA6" s="28" t="s">
        <v>39</v>
      </c>
      <c r="GB6" s="28" t="s">
        <v>39</v>
      </c>
      <c r="GC6" s="28" t="s">
        <v>39</v>
      </c>
      <c r="GD6" s="28" t="s">
        <v>39</v>
      </c>
      <c r="GE6" s="28" t="s">
        <v>39</v>
      </c>
      <c r="GF6" s="28" t="s">
        <v>39</v>
      </c>
      <c r="GG6" s="28" t="s">
        <v>39</v>
      </c>
      <c r="GH6" s="28" t="s">
        <v>39</v>
      </c>
      <c r="GI6" s="28" t="s">
        <v>39</v>
      </c>
      <c r="GJ6" s="28" t="s">
        <v>39</v>
      </c>
      <c r="GK6" s="28" t="s">
        <v>39</v>
      </c>
      <c r="GL6" s="28" t="s">
        <v>39</v>
      </c>
      <c r="GM6" s="29" t="s">
        <v>39</v>
      </c>
      <c r="GN6" s="28" t="s">
        <v>40</v>
      </c>
      <c r="GO6" s="28" t="s">
        <v>40</v>
      </c>
      <c r="GP6" s="30" t="s">
        <v>40</v>
      </c>
      <c r="GQ6" s="28" t="s">
        <v>40</v>
      </c>
      <c r="GR6" s="30" t="s">
        <v>40</v>
      </c>
      <c r="GS6" s="28" t="s">
        <v>40</v>
      </c>
      <c r="GT6" s="30" t="s">
        <v>40</v>
      </c>
      <c r="GU6" s="28" t="s">
        <v>40</v>
      </c>
      <c r="GV6" s="30" t="s">
        <v>40</v>
      </c>
      <c r="GW6" s="28" t="s">
        <v>40</v>
      </c>
      <c r="GX6" s="30" t="s">
        <v>40</v>
      </c>
      <c r="GY6" s="28" t="s">
        <v>40</v>
      </c>
      <c r="GZ6" s="30" t="s">
        <v>40</v>
      </c>
      <c r="HA6" s="28" t="s">
        <v>40</v>
      </c>
      <c r="HB6" s="30" t="s">
        <v>40</v>
      </c>
      <c r="HC6" s="28" t="s">
        <v>40</v>
      </c>
      <c r="HD6" s="30" t="s">
        <v>40</v>
      </c>
      <c r="HE6" s="28" t="s">
        <v>40</v>
      </c>
      <c r="HF6" s="31" t="s">
        <v>40</v>
      </c>
      <c r="HG6" s="32" t="s">
        <v>41</v>
      </c>
      <c r="HH6" s="32" t="s">
        <v>41</v>
      </c>
      <c r="HI6" s="32" t="s">
        <v>41</v>
      </c>
      <c r="HJ6" s="32" t="s">
        <v>41</v>
      </c>
      <c r="HK6" s="32" t="s">
        <v>41</v>
      </c>
      <c r="HL6" s="32" t="s">
        <v>41</v>
      </c>
      <c r="HM6" s="32" t="s">
        <v>41</v>
      </c>
      <c r="HN6" s="32" t="s">
        <v>41</v>
      </c>
      <c r="HO6" s="32" t="s">
        <v>41</v>
      </c>
      <c r="HP6" s="32" t="s">
        <v>41</v>
      </c>
      <c r="HQ6" s="32" t="s">
        <v>41</v>
      </c>
      <c r="HR6" s="32" t="s">
        <v>41</v>
      </c>
      <c r="HS6" s="32" t="s">
        <v>41</v>
      </c>
      <c r="HT6" s="32" t="s">
        <v>41</v>
      </c>
      <c r="HU6" s="32" t="s">
        <v>41</v>
      </c>
      <c r="HV6" s="32" t="s">
        <v>41</v>
      </c>
      <c r="HW6" s="32" t="s">
        <v>41</v>
      </c>
      <c r="HX6" s="32" t="s">
        <v>41</v>
      </c>
      <c r="HY6" s="33" t="s">
        <v>41</v>
      </c>
      <c r="HZ6" s="32" t="s">
        <v>42</v>
      </c>
      <c r="IA6" s="32" t="s">
        <v>42</v>
      </c>
      <c r="IB6" s="32" t="s">
        <v>42</v>
      </c>
      <c r="IC6" s="32" t="s">
        <v>42</v>
      </c>
      <c r="ID6" s="32" t="s">
        <v>42</v>
      </c>
      <c r="IE6" s="32" t="s">
        <v>42</v>
      </c>
      <c r="IF6" s="32" t="s">
        <v>42</v>
      </c>
      <c r="IG6" s="32" t="s">
        <v>42</v>
      </c>
      <c r="IH6" s="32" t="s">
        <v>42</v>
      </c>
      <c r="II6" s="32" t="s">
        <v>42</v>
      </c>
      <c r="IJ6" s="32" t="s">
        <v>42</v>
      </c>
      <c r="IK6" s="32" t="s">
        <v>42</v>
      </c>
      <c r="IL6" s="32" t="s">
        <v>42</v>
      </c>
      <c r="IM6" s="32" t="s">
        <v>42</v>
      </c>
      <c r="IN6" s="32" t="s">
        <v>42</v>
      </c>
      <c r="IO6" s="32" t="s">
        <v>42</v>
      </c>
      <c r="IP6" s="32" t="s">
        <v>42</v>
      </c>
      <c r="IQ6" s="32" t="s">
        <v>42</v>
      </c>
      <c r="IR6" s="33" t="s">
        <v>42</v>
      </c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5.0" customHeight="1">
      <c r="A7" s="34">
        <v>1.0</v>
      </c>
      <c r="B7" s="36" t="s">
        <v>51</v>
      </c>
      <c r="C7" s="36" t="s">
        <v>44</v>
      </c>
      <c r="D7" s="37" t="s">
        <v>45</v>
      </c>
      <c r="E7" s="38"/>
      <c r="F7" s="39">
        <v>2800.0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>
        <f t="shared" ref="S7:S11" si="5">SUM(F7:R7)</f>
        <v>2800</v>
      </c>
      <c r="T7" s="39"/>
      <c r="U7" s="39">
        <f t="shared" ref="U7:U11" si="6">S7-V7</f>
        <v>2128</v>
      </c>
      <c r="V7" s="39">
        <f t="shared" ref="V7:V11" si="7">+S7*0.24</f>
        <v>672</v>
      </c>
      <c r="W7" s="39">
        <f t="shared" ref="W7:W11" si="8">+S7*0.4</f>
        <v>1120</v>
      </c>
      <c r="X7" s="40">
        <f t="shared" ref="X7:X11" si="9">W7+V7+U7</f>
        <v>3920</v>
      </c>
      <c r="Y7" s="39">
        <v>3000.0</v>
      </c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>
        <f t="shared" ref="AL7:AL11" si="10">SUM(Y7:AK7)</f>
        <v>3000</v>
      </c>
      <c r="AM7" s="39"/>
      <c r="AN7" s="39">
        <f t="shared" ref="AN7:AN11" si="11">AL7-AO7</f>
        <v>2280</v>
      </c>
      <c r="AO7" s="39">
        <f t="shared" ref="AO7:AO11" si="12">+AL7*0.24</f>
        <v>720</v>
      </c>
      <c r="AP7" s="39">
        <f t="shared" ref="AP7:AP11" si="13">+AL7*0.4</f>
        <v>1200</v>
      </c>
      <c r="AQ7" s="40">
        <f t="shared" ref="AQ7:AQ11" si="14">AP7+AO7+AN7</f>
        <v>4200</v>
      </c>
      <c r="AR7" s="39">
        <v>3000.0</v>
      </c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>
        <f t="shared" ref="BE7:BE11" si="15">SUM(AR7:BD7)</f>
        <v>3000</v>
      </c>
      <c r="BF7" s="39"/>
      <c r="BG7" s="39">
        <f t="shared" ref="BG7:BG11" si="16">BE7-BH7</f>
        <v>2280</v>
      </c>
      <c r="BH7" s="39">
        <f t="shared" ref="BH7:BH11" si="17">+BE7*0.24</f>
        <v>720</v>
      </c>
      <c r="BI7" s="39">
        <f t="shared" ref="BI7:BI11" si="18">+BE7*0.4</f>
        <v>1200</v>
      </c>
      <c r="BJ7" s="40">
        <f t="shared" ref="BJ7:BJ11" si="19">BI7+BH7+BG7</f>
        <v>4200</v>
      </c>
      <c r="BK7" s="39">
        <v>3000.0</v>
      </c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>
        <f t="shared" ref="BX7:BX11" si="20">SUM(BK7:BW7)</f>
        <v>3000</v>
      </c>
      <c r="BY7" s="39"/>
      <c r="BZ7" s="39">
        <f t="shared" ref="BZ7:BZ11" si="21">BX7-CA7</f>
        <v>2280</v>
      </c>
      <c r="CA7" s="39">
        <f t="shared" ref="CA7:CA11" si="22">+BX7*0.24</f>
        <v>720</v>
      </c>
      <c r="CB7" s="39">
        <f t="shared" ref="CB7:CB11" si="23">+BX7*0.4</f>
        <v>1200</v>
      </c>
      <c r="CC7" s="40">
        <f t="shared" ref="CC7:CC11" si="24">CB7+CA7+BZ7</f>
        <v>4200</v>
      </c>
      <c r="CD7" s="39">
        <v>3000.0</v>
      </c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>
        <f t="shared" ref="CQ7:CQ11" si="25">SUM(CD7:CP7)</f>
        <v>3000</v>
      </c>
      <c r="CR7" s="39"/>
      <c r="CS7" s="39">
        <f t="shared" ref="CS7:CS11" si="26">CQ7-CT7</f>
        <v>2280</v>
      </c>
      <c r="CT7" s="39">
        <f t="shared" ref="CT7:CT11" si="27">+CQ7*0.24</f>
        <v>720</v>
      </c>
      <c r="CU7" s="39">
        <f t="shared" ref="CU7:CU11" si="28">+CQ7*0.4</f>
        <v>1200</v>
      </c>
      <c r="CV7" s="40">
        <f t="shared" ref="CV7:CV11" si="29">CU7+CT7+CS7</f>
        <v>4200</v>
      </c>
      <c r="CW7" s="39">
        <v>3000.0</v>
      </c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>
        <f t="shared" ref="DJ7:DJ11" si="30">SUM(CW7:DI7)</f>
        <v>3000</v>
      </c>
      <c r="DK7" s="39"/>
      <c r="DL7" s="39">
        <f t="shared" ref="DL7:DL11" si="31">DJ7-DM7</f>
        <v>2280</v>
      </c>
      <c r="DM7" s="39">
        <f t="shared" ref="DM7:DM11" si="32">+DJ7*0.24</f>
        <v>720</v>
      </c>
      <c r="DN7" s="39">
        <f t="shared" ref="DN7:DN11" si="33">+DJ7*0.4</f>
        <v>1200</v>
      </c>
      <c r="DO7" s="40">
        <f t="shared" ref="DO7:DO11" si="34">DN7+DM7+DL7</f>
        <v>4200</v>
      </c>
      <c r="DP7" s="39">
        <v>3000.0</v>
      </c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>
        <f t="shared" ref="EC7:EC11" si="35">SUM(DP7:EB7)</f>
        <v>3000</v>
      </c>
      <c r="ED7" s="39"/>
      <c r="EE7" s="39">
        <f t="shared" ref="EE7:EE11" si="36">EC7-EF7</f>
        <v>2280</v>
      </c>
      <c r="EF7" s="39">
        <f t="shared" ref="EF7:EF11" si="37">+EC7*0.24</f>
        <v>720</v>
      </c>
      <c r="EG7" s="39">
        <f t="shared" ref="EG7:EG11" si="38">+EC7*0.4</f>
        <v>1200</v>
      </c>
      <c r="EH7" s="40">
        <f t="shared" ref="EH7:EH11" si="39">EG7+EF7+EE7</f>
        <v>4200</v>
      </c>
      <c r="EI7" s="39">
        <v>3000.0</v>
      </c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>
        <f t="shared" ref="EV7:EV11" si="40">SUM(EI7:EU7)</f>
        <v>3000</v>
      </c>
      <c r="EW7" s="39"/>
      <c r="EX7" s="39">
        <f t="shared" ref="EX7:EX11" si="41">EV7-EY7</f>
        <v>2280</v>
      </c>
      <c r="EY7" s="39">
        <f t="shared" ref="EY7:EY11" si="42">+EV7*0.24</f>
        <v>720</v>
      </c>
      <c r="EZ7" s="39">
        <f t="shared" ref="EZ7:EZ11" si="43">+EV7*0.4</f>
        <v>1200</v>
      </c>
      <c r="FA7" s="40">
        <f t="shared" ref="FA7:FA11" si="44">EZ7+EY7+EX7</f>
        <v>4200</v>
      </c>
      <c r="FB7" s="39">
        <v>3000.0</v>
      </c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>
        <f t="shared" ref="FO7:FO11" si="45">SUM(FB7:FN7)</f>
        <v>3000</v>
      </c>
      <c r="FP7" s="39"/>
      <c r="FQ7" s="39">
        <f t="shared" ref="FQ7:FQ11" si="46">FO7-FR7</f>
        <v>2280</v>
      </c>
      <c r="FR7" s="39">
        <f t="shared" ref="FR7:FR11" si="47">+FO7*0.24</f>
        <v>720</v>
      </c>
      <c r="FS7" s="39">
        <f t="shared" ref="FS7:FS11" si="48">+FO7*0.4</f>
        <v>1200</v>
      </c>
      <c r="FT7" s="40">
        <f t="shared" ref="FT7:FT11" si="49">FS7+FR7+FQ7</f>
        <v>4200</v>
      </c>
      <c r="FU7" s="39">
        <v>3000.0</v>
      </c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>
        <f t="shared" ref="GH7:GH11" si="50">SUM(FU7:GG7)</f>
        <v>3000</v>
      </c>
      <c r="GI7" s="39"/>
      <c r="GJ7" s="39">
        <f t="shared" ref="GJ7:GJ11" si="51">GH7-GK7</f>
        <v>2280</v>
      </c>
      <c r="GK7" s="39">
        <f t="shared" ref="GK7:GK11" si="52">+GH7*0.24</f>
        <v>720</v>
      </c>
      <c r="GL7" s="39">
        <f t="shared" ref="GL7:GL11" si="53">+GH7*0.4</f>
        <v>1200</v>
      </c>
      <c r="GM7" s="40">
        <f t="shared" ref="GM7:GM11" si="54">GL7+GK7+GJ7</f>
        <v>4200</v>
      </c>
      <c r="GN7" s="39">
        <v>3000.0</v>
      </c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>
        <f t="shared" ref="HA7:HA11" si="55">SUM(GN7:GZ7)</f>
        <v>3000</v>
      </c>
      <c r="HB7" s="39"/>
      <c r="HC7" s="39">
        <f t="shared" ref="HC7:HC11" si="56">HA7-HD7</f>
        <v>2280</v>
      </c>
      <c r="HD7" s="39">
        <f t="shared" ref="HD7:HD11" si="57">+HA7*0.24</f>
        <v>720</v>
      </c>
      <c r="HE7" s="39">
        <f t="shared" ref="HE7:HE11" si="58">+HA7*0.4</f>
        <v>1200</v>
      </c>
      <c r="HF7" s="40">
        <f t="shared" ref="HF7:HF11" si="59">HE7+HD7+HC7</f>
        <v>4200</v>
      </c>
      <c r="HG7" s="39">
        <v>3000.0</v>
      </c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>
        <f t="shared" ref="HT7:HT11" si="60">SUM(HG7:HS7)</f>
        <v>3000</v>
      </c>
      <c r="HU7" s="39"/>
      <c r="HV7" s="39">
        <f t="shared" ref="HV7:HV11" si="61">HT7-HW7</f>
        <v>2280</v>
      </c>
      <c r="HW7" s="39">
        <f t="shared" ref="HW7:HW11" si="62">+HT7*0.24</f>
        <v>720</v>
      </c>
      <c r="HX7" s="39">
        <f t="shared" ref="HX7:HX11" si="63">+HT7*0.4</f>
        <v>1200</v>
      </c>
      <c r="HY7" s="40">
        <f t="shared" ref="HY7:HY11" si="64">HX7+HW7+HV7</f>
        <v>4200</v>
      </c>
      <c r="HZ7" s="39">
        <f t="shared" ref="HZ7:IL7" si="3">F7+Y7+AR7+BK7+CD7+CW7+DP7+EI7+FB7+FU7+GN7+HG7</f>
        <v>35800</v>
      </c>
      <c r="IA7" s="39">
        <f t="shared" si="3"/>
        <v>0</v>
      </c>
      <c r="IB7" s="39">
        <f t="shared" si="3"/>
        <v>0</v>
      </c>
      <c r="IC7" s="39">
        <f t="shared" si="3"/>
        <v>0</v>
      </c>
      <c r="ID7" s="39">
        <f t="shared" si="3"/>
        <v>0</v>
      </c>
      <c r="IE7" s="39">
        <f t="shared" si="3"/>
        <v>0</v>
      </c>
      <c r="IF7" s="39">
        <f t="shared" si="3"/>
        <v>0</v>
      </c>
      <c r="IG7" s="39">
        <f t="shared" si="3"/>
        <v>0</v>
      </c>
      <c r="IH7" s="39">
        <f t="shared" si="3"/>
        <v>0</v>
      </c>
      <c r="II7" s="39">
        <f t="shared" si="3"/>
        <v>0</v>
      </c>
      <c r="IJ7" s="39">
        <f t="shared" si="3"/>
        <v>0</v>
      </c>
      <c r="IK7" s="39">
        <f t="shared" si="3"/>
        <v>0</v>
      </c>
      <c r="IL7" s="39">
        <f t="shared" si="3"/>
        <v>0</v>
      </c>
      <c r="IM7" s="39">
        <f t="shared" ref="IM7:IM11" si="66">SUM(HZ7:IL7)</f>
        <v>35800</v>
      </c>
      <c r="IN7" s="39">
        <f t="shared" ref="IN7:IN11" si="67">T7+AM7+BF7+BY7+CR7+DK7+ED7+EW7+FP7+GI7+HB7+HU7</f>
        <v>0</v>
      </c>
      <c r="IO7" s="39">
        <f t="shared" ref="IO7:IO11" si="68">IM7-IP7+IN7</f>
        <v>27208</v>
      </c>
      <c r="IP7" s="39">
        <f t="shared" ref="IP7:IQ7" si="4">V7+AO7+BH7+CA7+CT7+DM7+EF7+EY7+FR7+GK7+HD7+HW7</f>
        <v>8592</v>
      </c>
      <c r="IQ7" s="39">
        <f t="shared" si="4"/>
        <v>14320</v>
      </c>
      <c r="IR7" s="40">
        <f t="shared" ref="IR7:IR11" si="70">IQ7+IP7+IO7</f>
        <v>50120</v>
      </c>
      <c r="IS7" s="1"/>
      <c r="IT7" s="1"/>
      <c r="IU7" s="1"/>
      <c r="IV7" s="1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</row>
    <row r="8" ht="15.0" customHeight="1">
      <c r="A8" s="34">
        <v>1.0</v>
      </c>
      <c r="B8" s="36" t="s">
        <v>46</v>
      </c>
      <c r="C8" s="36" t="s">
        <v>44</v>
      </c>
      <c r="D8" s="37" t="s">
        <v>45</v>
      </c>
      <c r="E8" s="38"/>
      <c r="F8" s="39">
        <v>1845.0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>
        <f t="shared" si="5"/>
        <v>1845</v>
      </c>
      <c r="T8" s="39"/>
      <c r="U8" s="39">
        <f t="shared" si="6"/>
        <v>1402.2</v>
      </c>
      <c r="V8" s="39">
        <f t="shared" si="7"/>
        <v>442.8</v>
      </c>
      <c r="W8" s="39">
        <f t="shared" si="8"/>
        <v>738</v>
      </c>
      <c r="X8" s="40">
        <f t="shared" si="9"/>
        <v>2583</v>
      </c>
      <c r="Y8" s="39">
        <v>1950.0</v>
      </c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>
        <f t="shared" si="10"/>
        <v>1950</v>
      </c>
      <c r="AM8" s="39"/>
      <c r="AN8" s="39">
        <f t="shared" si="11"/>
        <v>1482</v>
      </c>
      <c r="AO8" s="39">
        <f t="shared" si="12"/>
        <v>468</v>
      </c>
      <c r="AP8" s="39">
        <f t="shared" si="13"/>
        <v>780</v>
      </c>
      <c r="AQ8" s="40">
        <f t="shared" si="14"/>
        <v>2730</v>
      </c>
      <c r="AR8" s="39">
        <v>1950.0</v>
      </c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>
        <f t="shared" si="15"/>
        <v>1950</v>
      </c>
      <c r="BF8" s="39"/>
      <c r="BG8" s="39">
        <f t="shared" si="16"/>
        <v>1482</v>
      </c>
      <c r="BH8" s="39">
        <f t="shared" si="17"/>
        <v>468</v>
      </c>
      <c r="BI8" s="39">
        <f t="shared" si="18"/>
        <v>780</v>
      </c>
      <c r="BJ8" s="40">
        <f t="shared" si="19"/>
        <v>2730</v>
      </c>
      <c r="BK8" s="39">
        <v>1950.0</v>
      </c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>
        <f t="shared" si="20"/>
        <v>1950</v>
      </c>
      <c r="BY8" s="39"/>
      <c r="BZ8" s="39">
        <f t="shared" si="21"/>
        <v>1482</v>
      </c>
      <c r="CA8" s="39">
        <f t="shared" si="22"/>
        <v>468</v>
      </c>
      <c r="CB8" s="39">
        <f t="shared" si="23"/>
        <v>780</v>
      </c>
      <c r="CC8" s="40">
        <f t="shared" si="24"/>
        <v>2730</v>
      </c>
      <c r="CD8" s="39">
        <v>1950.0</v>
      </c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>
        <f t="shared" si="25"/>
        <v>1950</v>
      </c>
      <c r="CR8" s="39"/>
      <c r="CS8" s="39">
        <f t="shared" si="26"/>
        <v>1482</v>
      </c>
      <c r="CT8" s="39">
        <f t="shared" si="27"/>
        <v>468</v>
      </c>
      <c r="CU8" s="39">
        <f t="shared" si="28"/>
        <v>780</v>
      </c>
      <c r="CV8" s="40">
        <f t="shared" si="29"/>
        <v>2730</v>
      </c>
      <c r="CW8" s="39">
        <v>1950.0</v>
      </c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>
        <f t="shared" si="30"/>
        <v>1950</v>
      </c>
      <c r="DK8" s="39"/>
      <c r="DL8" s="39">
        <f t="shared" si="31"/>
        <v>1482</v>
      </c>
      <c r="DM8" s="39">
        <f t="shared" si="32"/>
        <v>468</v>
      </c>
      <c r="DN8" s="39">
        <f t="shared" si="33"/>
        <v>780</v>
      </c>
      <c r="DO8" s="40">
        <f t="shared" si="34"/>
        <v>2730</v>
      </c>
      <c r="DP8" s="39">
        <v>1950.0</v>
      </c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>
        <f t="shared" si="35"/>
        <v>1950</v>
      </c>
      <c r="ED8" s="39"/>
      <c r="EE8" s="39">
        <f t="shared" si="36"/>
        <v>1482</v>
      </c>
      <c r="EF8" s="39">
        <f t="shared" si="37"/>
        <v>468</v>
      </c>
      <c r="EG8" s="39">
        <f t="shared" si="38"/>
        <v>780</v>
      </c>
      <c r="EH8" s="40">
        <f t="shared" si="39"/>
        <v>2730</v>
      </c>
      <c r="EI8" s="39">
        <v>1950.0</v>
      </c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>
        <f t="shared" si="40"/>
        <v>1950</v>
      </c>
      <c r="EW8" s="39"/>
      <c r="EX8" s="39">
        <f t="shared" si="41"/>
        <v>1482</v>
      </c>
      <c r="EY8" s="39">
        <f t="shared" si="42"/>
        <v>468</v>
      </c>
      <c r="EZ8" s="39">
        <f t="shared" si="43"/>
        <v>780</v>
      </c>
      <c r="FA8" s="40">
        <f t="shared" si="44"/>
        <v>2730</v>
      </c>
      <c r="FB8" s="39">
        <v>1950.0</v>
      </c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>
        <f t="shared" si="45"/>
        <v>1950</v>
      </c>
      <c r="FP8" s="39"/>
      <c r="FQ8" s="39">
        <f t="shared" si="46"/>
        <v>1482</v>
      </c>
      <c r="FR8" s="39">
        <f t="shared" si="47"/>
        <v>468</v>
      </c>
      <c r="FS8" s="39">
        <f t="shared" si="48"/>
        <v>780</v>
      </c>
      <c r="FT8" s="40">
        <f t="shared" si="49"/>
        <v>2730</v>
      </c>
      <c r="FU8" s="39">
        <v>1950.0</v>
      </c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>
        <f t="shared" si="50"/>
        <v>1950</v>
      </c>
      <c r="GI8" s="39"/>
      <c r="GJ8" s="39">
        <f t="shared" si="51"/>
        <v>1482</v>
      </c>
      <c r="GK8" s="39">
        <f t="shared" si="52"/>
        <v>468</v>
      </c>
      <c r="GL8" s="39">
        <f t="shared" si="53"/>
        <v>780</v>
      </c>
      <c r="GM8" s="40">
        <f t="shared" si="54"/>
        <v>2730</v>
      </c>
      <c r="GN8" s="39">
        <v>1950.0</v>
      </c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>
        <f t="shared" si="55"/>
        <v>1950</v>
      </c>
      <c r="HB8" s="39"/>
      <c r="HC8" s="39">
        <f t="shared" si="56"/>
        <v>1482</v>
      </c>
      <c r="HD8" s="39">
        <f t="shared" si="57"/>
        <v>468</v>
      </c>
      <c r="HE8" s="39">
        <f t="shared" si="58"/>
        <v>780</v>
      </c>
      <c r="HF8" s="40">
        <f t="shared" si="59"/>
        <v>2730</v>
      </c>
      <c r="HG8" s="39">
        <v>1950.0</v>
      </c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>
        <f t="shared" si="60"/>
        <v>1950</v>
      </c>
      <c r="HU8" s="39"/>
      <c r="HV8" s="39">
        <f t="shared" si="61"/>
        <v>1482</v>
      </c>
      <c r="HW8" s="39">
        <f t="shared" si="62"/>
        <v>468</v>
      </c>
      <c r="HX8" s="39">
        <f t="shared" si="63"/>
        <v>780</v>
      </c>
      <c r="HY8" s="40">
        <f t="shared" si="64"/>
        <v>2730</v>
      </c>
      <c r="HZ8" s="39">
        <f t="shared" ref="HZ8:IL8" si="65">F8+Y8+AR8+BK8+CD8+CW8+DP8+EI8+FB8+FU8+GN8+HG8</f>
        <v>23295</v>
      </c>
      <c r="IA8" s="39">
        <f t="shared" si="65"/>
        <v>0</v>
      </c>
      <c r="IB8" s="39">
        <f t="shared" si="65"/>
        <v>0</v>
      </c>
      <c r="IC8" s="39">
        <f t="shared" si="65"/>
        <v>0</v>
      </c>
      <c r="ID8" s="39">
        <f t="shared" si="65"/>
        <v>0</v>
      </c>
      <c r="IE8" s="39">
        <f t="shared" si="65"/>
        <v>0</v>
      </c>
      <c r="IF8" s="39">
        <f t="shared" si="65"/>
        <v>0</v>
      </c>
      <c r="IG8" s="39">
        <f t="shared" si="65"/>
        <v>0</v>
      </c>
      <c r="IH8" s="39">
        <f t="shared" si="65"/>
        <v>0</v>
      </c>
      <c r="II8" s="39">
        <f t="shared" si="65"/>
        <v>0</v>
      </c>
      <c r="IJ8" s="39">
        <f t="shared" si="65"/>
        <v>0</v>
      </c>
      <c r="IK8" s="39">
        <f t="shared" si="65"/>
        <v>0</v>
      </c>
      <c r="IL8" s="39">
        <f t="shared" si="65"/>
        <v>0</v>
      </c>
      <c r="IM8" s="39">
        <f t="shared" si="66"/>
        <v>23295</v>
      </c>
      <c r="IN8" s="39">
        <f t="shared" si="67"/>
        <v>0</v>
      </c>
      <c r="IO8" s="39">
        <f t="shared" si="68"/>
        <v>17704.2</v>
      </c>
      <c r="IP8" s="39">
        <f t="shared" ref="IP8:IQ8" si="69">V8+AO8+BH8+CA8+CT8+DM8+EF8+EY8+FR8+GK8+HD8+HW8</f>
        <v>5590.8</v>
      </c>
      <c r="IQ8" s="39">
        <f t="shared" si="69"/>
        <v>9318</v>
      </c>
      <c r="IR8" s="40">
        <f t="shared" si="70"/>
        <v>32613</v>
      </c>
      <c r="IS8" s="1"/>
      <c r="IT8" s="1"/>
      <c r="IU8" s="1"/>
      <c r="IV8" s="1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</row>
    <row r="9" ht="15.0" customHeight="1">
      <c r="A9" s="34">
        <v>1.0</v>
      </c>
      <c r="B9" s="36" t="s">
        <v>52</v>
      </c>
      <c r="C9" s="36" t="s">
        <v>48</v>
      </c>
      <c r="D9" s="37" t="s">
        <v>49</v>
      </c>
      <c r="E9" s="38"/>
      <c r="F9" s="39">
        <v>2000.0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>
        <f t="shared" si="5"/>
        <v>2000</v>
      </c>
      <c r="T9" s="39"/>
      <c r="U9" s="39">
        <f t="shared" si="6"/>
        <v>1520</v>
      </c>
      <c r="V9" s="39">
        <f t="shared" si="7"/>
        <v>480</v>
      </c>
      <c r="W9" s="39">
        <f t="shared" si="8"/>
        <v>800</v>
      </c>
      <c r="X9" s="40">
        <f t="shared" si="9"/>
        <v>2800</v>
      </c>
      <c r="Y9" s="39">
        <v>2100.0</v>
      </c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>
        <f t="shared" si="10"/>
        <v>2100</v>
      </c>
      <c r="AM9" s="39"/>
      <c r="AN9" s="39">
        <f t="shared" si="11"/>
        <v>1596</v>
      </c>
      <c r="AO9" s="39">
        <f t="shared" si="12"/>
        <v>504</v>
      </c>
      <c r="AP9" s="39">
        <f t="shared" si="13"/>
        <v>840</v>
      </c>
      <c r="AQ9" s="40">
        <f t="shared" si="14"/>
        <v>2940</v>
      </c>
      <c r="AR9" s="39">
        <v>2100.0</v>
      </c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>
        <f t="shared" si="15"/>
        <v>2100</v>
      </c>
      <c r="BF9" s="39"/>
      <c r="BG9" s="39">
        <f t="shared" si="16"/>
        <v>1596</v>
      </c>
      <c r="BH9" s="39">
        <f t="shared" si="17"/>
        <v>504</v>
      </c>
      <c r="BI9" s="39">
        <f t="shared" si="18"/>
        <v>840</v>
      </c>
      <c r="BJ9" s="40">
        <f t="shared" si="19"/>
        <v>2940</v>
      </c>
      <c r="BK9" s="39">
        <v>2100.0</v>
      </c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>
        <f t="shared" si="20"/>
        <v>2100</v>
      </c>
      <c r="BY9" s="39"/>
      <c r="BZ9" s="39">
        <f t="shared" si="21"/>
        <v>1596</v>
      </c>
      <c r="CA9" s="39">
        <f t="shared" si="22"/>
        <v>504</v>
      </c>
      <c r="CB9" s="39">
        <f t="shared" si="23"/>
        <v>840</v>
      </c>
      <c r="CC9" s="40">
        <f t="shared" si="24"/>
        <v>2940</v>
      </c>
      <c r="CD9" s="39">
        <v>2100.0</v>
      </c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>
        <f t="shared" si="25"/>
        <v>2100</v>
      </c>
      <c r="CR9" s="39"/>
      <c r="CS9" s="39">
        <f t="shared" si="26"/>
        <v>1596</v>
      </c>
      <c r="CT9" s="39">
        <f t="shared" si="27"/>
        <v>504</v>
      </c>
      <c r="CU9" s="39">
        <f t="shared" si="28"/>
        <v>840</v>
      </c>
      <c r="CV9" s="40">
        <f t="shared" si="29"/>
        <v>2940</v>
      </c>
      <c r="CW9" s="39">
        <v>2100.0</v>
      </c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>
        <f t="shared" si="30"/>
        <v>2100</v>
      </c>
      <c r="DK9" s="39"/>
      <c r="DL9" s="39">
        <f t="shared" si="31"/>
        <v>1596</v>
      </c>
      <c r="DM9" s="39">
        <f t="shared" si="32"/>
        <v>504</v>
      </c>
      <c r="DN9" s="39">
        <f t="shared" si="33"/>
        <v>840</v>
      </c>
      <c r="DO9" s="40">
        <f t="shared" si="34"/>
        <v>2940</v>
      </c>
      <c r="DP9" s="39">
        <v>2100.0</v>
      </c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>
        <f t="shared" si="35"/>
        <v>2100</v>
      </c>
      <c r="ED9" s="39"/>
      <c r="EE9" s="39">
        <f t="shared" si="36"/>
        <v>1596</v>
      </c>
      <c r="EF9" s="39">
        <f t="shared" si="37"/>
        <v>504</v>
      </c>
      <c r="EG9" s="39">
        <f t="shared" si="38"/>
        <v>840</v>
      </c>
      <c r="EH9" s="40">
        <f t="shared" si="39"/>
        <v>2940</v>
      </c>
      <c r="EI9" s="39">
        <v>2100.0</v>
      </c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>
        <f t="shared" si="40"/>
        <v>2100</v>
      </c>
      <c r="EW9" s="39"/>
      <c r="EX9" s="39">
        <f t="shared" si="41"/>
        <v>1596</v>
      </c>
      <c r="EY9" s="39">
        <f t="shared" si="42"/>
        <v>504</v>
      </c>
      <c r="EZ9" s="39">
        <f t="shared" si="43"/>
        <v>840</v>
      </c>
      <c r="FA9" s="40">
        <f t="shared" si="44"/>
        <v>2940</v>
      </c>
      <c r="FB9" s="39">
        <v>2100.0</v>
      </c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>
        <f t="shared" si="45"/>
        <v>2100</v>
      </c>
      <c r="FP9" s="39"/>
      <c r="FQ9" s="39">
        <f t="shared" si="46"/>
        <v>1596</v>
      </c>
      <c r="FR9" s="39">
        <f t="shared" si="47"/>
        <v>504</v>
      </c>
      <c r="FS9" s="39">
        <f t="shared" si="48"/>
        <v>840</v>
      </c>
      <c r="FT9" s="40">
        <f t="shared" si="49"/>
        <v>2940</v>
      </c>
      <c r="FU9" s="39">
        <v>2100.0</v>
      </c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>
        <f t="shared" si="50"/>
        <v>2100</v>
      </c>
      <c r="GI9" s="39"/>
      <c r="GJ9" s="39">
        <f t="shared" si="51"/>
        <v>1596</v>
      </c>
      <c r="GK9" s="39">
        <f t="shared" si="52"/>
        <v>504</v>
      </c>
      <c r="GL9" s="39">
        <f t="shared" si="53"/>
        <v>840</v>
      </c>
      <c r="GM9" s="40">
        <f t="shared" si="54"/>
        <v>2940</v>
      </c>
      <c r="GN9" s="39">
        <v>2100.0</v>
      </c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>
        <f t="shared" si="55"/>
        <v>2100</v>
      </c>
      <c r="HB9" s="39"/>
      <c r="HC9" s="39">
        <f t="shared" si="56"/>
        <v>1596</v>
      </c>
      <c r="HD9" s="39">
        <f t="shared" si="57"/>
        <v>504</v>
      </c>
      <c r="HE9" s="39">
        <f t="shared" si="58"/>
        <v>840</v>
      </c>
      <c r="HF9" s="40">
        <f t="shared" si="59"/>
        <v>2940</v>
      </c>
      <c r="HG9" s="39">
        <v>2100.0</v>
      </c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>
        <f t="shared" si="60"/>
        <v>2100</v>
      </c>
      <c r="HU9" s="39"/>
      <c r="HV9" s="39">
        <f t="shared" si="61"/>
        <v>1596</v>
      </c>
      <c r="HW9" s="39">
        <f t="shared" si="62"/>
        <v>504</v>
      </c>
      <c r="HX9" s="39">
        <f t="shared" si="63"/>
        <v>840</v>
      </c>
      <c r="HY9" s="40">
        <f t="shared" si="64"/>
        <v>2940</v>
      </c>
      <c r="HZ9" s="39">
        <f t="shared" ref="HZ9:IL9" si="71">F9+Y9+AR9+BK9+CD9+CW9+DP9+EI9+FB9+FU9+GN9+HG9</f>
        <v>25100</v>
      </c>
      <c r="IA9" s="39">
        <f t="shared" si="71"/>
        <v>0</v>
      </c>
      <c r="IB9" s="39">
        <f t="shared" si="71"/>
        <v>0</v>
      </c>
      <c r="IC9" s="39">
        <f t="shared" si="71"/>
        <v>0</v>
      </c>
      <c r="ID9" s="39">
        <f t="shared" si="71"/>
        <v>0</v>
      </c>
      <c r="IE9" s="39">
        <f t="shared" si="71"/>
        <v>0</v>
      </c>
      <c r="IF9" s="39">
        <f t="shared" si="71"/>
        <v>0</v>
      </c>
      <c r="IG9" s="39">
        <f t="shared" si="71"/>
        <v>0</v>
      </c>
      <c r="IH9" s="39">
        <f t="shared" si="71"/>
        <v>0</v>
      </c>
      <c r="II9" s="39">
        <f t="shared" si="71"/>
        <v>0</v>
      </c>
      <c r="IJ9" s="39">
        <f t="shared" si="71"/>
        <v>0</v>
      </c>
      <c r="IK9" s="39">
        <f t="shared" si="71"/>
        <v>0</v>
      </c>
      <c r="IL9" s="39">
        <f t="shared" si="71"/>
        <v>0</v>
      </c>
      <c r="IM9" s="39">
        <f t="shared" si="66"/>
        <v>25100</v>
      </c>
      <c r="IN9" s="39">
        <f t="shared" si="67"/>
        <v>0</v>
      </c>
      <c r="IO9" s="39">
        <f t="shared" si="68"/>
        <v>19076</v>
      </c>
      <c r="IP9" s="39">
        <f t="shared" ref="IP9:IQ9" si="72">V9+AO9+BH9+CA9+CT9+DM9+EF9+EY9+FR9+GK9+HD9+HW9</f>
        <v>6024</v>
      </c>
      <c r="IQ9" s="39">
        <f t="shared" si="72"/>
        <v>10040</v>
      </c>
      <c r="IR9" s="40">
        <f t="shared" si="70"/>
        <v>35140</v>
      </c>
      <c r="IS9" s="1"/>
      <c r="IT9" s="1"/>
      <c r="IU9" s="1"/>
      <c r="IV9" s="1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</row>
    <row r="10" ht="15.0" customHeight="1">
      <c r="A10" s="34">
        <v>1.0</v>
      </c>
      <c r="B10" s="36" t="s">
        <v>46</v>
      </c>
      <c r="C10" s="36" t="s">
        <v>44</v>
      </c>
      <c r="D10" s="37" t="s">
        <v>45</v>
      </c>
      <c r="E10" s="38"/>
      <c r="F10" s="39">
        <v>2020.0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>
        <f t="shared" si="5"/>
        <v>2020</v>
      </c>
      <c r="T10" s="39"/>
      <c r="U10" s="39">
        <f t="shared" si="6"/>
        <v>1535.2</v>
      </c>
      <c r="V10" s="39">
        <f t="shared" si="7"/>
        <v>484.8</v>
      </c>
      <c r="W10" s="39">
        <f t="shared" si="8"/>
        <v>808</v>
      </c>
      <c r="X10" s="40">
        <f t="shared" si="9"/>
        <v>2828</v>
      </c>
      <c r="Y10" s="39">
        <v>2085.0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>
        <f t="shared" si="10"/>
        <v>2085</v>
      </c>
      <c r="AM10" s="39"/>
      <c r="AN10" s="39">
        <f t="shared" si="11"/>
        <v>1584.6</v>
      </c>
      <c r="AO10" s="39">
        <f t="shared" si="12"/>
        <v>500.4</v>
      </c>
      <c r="AP10" s="39">
        <f t="shared" si="13"/>
        <v>834</v>
      </c>
      <c r="AQ10" s="40">
        <f t="shared" si="14"/>
        <v>2919</v>
      </c>
      <c r="AR10" s="39">
        <v>2085.0</v>
      </c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>
        <f t="shared" si="15"/>
        <v>2085</v>
      </c>
      <c r="BF10" s="39"/>
      <c r="BG10" s="39">
        <f t="shared" si="16"/>
        <v>1584.6</v>
      </c>
      <c r="BH10" s="39">
        <f t="shared" si="17"/>
        <v>500.4</v>
      </c>
      <c r="BI10" s="39">
        <f t="shared" si="18"/>
        <v>834</v>
      </c>
      <c r="BJ10" s="40">
        <f t="shared" si="19"/>
        <v>2919</v>
      </c>
      <c r="BK10" s="39">
        <v>2085.0</v>
      </c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>
        <f t="shared" si="20"/>
        <v>2085</v>
      </c>
      <c r="BY10" s="39"/>
      <c r="BZ10" s="39">
        <f t="shared" si="21"/>
        <v>1584.6</v>
      </c>
      <c r="CA10" s="39">
        <f t="shared" si="22"/>
        <v>500.4</v>
      </c>
      <c r="CB10" s="39">
        <f t="shared" si="23"/>
        <v>834</v>
      </c>
      <c r="CC10" s="40">
        <f t="shared" si="24"/>
        <v>2919</v>
      </c>
      <c r="CD10" s="39">
        <v>2085.0</v>
      </c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>
        <f t="shared" si="25"/>
        <v>2085</v>
      </c>
      <c r="CR10" s="39"/>
      <c r="CS10" s="39">
        <f t="shared" si="26"/>
        <v>1584.6</v>
      </c>
      <c r="CT10" s="39">
        <f t="shared" si="27"/>
        <v>500.4</v>
      </c>
      <c r="CU10" s="39">
        <f t="shared" si="28"/>
        <v>834</v>
      </c>
      <c r="CV10" s="40">
        <f t="shared" si="29"/>
        <v>2919</v>
      </c>
      <c r="CW10" s="39">
        <v>2085.0</v>
      </c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>
        <f t="shared" si="30"/>
        <v>2085</v>
      </c>
      <c r="DK10" s="39"/>
      <c r="DL10" s="39">
        <f t="shared" si="31"/>
        <v>1584.6</v>
      </c>
      <c r="DM10" s="39">
        <f t="shared" si="32"/>
        <v>500.4</v>
      </c>
      <c r="DN10" s="39">
        <f t="shared" si="33"/>
        <v>834</v>
      </c>
      <c r="DO10" s="40">
        <f t="shared" si="34"/>
        <v>2919</v>
      </c>
      <c r="DP10" s="39">
        <v>2085.0</v>
      </c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>
        <f t="shared" si="35"/>
        <v>2085</v>
      </c>
      <c r="ED10" s="39"/>
      <c r="EE10" s="39">
        <f t="shared" si="36"/>
        <v>1584.6</v>
      </c>
      <c r="EF10" s="39">
        <f t="shared" si="37"/>
        <v>500.4</v>
      </c>
      <c r="EG10" s="39">
        <f t="shared" si="38"/>
        <v>834</v>
      </c>
      <c r="EH10" s="40">
        <f t="shared" si="39"/>
        <v>2919</v>
      </c>
      <c r="EI10" s="39">
        <v>2085.0</v>
      </c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>
        <f t="shared" si="40"/>
        <v>2085</v>
      </c>
      <c r="EW10" s="39"/>
      <c r="EX10" s="39">
        <f t="shared" si="41"/>
        <v>1584.6</v>
      </c>
      <c r="EY10" s="39">
        <f t="shared" si="42"/>
        <v>500.4</v>
      </c>
      <c r="EZ10" s="39">
        <f t="shared" si="43"/>
        <v>834</v>
      </c>
      <c r="FA10" s="40">
        <f t="shared" si="44"/>
        <v>2919</v>
      </c>
      <c r="FB10" s="39">
        <v>2085.0</v>
      </c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>
        <f t="shared" si="45"/>
        <v>2085</v>
      </c>
      <c r="FP10" s="39"/>
      <c r="FQ10" s="39">
        <f t="shared" si="46"/>
        <v>1584.6</v>
      </c>
      <c r="FR10" s="39">
        <f t="shared" si="47"/>
        <v>500.4</v>
      </c>
      <c r="FS10" s="39">
        <f t="shared" si="48"/>
        <v>834</v>
      </c>
      <c r="FT10" s="40">
        <f t="shared" si="49"/>
        <v>2919</v>
      </c>
      <c r="FU10" s="39">
        <v>2085.0</v>
      </c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>
        <f t="shared" si="50"/>
        <v>2085</v>
      </c>
      <c r="GI10" s="39"/>
      <c r="GJ10" s="39">
        <f t="shared" si="51"/>
        <v>1584.6</v>
      </c>
      <c r="GK10" s="39">
        <f t="shared" si="52"/>
        <v>500.4</v>
      </c>
      <c r="GL10" s="39">
        <f t="shared" si="53"/>
        <v>834</v>
      </c>
      <c r="GM10" s="40">
        <f t="shared" si="54"/>
        <v>2919</v>
      </c>
      <c r="GN10" s="39">
        <v>2085.0</v>
      </c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>
        <f t="shared" si="55"/>
        <v>2085</v>
      </c>
      <c r="HB10" s="39"/>
      <c r="HC10" s="39">
        <f t="shared" si="56"/>
        <v>1584.6</v>
      </c>
      <c r="HD10" s="39">
        <f t="shared" si="57"/>
        <v>500.4</v>
      </c>
      <c r="HE10" s="39">
        <f t="shared" si="58"/>
        <v>834</v>
      </c>
      <c r="HF10" s="40">
        <f t="shared" si="59"/>
        <v>2919</v>
      </c>
      <c r="HG10" s="39">
        <v>2085.0</v>
      </c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>
        <f t="shared" si="60"/>
        <v>2085</v>
      </c>
      <c r="HU10" s="39"/>
      <c r="HV10" s="39">
        <f t="shared" si="61"/>
        <v>1584.6</v>
      </c>
      <c r="HW10" s="39">
        <f t="shared" si="62"/>
        <v>500.4</v>
      </c>
      <c r="HX10" s="39">
        <f t="shared" si="63"/>
        <v>834</v>
      </c>
      <c r="HY10" s="40">
        <f t="shared" si="64"/>
        <v>2919</v>
      </c>
      <c r="HZ10" s="39">
        <f t="shared" ref="HZ10:IL10" si="73">F10+Y10+AR10+BK10+CD10+CW10+DP10+EI10+FB10+FU10+GN10+HG10</f>
        <v>24955</v>
      </c>
      <c r="IA10" s="39">
        <f t="shared" si="73"/>
        <v>0</v>
      </c>
      <c r="IB10" s="39">
        <f t="shared" si="73"/>
        <v>0</v>
      </c>
      <c r="IC10" s="39">
        <f t="shared" si="73"/>
        <v>0</v>
      </c>
      <c r="ID10" s="39">
        <f t="shared" si="73"/>
        <v>0</v>
      </c>
      <c r="IE10" s="39">
        <f t="shared" si="73"/>
        <v>0</v>
      </c>
      <c r="IF10" s="39">
        <f t="shared" si="73"/>
        <v>0</v>
      </c>
      <c r="IG10" s="39">
        <f t="shared" si="73"/>
        <v>0</v>
      </c>
      <c r="IH10" s="39">
        <f t="shared" si="73"/>
        <v>0</v>
      </c>
      <c r="II10" s="39">
        <f t="shared" si="73"/>
        <v>0</v>
      </c>
      <c r="IJ10" s="39">
        <f t="shared" si="73"/>
        <v>0</v>
      </c>
      <c r="IK10" s="39">
        <f t="shared" si="73"/>
        <v>0</v>
      </c>
      <c r="IL10" s="39">
        <f t="shared" si="73"/>
        <v>0</v>
      </c>
      <c r="IM10" s="39">
        <f t="shared" si="66"/>
        <v>24955</v>
      </c>
      <c r="IN10" s="39">
        <f t="shared" si="67"/>
        <v>0</v>
      </c>
      <c r="IO10" s="39">
        <f t="shared" si="68"/>
        <v>18965.8</v>
      </c>
      <c r="IP10" s="39">
        <f t="shared" ref="IP10:IQ10" si="74">V10+AO10+BH10+CA10+CT10+DM10+EF10+EY10+FR10+GK10+HD10+HW10</f>
        <v>5989.2</v>
      </c>
      <c r="IQ10" s="39">
        <f t="shared" si="74"/>
        <v>9982</v>
      </c>
      <c r="IR10" s="40">
        <f t="shared" si="70"/>
        <v>34937</v>
      </c>
      <c r="IS10" s="1"/>
      <c r="IT10" s="1"/>
      <c r="IU10" s="1"/>
      <c r="IV10" s="1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</row>
    <row r="11" ht="15.0" customHeight="1">
      <c r="A11" s="34">
        <v>1.0</v>
      </c>
      <c r="B11" s="36" t="s">
        <v>50</v>
      </c>
      <c r="C11" s="36"/>
      <c r="D11" s="37"/>
      <c r="E11" s="38"/>
      <c r="F11" s="39">
        <v>1750.0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>
        <f t="shared" si="5"/>
        <v>1750</v>
      </c>
      <c r="T11" s="39"/>
      <c r="U11" s="39">
        <f t="shared" si="6"/>
        <v>1330</v>
      </c>
      <c r="V11" s="39">
        <f t="shared" si="7"/>
        <v>420</v>
      </c>
      <c r="W11" s="39">
        <f t="shared" si="8"/>
        <v>700</v>
      </c>
      <c r="X11" s="40">
        <f t="shared" si="9"/>
        <v>2450</v>
      </c>
      <c r="Y11" s="39">
        <v>1800.0</v>
      </c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>
        <f t="shared" si="10"/>
        <v>1800</v>
      </c>
      <c r="AM11" s="39"/>
      <c r="AN11" s="39">
        <f t="shared" si="11"/>
        <v>1368</v>
      </c>
      <c r="AO11" s="39">
        <f t="shared" si="12"/>
        <v>432</v>
      </c>
      <c r="AP11" s="39">
        <f t="shared" si="13"/>
        <v>720</v>
      </c>
      <c r="AQ11" s="40">
        <f t="shared" si="14"/>
        <v>2520</v>
      </c>
      <c r="AR11" s="39">
        <v>1800.0</v>
      </c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>
        <f t="shared" si="15"/>
        <v>1800</v>
      </c>
      <c r="BF11" s="39"/>
      <c r="BG11" s="39">
        <f t="shared" si="16"/>
        <v>1368</v>
      </c>
      <c r="BH11" s="39">
        <f t="shared" si="17"/>
        <v>432</v>
      </c>
      <c r="BI11" s="39">
        <f t="shared" si="18"/>
        <v>720</v>
      </c>
      <c r="BJ11" s="40">
        <f t="shared" si="19"/>
        <v>2520</v>
      </c>
      <c r="BK11" s="39">
        <v>1800.0</v>
      </c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>
        <f t="shared" si="20"/>
        <v>1800</v>
      </c>
      <c r="BY11" s="39"/>
      <c r="BZ11" s="39">
        <f t="shared" si="21"/>
        <v>1368</v>
      </c>
      <c r="CA11" s="39">
        <f t="shared" si="22"/>
        <v>432</v>
      </c>
      <c r="CB11" s="39">
        <f t="shared" si="23"/>
        <v>720</v>
      </c>
      <c r="CC11" s="40">
        <f t="shared" si="24"/>
        <v>2520</v>
      </c>
      <c r="CD11" s="39">
        <v>1800.0</v>
      </c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>
        <f t="shared" si="25"/>
        <v>1800</v>
      </c>
      <c r="CR11" s="39"/>
      <c r="CS11" s="39">
        <f t="shared" si="26"/>
        <v>1368</v>
      </c>
      <c r="CT11" s="39">
        <f t="shared" si="27"/>
        <v>432</v>
      </c>
      <c r="CU11" s="39">
        <f t="shared" si="28"/>
        <v>720</v>
      </c>
      <c r="CV11" s="40">
        <f t="shared" si="29"/>
        <v>2520</v>
      </c>
      <c r="CW11" s="39">
        <v>1800.0</v>
      </c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>
        <f t="shared" si="30"/>
        <v>1800</v>
      </c>
      <c r="DK11" s="39"/>
      <c r="DL11" s="39">
        <f t="shared" si="31"/>
        <v>1368</v>
      </c>
      <c r="DM11" s="39">
        <f t="shared" si="32"/>
        <v>432</v>
      </c>
      <c r="DN11" s="39">
        <f t="shared" si="33"/>
        <v>720</v>
      </c>
      <c r="DO11" s="40">
        <f t="shared" si="34"/>
        <v>2520</v>
      </c>
      <c r="DP11" s="39">
        <v>1800.0</v>
      </c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>
        <f t="shared" si="35"/>
        <v>1800</v>
      </c>
      <c r="ED11" s="39"/>
      <c r="EE11" s="39">
        <f t="shared" si="36"/>
        <v>1368</v>
      </c>
      <c r="EF11" s="39">
        <f t="shared" si="37"/>
        <v>432</v>
      </c>
      <c r="EG11" s="39">
        <f t="shared" si="38"/>
        <v>720</v>
      </c>
      <c r="EH11" s="40">
        <f t="shared" si="39"/>
        <v>2520</v>
      </c>
      <c r="EI11" s="39">
        <v>1800.0</v>
      </c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>
        <f t="shared" si="40"/>
        <v>1800</v>
      </c>
      <c r="EW11" s="39"/>
      <c r="EX11" s="39">
        <f t="shared" si="41"/>
        <v>1368</v>
      </c>
      <c r="EY11" s="39">
        <f t="shared" si="42"/>
        <v>432</v>
      </c>
      <c r="EZ11" s="39">
        <f t="shared" si="43"/>
        <v>720</v>
      </c>
      <c r="FA11" s="40">
        <f t="shared" si="44"/>
        <v>2520</v>
      </c>
      <c r="FB11" s="39">
        <v>1800.0</v>
      </c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>
        <f t="shared" si="45"/>
        <v>1800</v>
      </c>
      <c r="FP11" s="39"/>
      <c r="FQ11" s="39">
        <f t="shared" si="46"/>
        <v>1368</v>
      </c>
      <c r="FR11" s="39">
        <f t="shared" si="47"/>
        <v>432</v>
      </c>
      <c r="FS11" s="39">
        <f t="shared" si="48"/>
        <v>720</v>
      </c>
      <c r="FT11" s="40">
        <f t="shared" si="49"/>
        <v>2520</v>
      </c>
      <c r="FU11" s="39">
        <v>1800.0</v>
      </c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>
        <f t="shared" si="50"/>
        <v>1800</v>
      </c>
      <c r="GI11" s="39"/>
      <c r="GJ11" s="39">
        <f t="shared" si="51"/>
        <v>1368</v>
      </c>
      <c r="GK11" s="39">
        <f t="shared" si="52"/>
        <v>432</v>
      </c>
      <c r="GL11" s="39">
        <f t="shared" si="53"/>
        <v>720</v>
      </c>
      <c r="GM11" s="40">
        <f t="shared" si="54"/>
        <v>2520</v>
      </c>
      <c r="GN11" s="39">
        <v>1800.0</v>
      </c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>
        <f t="shared" si="55"/>
        <v>1800</v>
      </c>
      <c r="HB11" s="39"/>
      <c r="HC11" s="39">
        <f t="shared" si="56"/>
        <v>1368</v>
      </c>
      <c r="HD11" s="39">
        <f t="shared" si="57"/>
        <v>432</v>
      </c>
      <c r="HE11" s="39">
        <f t="shared" si="58"/>
        <v>720</v>
      </c>
      <c r="HF11" s="40">
        <f t="shared" si="59"/>
        <v>2520</v>
      </c>
      <c r="HG11" s="39">
        <v>1800.0</v>
      </c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>
        <f t="shared" si="60"/>
        <v>1800</v>
      </c>
      <c r="HU11" s="39"/>
      <c r="HV11" s="39">
        <f t="shared" si="61"/>
        <v>1368</v>
      </c>
      <c r="HW11" s="39">
        <f t="shared" si="62"/>
        <v>432</v>
      </c>
      <c r="HX11" s="39">
        <f t="shared" si="63"/>
        <v>720</v>
      </c>
      <c r="HY11" s="40">
        <f t="shared" si="64"/>
        <v>2520</v>
      </c>
      <c r="HZ11" s="39">
        <f t="shared" ref="HZ11:IL11" si="75">F11+Y11+AR11+BK11+CD11+CW11+DP11+EI11+FB11+FU11+GN11+HG11</f>
        <v>21550</v>
      </c>
      <c r="IA11" s="39">
        <f t="shared" si="75"/>
        <v>0</v>
      </c>
      <c r="IB11" s="39">
        <f t="shared" si="75"/>
        <v>0</v>
      </c>
      <c r="IC11" s="39">
        <f t="shared" si="75"/>
        <v>0</v>
      </c>
      <c r="ID11" s="39">
        <f t="shared" si="75"/>
        <v>0</v>
      </c>
      <c r="IE11" s="39">
        <f t="shared" si="75"/>
        <v>0</v>
      </c>
      <c r="IF11" s="39">
        <f t="shared" si="75"/>
        <v>0</v>
      </c>
      <c r="IG11" s="39">
        <f t="shared" si="75"/>
        <v>0</v>
      </c>
      <c r="IH11" s="39">
        <f t="shared" si="75"/>
        <v>0</v>
      </c>
      <c r="II11" s="39">
        <f t="shared" si="75"/>
        <v>0</v>
      </c>
      <c r="IJ11" s="39">
        <f t="shared" si="75"/>
        <v>0</v>
      </c>
      <c r="IK11" s="39">
        <f t="shared" si="75"/>
        <v>0</v>
      </c>
      <c r="IL11" s="39">
        <f t="shared" si="75"/>
        <v>0</v>
      </c>
      <c r="IM11" s="39">
        <f t="shared" si="66"/>
        <v>21550</v>
      </c>
      <c r="IN11" s="39">
        <f t="shared" si="67"/>
        <v>0</v>
      </c>
      <c r="IO11" s="39">
        <f t="shared" si="68"/>
        <v>16378</v>
      </c>
      <c r="IP11" s="39">
        <f t="shared" ref="IP11:IQ11" si="76">V11+AO11+BH11+CA11+CT11+DM11+EF11+EY11+FR11+GK11+HD11+HW11</f>
        <v>5172</v>
      </c>
      <c r="IQ11" s="39">
        <f t="shared" si="76"/>
        <v>8620</v>
      </c>
      <c r="IR11" s="40">
        <f t="shared" si="70"/>
        <v>30170</v>
      </c>
      <c r="IS11" s="1"/>
      <c r="IT11" s="1"/>
      <c r="IU11" s="1"/>
      <c r="IV11" s="1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</row>
    <row r="12" ht="15.0" customHeight="1">
      <c r="A12" s="34"/>
      <c r="B12" s="36"/>
      <c r="C12" s="36"/>
      <c r="D12" s="37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0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40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40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40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40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40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40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40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40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40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40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40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40"/>
      <c r="IS12" s="1"/>
      <c r="IT12" s="1"/>
      <c r="IU12" s="1"/>
      <c r="IV12" s="1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</row>
    <row r="13" ht="15.0" customHeight="1">
      <c r="A13" s="34"/>
      <c r="B13" s="36"/>
      <c r="C13" s="36"/>
      <c r="D13" s="37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40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40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40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40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40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40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40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40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40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40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40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40"/>
      <c r="IS13" s="1"/>
      <c r="IT13" s="1"/>
      <c r="IU13" s="1"/>
      <c r="IV13" s="1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</row>
    <row r="14" ht="15.0" customHeight="1">
      <c r="A14" s="34"/>
      <c r="B14" s="36"/>
      <c r="C14" s="36"/>
      <c r="D14" s="37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40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40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40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40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40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40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40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40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40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40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40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40"/>
      <c r="IS14" s="1"/>
      <c r="IT14" s="1"/>
      <c r="IU14" s="1"/>
      <c r="IV14" s="1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</row>
    <row r="15" ht="15.0" customHeight="1">
      <c r="A15" s="34"/>
      <c r="B15" s="36"/>
      <c r="C15" s="36"/>
      <c r="D15" s="37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0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40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40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40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40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40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40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40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40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40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40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40"/>
      <c r="IS15" s="1"/>
      <c r="IT15" s="1"/>
      <c r="IU15" s="1"/>
      <c r="IV15" s="1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</row>
    <row r="16" ht="15.0" customHeight="1">
      <c r="A16" s="34"/>
      <c r="B16" s="36"/>
      <c r="C16" s="36"/>
      <c r="D16" s="37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0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40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40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40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40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40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40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40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40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40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40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40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40"/>
      <c r="IS16" s="1"/>
      <c r="IT16" s="1"/>
      <c r="IU16" s="1"/>
      <c r="IV16" s="1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</row>
    <row r="17" ht="15.0" customHeight="1">
      <c r="A17" s="34"/>
      <c r="B17" s="36"/>
      <c r="C17" s="36"/>
      <c r="D17" s="37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40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40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40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40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40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40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40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40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40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40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40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40"/>
      <c r="IS17" s="1"/>
      <c r="IT17" s="1"/>
      <c r="IU17" s="1"/>
      <c r="IV17" s="1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</row>
    <row r="18" ht="15.0" customHeight="1">
      <c r="A18" s="34"/>
      <c r="B18" s="36"/>
      <c r="C18" s="36"/>
      <c r="D18" s="37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0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0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40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40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40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40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40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40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40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40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40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40"/>
      <c r="IS18" s="1"/>
      <c r="IT18" s="1"/>
      <c r="IU18" s="1"/>
      <c r="IV18" s="1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</row>
    <row r="19" ht="15.0" customHeight="1">
      <c r="A19" s="34"/>
      <c r="B19" s="36"/>
      <c r="C19" s="36"/>
      <c r="D19" s="37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0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40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40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40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40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40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40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40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40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40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40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40"/>
      <c r="IS19" s="1"/>
      <c r="IT19" s="1"/>
      <c r="IU19" s="1"/>
      <c r="IV19" s="1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</row>
    <row r="20" ht="15.0" customHeight="1">
      <c r="A20" s="34"/>
      <c r="B20" s="36"/>
      <c r="C20" s="36"/>
      <c r="D20" s="37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40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40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40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40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40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40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40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40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40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40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40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40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40"/>
      <c r="IS20" s="1"/>
      <c r="IT20" s="1"/>
      <c r="IU20" s="1"/>
      <c r="IV20" s="1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</row>
    <row r="21" ht="15.0" customHeight="1">
      <c r="A21" s="34"/>
      <c r="B21" s="36"/>
      <c r="C21" s="36"/>
      <c r="D21" s="37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40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40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40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40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40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40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40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40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40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40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40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40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40"/>
      <c r="IS21" s="1"/>
      <c r="IT21" s="1"/>
      <c r="IU21" s="1"/>
      <c r="IV21" s="1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</row>
    <row r="22" ht="15.0" customHeight="1">
      <c r="A22" s="34"/>
      <c r="B22" s="36"/>
      <c r="C22" s="36"/>
      <c r="D22" s="37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0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40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40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40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40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40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40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40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40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40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40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40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40"/>
      <c r="IS22" s="1"/>
      <c r="IT22" s="1"/>
      <c r="IU22" s="1"/>
      <c r="IV22" s="1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</row>
    <row r="23" ht="15.0" customHeight="1">
      <c r="A23" s="34"/>
      <c r="B23" s="36"/>
      <c r="C23" s="36"/>
      <c r="D23" s="37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40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40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40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40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40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40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40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40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40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40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40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40"/>
      <c r="IS23" s="1"/>
      <c r="IT23" s="1"/>
      <c r="IU23" s="1"/>
      <c r="IV23" s="1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</row>
    <row r="24" ht="15.0" customHeight="1">
      <c r="A24" s="34"/>
      <c r="B24" s="36"/>
      <c r="C24" s="36"/>
      <c r="D24" s="37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40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40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40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40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40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40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40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40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40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40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40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40"/>
      <c r="IS24" s="1"/>
      <c r="IT24" s="1"/>
      <c r="IU24" s="1"/>
      <c r="IV24" s="1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</row>
    <row r="25" ht="15.0" customHeight="1">
      <c r="A25" s="34"/>
      <c r="B25" s="36"/>
      <c r="C25" s="36"/>
      <c r="D25" s="37"/>
      <c r="E25" s="38"/>
      <c r="F25" s="39"/>
      <c r="G25" s="37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39"/>
      <c r="Z25" s="37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9"/>
      <c r="AS25" s="37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39"/>
      <c r="BL25" s="37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40"/>
      <c r="CD25" s="39"/>
      <c r="CE25" s="37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40"/>
      <c r="CW25" s="39"/>
      <c r="CX25" s="37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40"/>
      <c r="DP25" s="39"/>
      <c r="DQ25" s="37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40"/>
      <c r="EI25" s="39"/>
      <c r="EJ25" s="37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40"/>
      <c r="FB25" s="39"/>
      <c r="FC25" s="37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40"/>
      <c r="FU25" s="39"/>
      <c r="FV25" s="37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40"/>
      <c r="GN25" s="39"/>
      <c r="GO25" s="37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40"/>
      <c r="HG25" s="39"/>
      <c r="HH25" s="37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40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40"/>
      <c r="IS25" s="1"/>
      <c r="IT25" s="1"/>
      <c r="IU25" s="1"/>
      <c r="IV25" s="1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</row>
    <row r="26" ht="15.0" customHeight="1">
      <c r="A26" s="34"/>
      <c r="B26" s="36"/>
      <c r="C26" s="36"/>
      <c r="D26" s="37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40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40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40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40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40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40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40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40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40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40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40"/>
      <c r="IS26" s="1"/>
      <c r="IT26" s="1"/>
      <c r="IU26" s="1"/>
      <c r="IV26" s="1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</row>
    <row r="27" ht="15.0" customHeight="1">
      <c r="A27" s="34"/>
      <c r="B27" s="36"/>
      <c r="C27" s="36"/>
      <c r="D27" s="37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40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40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40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40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40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40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40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40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40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40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40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40"/>
      <c r="IS27" s="1"/>
      <c r="IT27" s="1"/>
      <c r="IU27" s="1"/>
      <c r="IV27" s="1"/>
      <c r="IW27" s="1"/>
      <c r="IX27" s="1"/>
      <c r="IY27" s="1"/>
      <c r="IZ27" s="1"/>
      <c r="JA27" s="1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</row>
    <row r="28" ht="15.0" customHeight="1">
      <c r="A28" s="34"/>
      <c r="B28" s="36"/>
      <c r="C28" s="36"/>
      <c r="D28" s="37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0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0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40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40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40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40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40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40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40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40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40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40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40"/>
      <c r="IS28" s="1"/>
      <c r="IT28" s="1"/>
      <c r="IU28" s="1"/>
      <c r="IV28" s="1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</row>
    <row r="29" ht="15.0" customHeight="1">
      <c r="A29" s="34"/>
      <c r="B29" s="36"/>
      <c r="C29" s="36"/>
      <c r="D29" s="37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0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40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40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40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40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40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40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40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40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40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40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40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40"/>
      <c r="IS29" s="1"/>
      <c r="IT29" s="1"/>
      <c r="IU29" s="1"/>
      <c r="IV29" s="1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</row>
    <row r="30" ht="15.0" customHeight="1">
      <c r="A30" s="34"/>
      <c r="B30" s="36"/>
      <c r="C30" s="36"/>
      <c r="D30" s="37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0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40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40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40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40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40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40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40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40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40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40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40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40"/>
      <c r="IS30" s="1"/>
      <c r="IT30" s="1"/>
      <c r="IU30" s="1"/>
      <c r="IV30" s="1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</row>
    <row r="31" ht="15.0" customHeight="1">
      <c r="A31" s="34"/>
      <c r="B31" s="36"/>
      <c r="C31" s="36"/>
      <c r="D31" s="37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0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0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40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40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40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40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40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40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40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40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40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40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40"/>
      <c r="IS31" s="1"/>
      <c r="IT31" s="1"/>
      <c r="IU31" s="1"/>
      <c r="IV31" s="1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</row>
    <row r="32" ht="15.0" customHeight="1">
      <c r="A32" s="34"/>
      <c r="B32" s="36"/>
      <c r="C32" s="36"/>
      <c r="D32" s="37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40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40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40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40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40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40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40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40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40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40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40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40"/>
      <c r="IS32" s="1"/>
      <c r="IT32" s="1"/>
      <c r="IU32" s="1"/>
      <c r="IV32" s="1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</row>
    <row r="33" ht="15.0" customHeight="1">
      <c r="A33" s="34"/>
      <c r="B33" s="51"/>
      <c r="C33" s="51"/>
      <c r="D33" s="37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0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40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40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40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40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40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40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40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40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40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40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40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40"/>
      <c r="IS33" s="1"/>
      <c r="IT33" s="1"/>
      <c r="IU33" s="1"/>
      <c r="IV33" s="1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</row>
    <row r="34" ht="15.0" customHeight="1">
      <c r="A34" s="34"/>
      <c r="B34" s="51"/>
      <c r="C34" s="36"/>
      <c r="D34" s="52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40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40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40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40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40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40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40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40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40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40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40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40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40"/>
      <c r="IS34" s="1"/>
      <c r="IT34" s="1"/>
      <c r="IU34" s="1"/>
      <c r="IV34" s="1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</row>
    <row r="35" ht="15.0" customHeight="1">
      <c r="A35" s="34"/>
      <c r="B35" s="36"/>
      <c r="C35" s="36"/>
      <c r="D35" s="52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0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0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40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40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40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40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40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40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40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40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40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40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40"/>
      <c r="IS35" s="1"/>
      <c r="IT35" s="1"/>
      <c r="IU35" s="1"/>
      <c r="IV35" s="1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</row>
    <row r="36" ht="15.0" customHeight="1">
      <c r="A36" s="34"/>
      <c r="B36" s="36"/>
      <c r="C36" s="36"/>
      <c r="D36" s="52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0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0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40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40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40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40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40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40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40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40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40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40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40"/>
      <c r="IS36" s="1"/>
      <c r="IT36" s="1"/>
      <c r="IU36" s="1"/>
      <c r="IV36" s="1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</row>
    <row r="37" ht="15.0" customHeight="1">
      <c r="A37" s="34"/>
      <c r="B37" s="36"/>
      <c r="C37" s="36"/>
      <c r="D37" s="52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0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40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40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40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40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40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40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40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40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40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40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40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40"/>
      <c r="IS37" s="1"/>
      <c r="IT37" s="1"/>
      <c r="IU37" s="1"/>
      <c r="IV37" s="1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</row>
    <row r="38" ht="15.0" customHeight="1">
      <c r="A38" s="34"/>
      <c r="B38" s="36"/>
      <c r="C38" s="36"/>
      <c r="D38" s="52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40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40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40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40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40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40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40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40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40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40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40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40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40"/>
      <c r="IS38" s="1"/>
      <c r="IT38" s="1"/>
      <c r="IU38" s="1"/>
      <c r="IV38" s="1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</row>
    <row r="39" ht="15.0" customHeight="1">
      <c r="A39" s="34"/>
      <c r="B39" s="36"/>
      <c r="C39" s="36"/>
      <c r="D39" s="52"/>
      <c r="E39" s="38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40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40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40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40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40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40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40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40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40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40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40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40"/>
      <c r="IS39" s="1"/>
      <c r="IT39" s="1"/>
      <c r="IU39" s="1"/>
      <c r="IV39" s="1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</row>
    <row r="40" ht="15.0" customHeight="1">
      <c r="A40" s="34"/>
      <c r="B40" s="36"/>
      <c r="C40" s="36"/>
      <c r="D40" s="52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40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0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40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40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40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40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40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40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40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40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40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40"/>
      <c r="IS40" s="1"/>
      <c r="IT40" s="1"/>
      <c r="IU40" s="1"/>
      <c r="IV40" s="1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</row>
    <row r="41" ht="15.0" customHeight="1">
      <c r="A41" s="34"/>
      <c r="B41" s="36"/>
      <c r="C41" s="36"/>
      <c r="D41" s="52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0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40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40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40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40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40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40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40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40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40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40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40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40"/>
      <c r="IS41" s="1"/>
      <c r="IT41" s="1"/>
      <c r="IU41" s="1"/>
      <c r="IV41" s="1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</row>
    <row r="42" ht="15.0" customHeight="1">
      <c r="A42" s="34"/>
      <c r="B42" s="36"/>
      <c r="C42" s="36"/>
      <c r="D42" s="52"/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40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40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40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40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40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40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40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40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40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40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40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40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40"/>
      <c r="IS42" s="1"/>
      <c r="IT42" s="1"/>
      <c r="IU42" s="1"/>
      <c r="IV42" s="1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</row>
    <row r="43" ht="15.0" customHeight="1">
      <c r="A43" s="34"/>
      <c r="B43" s="36"/>
      <c r="C43" s="36"/>
      <c r="D43" s="52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40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40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40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40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40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40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40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40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40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40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40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40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40"/>
      <c r="IS43" s="1"/>
      <c r="IT43" s="1"/>
      <c r="IU43" s="1"/>
      <c r="IV43" s="1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</row>
    <row r="44" ht="15.0" customHeight="1">
      <c r="A44" s="34"/>
      <c r="B44" s="36"/>
      <c r="C44" s="36"/>
      <c r="D44" s="52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40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40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40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40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40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40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40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40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40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40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40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40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40"/>
      <c r="IS44" s="1"/>
      <c r="IT44" s="1"/>
      <c r="IU44" s="1"/>
      <c r="IV44" s="1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</row>
    <row r="45" ht="15.0" customHeight="1">
      <c r="A45" s="34"/>
      <c r="B45" s="36"/>
      <c r="C45" s="36"/>
      <c r="D45" s="37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40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40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40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40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40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40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40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40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40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40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40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40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40"/>
      <c r="IS45" s="1"/>
      <c r="IT45" s="1"/>
      <c r="IU45" s="1"/>
      <c r="IV45" s="1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</row>
    <row r="46" ht="15.0" customHeight="1">
      <c r="A46" s="34"/>
      <c r="B46" s="36"/>
      <c r="C46" s="36"/>
      <c r="D46" s="52"/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0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40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40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40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40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40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40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40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40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40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40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40"/>
      <c r="IS46" s="1"/>
      <c r="IT46" s="1"/>
      <c r="IU46" s="1"/>
      <c r="IV46" s="1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</row>
    <row r="47" ht="15.0" customHeight="1">
      <c r="A47" s="34"/>
      <c r="B47" s="36"/>
      <c r="C47" s="36"/>
      <c r="D47" s="52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40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40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40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40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40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40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40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40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40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40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40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40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40"/>
      <c r="IS47" s="1"/>
      <c r="IT47" s="1"/>
      <c r="IU47" s="1"/>
      <c r="IV47" s="1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</row>
    <row r="48" ht="15.0" customHeight="1">
      <c r="A48" s="34"/>
      <c r="B48" s="36"/>
      <c r="C48" s="36"/>
      <c r="D48" s="37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40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40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40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40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40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40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40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40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40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40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40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40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40"/>
      <c r="IS48" s="1"/>
      <c r="IT48" s="1"/>
      <c r="IU48" s="1"/>
      <c r="IV48" s="1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</row>
    <row r="49" ht="15.0" customHeight="1">
      <c r="A49" s="34"/>
      <c r="B49" s="36"/>
      <c r="C49" s="36"/>
      <c r="D49" s="37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40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40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40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40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40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40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40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40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40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40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40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40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40"/>
      <c r="IS49" s="1"/>
      <c r="IT49" s="1"/>
      <c r="IU49" s="1"/>
      <c r="IV49" s="1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</row>
    <row r="50" ht="15.0" customHeight="1">
      <c r="A50" s="34"/>
      <c r="B50" s="36"/>
      <c r="C50" s="36"/>
      <c r="D50" s="52"/>
      <c r="E50" s="38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40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40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40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40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40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40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40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40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40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40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40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40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40"/>
      <c r="IS50" s="1"/>
      <c r="IT50" s="1"/>
      <c r="IU50" s="1"/>
      <c r="IV50" s="1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</row>
    <row r="51" ht="15.0" customHeight="1">
      <c r="A51" s="34"/>
      <c r="B51" s="36"/>
      <c r="C51" s="36"/>
      <c r="D51" s="52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40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40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40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4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40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40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40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40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40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40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40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40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40"/>
      <c r="IS51" s="1"/>
      <c r="IT51" s="1"/>
      <c r="IU51" s="1"/>
      <c r="IV51" s="1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</row>
    <row r="52" ht="15.0" customHeight="1">
      <c r="A52" s="34"/>
      <c r="B52" s="36"/>
      <c r="C52" s="36"/>
      <c r="D52" s="52"/>
      <c r="E52" s="38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40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40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40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40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40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40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40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40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40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40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40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40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40"/>
      <c r="IS52" s="1"/>
      <c r="IT52" s="1"/>
      <c r="IU52" s="1"/>
      <c r="IV52" s="1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</row>
    <row r="53" ht="15.0" customHeight="1">
      <c r="A53" s="34"/>
      <c r="B53" s="36"/>
      <c r="C53" s="36"/>
      <c r="D53" s="52"/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40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40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40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40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40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40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40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40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40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40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40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40"/>
      <c r="IS53" s="1"/>
      <c r="IT53" s="1"/>
      <c r="IU53" s="1"/>
      <c r="IV53" s="1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</row>
    <row r="54" ht="15.0" customHeight="1">
      <c r="A54" s="34"/>
      <c r="B54" s="36"/>
      <c r="C54" s="36"/>
      <c r="D54" s="52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40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40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40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40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40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40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40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40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40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40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40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40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40"/>
      <c r="IS54" s="1"/>
      <c r="IT54" s="1"/>
      <c r="IU54" s="1"/>
      <c r="IV54" s="1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</row>
    <row r="55" ht="15.0" customHeight="1">
      <c r="A55" s="34"/>
      <c r="B55" s="36"/>
      <c r="C55" s="36"/>
      <c r="D55" s="37"/>
      <c r="E55" s="38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40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40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40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40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40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40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40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40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40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40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40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40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40"/>
      <c r="IS55" s="1"/>
      <c r="IT55" s="1"/>
      <c r="IU55" s="1"/>
      <c r="IV55" s="1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</row>
    <row r="56" ht="15.0" customHeight="1">
      <c r="A56" s="34"/>
      <c r="B56" s="36"/>
      <c r="C56" s="36"/>
      <c r="D56" s="52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40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40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40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40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40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40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40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40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40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40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40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40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40"/>
      <c r="IS56" s="1"/>
      <c r="IT56" s="1"/>
      <c r="IU56" s="1"/>
      <c r="IV56" s="1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</row>
    <row r="57" ht="15.0" customHeight="1">
      <c r="A57" s="34"/>
      <c r="B57" s="36"/>
      <c r="C57" s="36"/>
      <c r="D57" s="52"/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>
        <f t="shared" ref="S57:S70" si="79">SUM(F57:R57)</f>
        <v>0</v>
      </c>
      <c r="T57" s="39"/>
      <c r="U57" s="39">
        <f t="shared" ref="U57:U70" si="80">S57-V57</f>
        <v>0</v>
      </c>
      <c r="V57" s="39">
        <f t="shared" ref="V57:V70" si="81">+S57*0.24</f>
        <v>0</v>
      </c>
      <c r="W57" s="39">
        <f t="shared" ref="W57:W70" si="82">+S57*0.4</f>
        <v>0</v>
      </c>
      <c r="X57" s="40">
        <f t="shared" ref="X57:X70" si="83">W57+V57+U57</f>
        <v>0</v>
      </c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>
        <f t="shared" ref="AL57:AL70" si="84">SUM(Y57:AK57)</f>
        <v>0</v>
      </c>
      <c r="AM57" s="39"/>
      <c r="AN57" s="39">
        <f t="shared" ref="AN57:AN70" si="85">AL57-AO57</f>
        <v>0</v>
      </c>
      <c r="AO57" s="39">
        <f t="shared" ref="AO57:AO70" si="86">+AL57*0.24</f>
        <v>0</v>
      </c>
      <c r="AP57" s="39">
        <f t="shared" ref="AP57:AP70" si="87">+AL57*0.4</f>
        <v>0</v>
      </c>
      <c r="AQ57" s="40">
        <f t="shared" ref="AQ57:AQ70" si="88">AP57+AO57+AN57</f>
        <v>0</v>
      </c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>
        <f t="shared" ref="BE57:BE70" si="89">SUM(AR57:BD57)</f>
        <v>0</v>
      </c>
      <c r="BF57" s="39"/>
      <c r="BG57" s="39">
        <f t="shared" ref="BG57:BG70" si="90">BE57-BH57</f>
        <v>0</v>
      </c>
      <c r="BH57" s="39">
        <f t="shared" ref="BH57:BH70" si="91">+BE57*0.24</f>
        <v>0</v>
      </c>
      <c r="BI57" s="39">
        <f t="shared" ref="BI57:BI70" si="92">+BE57*0.4</f>
        <v>0</v>
      </c>
      <c r="BJ57" s="40">
        <f t="shared" ref="BJ57:BJ70" si="93">BI57+BH57+BG57</f>
        <v>0</v>
      </c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>
        <f t="shared" ref="BX57:BX70" si="94">SUM(BK57:BW57)</f>
        <v>0</v>
      </c>
      <c r="BY57" s="39"/>
      <c r="BZ57" s="39">
        <f t="shared" ref="BZ57:BZ70" si="95">BX57-CA57</f>
        <v>0</v>
      </c>
      <c r="CA57" s="39">
        <f t="shared" ref="CA57:CA70" si="96">+BX57*0.24</f>
        <v>0</v>
      </c>
      <c r="CB57" s="39">
        <f t="shared" ref="CB57:CB70" si="97">+BX57*0.4</f>
        <v>0</v>
      </c>
      <c r="CC57" s="40">
        <f t="shared" ref="CC57:CC70" si="98">CB57+CA57+BZ57</f>
        <v>0</v>
      </c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>
        <f t="shared" ref="CQ57:CQ70" si="99">SUM(CD57:CP57)</f>
        <v>0</v>
      </c>
      <c r="CR57" s="39"/>
      <c r="CS57" s="39">
        <f t="shared" ref="CS57:CS70" si="100">CQ57-CT57</f>
        <v>0</v>
      </c>
      <c r="CT57" s="39">
        <f t="shared" ref="CT57:CT70" si="101">+CQ57*0.24</f>
        <v>0</v>
      </c>
      <c r="CU57" s="39">
        <f t="shared" ref="CU57:CU70" si="102">+CQ57*0.4</f>
        <v>0</v>
      </c>
      <c r="CV57" s="40">
        <f t="shared" ref="CV57:CV70" si="103">CU57+CT57+CS57</f>
        <v>0</v>
      </c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>
        <f t="shared" ref="DJ57:DJ70" si="104">SUM(CW57:DI57)</f>
        <v>0</v>
      </c>
      <c r="DK57" s="39"/>
      <c r="DL57" s="39">
        <f t="shared" ref="DL57:DL70" si="105">DJ57-DM57</f>
        <v>0</v>
      </c>
      <c r="DM57" s="39">
        <f t="shared" ref="DM57:DM70" si="106">+DJ57*0.24</f>
        <v>0</v>
      </c>
      <c r="DN57" s="39">
        <f t="shared" ref="DN57:DN70" si="107">+DJ57*0.4</f>
        <v>0</v>
      </c>
      <c r="DO57" s="40">
        <f t="shared" ref="DO57:DO70" si="108">DN57+DM57+DL57</f>
        <v>0</v>
      </c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>
        <f t="shared" ref="EC57:EC70" si="109">SUM(DP57:EB57)</f>
        <v>0</v>
      </c>
      <c r="ED57" s="39"/>
      <c r="EE57" s="39">
        <f t="shared" ref="EE57:EE70" si="110">EC57-EF57</f>
        <v>0</v>
      </c>
      <c r="EF57" s="39">
        <f t="shared" ref="EF57:EF70" si="111">+EC57*0.24</f>
        <v>0</v>
      </c>
      <c r="EG57" s="39">
        <f t="shared" ref="EG57:EG70" si="112">+EC57*0.4</f>
        <v>0</v>
      </c>
      <c r="EH57" s="40">
        <f t="shared" ref="EH57:EH70" si="113">EG57+EF57+EE57</f>
        <v>0</v>
      </c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>
        <f t="shared" ref="EV57:EV70" si="114">SUM(EI57:EU57)</f>
        <v>0</v>
      </c>
      <c r="EW57" s="39"/>
      <c r="EX57" s="39">
        <f t="shared" ref="EX57:EX70" si="115">EV57-EY57</f>
        <v>0</v>
      </c>
      <c r="EY57" s="39">
        <f t="shared" ref="EY57:EY70" si="116">+EV57*0.24</f>
        <v>0</v>
      </c>
      <c r="EZ57" s="39">
        <f t="shared" ref="EZ57:EZ70" si="117">+EV57*0.4</f>
        <v>0</v>
      </c>
      <c r="FA57" s="40">
        <f t="shared" ref="FA57:FA70" si="118">EZ57+EY57+EX57</f>
        <v>0</v>
      </c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>
        <f t="shared" ref="FO57:FO70" si="119">SUM(FB57:FN57)</f>
        <v>0</v>
      </c>
      <c r="FP57" s="39"/>
      <c r="FQ57" s="39">
        <f t="shared" ref="FQ57:FQ70" si="120">FO57-FR57</f>
        <v>0</v>
      </c>
      <c r="FR57" s="39">
        <f t="shared" ref="FR57:FR70" si="121">+FO57*0.24</f>
        <v>0</v>
      </c>
      <c r="FS57" s="39">
        <f t="shared" ref="FS57:FS70" si="122">+FO57*0.4</f>
        <v>0</v>
      </c>
      <c r="FT57" s="40">
        <f t="shared" ref="FT57:FT70" si="123">FS57+FR57+FQ57</f>
        <v>0</v>
      </c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>
        <f t="shared" ref="GH57:GH70" si="124">SUM(FU57:GG57)</f>
        <v>0</v>
      </c>
      <c r="GI57" s="39"/>
      <c r="GJ57" s="39">
        <f t="shared" ref="GJ57:GJ70" si="125">GH57-GK57</f>
        <v>0</v>
      </c>
      <c r="GK57" s="39">
        <f t="shared" ref="GK57:GK70" si="126">+GH57*0.24</f>
        <v>0</v>
      </c>
      <c r="GL57" s="39">
        <f t="shared" ref="GL57:GL70" si="127">+GH57*0.4</f>
        <v>0</v>
      </c>
      <c r="GM57" s="40">
        <f t="shared" ref="GM57:GM70" si="128">GL57+GK57+GJ57</f>
        <v>0</v>
      </c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>
        <f t="shared" ref="HA57:HA70" si="129">SUM(GN57:GZ57)</f>
        <v>0</v>
      </c>
      <c r="HB57" s="39"/>
      <c r="HC57" s="39">
        <f t="shared" ref="HC57:HC70" si="130">HA57-HD57</f>
        <v>0</v>
      </c>
      <c r="HD57" s="39">
        <f t="shared" ref="HD57:HD70" si="131">+HA57*0.24</f>
        <v>0</v>
      </c>
      <c r="HE57" s="39">
        <f t="shared" ref="HE57:HE70" si="132">+HA57*0.4</f>
        <v>0</v>
      </c>
      <c r="HF57" s="40">
        <f t="shared" ref="HF57:HF70" si="133">HE57+HD57+HC57</f>
        <v>0</v>
      </c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>
        <f t="shared" ref="HT57:HT70" si="134">SUM(HG57:HS57)</f>
        <v>0</v>
      </c>
      <c r="HU57" s="39"/>
      <c r="HV57" s="39">
        <f t="shared" ref="HV57:HV70" si="135">HT57-HW57</f>
        <v>0</v>
      </c>
      <c r="HW57" s="39">
        <f t="shared" ref="HW57:HW70" si="136">+HT57*0.24</f>
        <v>0</v>
      </c>
      <c r="HX57" s="39">
        <f t="shared" ref="HX57:HX70" si="137">+HT57*0.4</f>
        <v>0</v>
      </c>
      <c r="HY57" s="40">
        <f t="shared" ref="HY57:HY70" si="138">HX57+HW57+HV57</f>
        <v>0</v>
      </c>
      <c r="HZ57" s="39">
        <f t="shared" ref="HZ57:IL57" si="77">F57+Y57+AR57+BK57+CD57+CW57+DP57+EI57+FB57+FU57+GN57+HG57</f>
        <v>0</v>
      </c>
      <c r="IA57" s="39">
        <f t="shared" si="77"/>
        <v>0</v>
      </c>
      <c r="IB57" s="39">
        <f t="shared" si="77"/>
        <v>0</v>
      </c>
      <c r="IC57" s="39">
        <f t="shared" si="77"/>
        <v>0</v>
      </c>
      <c r="ID57" s="39">
        <f t="shared" si="77"/>
        <v>0</v>
      </c>
      <c r="IE57" s="39">
        <f t="shared" si="77"/>
        <v>0</v>
      </c>
      <c r="IF57" s="39">
        <f t="shared" si="77"/>
        <v>0</v>
      </c>
      <c r="IG57" s="39">
        <f t="shared" si="77"/>
        <v>0</v>
      </c>
      <c r="IH57" s="39">
        <f t="shared" si="77"/>
        <v>0</v>
      </c>
      <c r="II57" s="39">
        <f t="shared" si="77"/>
        <v>0</v>
      </c>
      <c r="IJ57" s="39">
        <f t="shared" si="77"/>
        <v>0</v>
      </c>
      <c r="IK57" s="39">
        <f t="shared" si="77"/>
        <v>0</v>
      </c>
      <c r="IL57" s="39">
        <f t="shared" si="77"/>
        <v>0</v>
      </c>
      <c r="IM57" s="39">
        <f t="shared" ref="IM57:IM70" si="140">SUM(HZ57:IL57)</f>
        <v>0</v>
      </c>
      <c r="IN57" s="39">
        <f t="shared" ref="IN57:IN70" si="141">T57+AM57+BF57+BY57+CR57+DK57+ED57+EW57+FP57+GI57+HB57+HU57</f>
        <v>0</v>
      </c>
      <c r="IO57" s="39">
        <f t="shared" ref="IO57:IO70" si="142">IM57-IP57+IN57</f>
        <v>0</v>
      </c>
      <c r="IP57" s="39">
        <f t="shared" ref="IP57:IQ57" si="78">V57+AO57+BH57+CA57+CT57+DM57+EF57+EY57+FR57+GK57+HD57+HW57</f>
        <v>0</v>
      </c>
      <c r="IQ57" s="39">
        <f t="shared" si="78"/>
        <v>0</v>
      </c>
      <c r="IR57" s="40">
        <f t="shared" ref="IR57:IR70" si="144">IQ57+IP57+IO57</f>
        <v>0</v>
      </c>
      <c r="IS57" s="1"/>
      <c r="IT57" s="1"/>
      <c r="IU57" s="1"/>
      <c r="IV57" s="1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</row>
    <row r="58" ht="15.0" customHeight="1">
      <c r="A58" s="34"/>
      <c r="B58" s="36"/>
      <c r="C58" s="36"/>
      <c r="D58" s="52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>
        <f t="shared" si="79"/>
        <v>0</v>
      </c>
      <c r="T58" s="39"/>
      <c r="U58" s="39">
        <f t="shared" si="80"/>
        <v>0</v>
      </c>
      <c r="V58" s="39">
        <f t="shared" si="81"/>
        <v>0</v>
      </c>
      <c r="W58" s="39">
        <f t="shared" si="82"/>
        <v>0</v>
      </c>
      <c r="X58" s="40">
        <f t="shared" si="83"/>
        <v>0</v>
      </c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>
        <f t="shared" si="84"/>
        <v>0</v>
      </c>
      <c r="AM58" s="39"/>
      <c r="AN58" s="39">
        <f t="shared" si="85"/>
        <v>0</v>
      </c>
      <c r="AO58" s="39">
        <f t="shared" si="86"/>
        <v>0</v>
      </c>
      <c r="AP58" s="39">
        <f t="shared" si="87"/>
        <v>0</v>
      </c>
      <c r="AQ58" s="40">
        <f t="shared" si="88"/>
        <v>0</v>
      </c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>
        <f t="shared" si="89"/>
        <v>0</v>
      </c>
      <c r="BF58" s="39"/>
      <c r="BG58" s="39">
        <f t="shared" si="90"/>
        <v>0</v>
      </c>
      <c r="BH58" s="39">
        <f t="shared" si="91"/>
        <v>0</v>
      </c>
      <c r="BI58" s="39">
        <f t="shared" si="92"/>
        <v>0</v>
      </c>
      <c r="BJ58" s="40">
        <f t="shared" si="93"/>
        <v>0</v>
      </c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>
        <f t="shared" si="94"/>
        <v>0</v>
      </c>
      <c r="BY58" s="39"/>
      <c r="BZ58" s="39">
        <f t="shared" si="95"/>
        <v>0</v>
      </c>
      <c r="CA58" s="39">
        <f t="shared" si="96"/>
        <v>0</v>
      </c>
      <c r="CB58" s="39">
        <f t="shared" si="97"/>
        <v>0</v>
      </c>
      <c r="CC58" s="40">
        <f t="shared" si="98"/>
        <v>0</v>
      </c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>
        <f t="shared" si="99"/>
        <v>0</v>
      </c>
      <c r="CR58" s="39"/>
      <c r="CS58" s="39">
        <f t="shared" si="100"/>
        <v>0</v>
      </c>
      <c r="CT58" s="39">
        <f t="shared" si="101"/>
        <v>0</v>
      </c>
      <c r="CU58" s="39">
        <f t="shared" si="102"/>
        <v>0</v>
      </c>
      <c r="CV58" s="40">
        <f t="shared" si="103"/>
        <v>0</v>
      </c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>
        <f t="shared" si="104"/>
        <v>0</v>
      </c>
      <c r="DK58" s="39"/>
      <c r="DL58" s="39">
        <f t="shared" si="105"/>
        <v>0</v>
      </c>
      <c r="DM58" s="39">
        <f t="shared" si="106"/>
        <v>0</v>
      </c>
      <c r="DN58" s="39">
        <f t="shared" si="107"/>
        <v>0</v>
      </c>
      <c r="DO58" s="40">
        <f t="shared" si="108"/>
        <v>0</v>
      </c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>
        <f t="shared" si="109"/>
        <v>0</v>
      </c>
      <c r="ED58" s="39"/>
      <c r="EE58" s="39">
        <f t="shared" si="110"/>
        <v>0</v>
      </c>
      <c r="EF58" s="39">
        <f t="shared" si="111"/>
        <v>0</v>
      </c>
      <c r="EG58" s="39">
        <f t="shared" si="112"/>
        <v>0</v>
      </c>
      <c r="EH58" s="40">
        <f t="shared" si="113"/>
        <v>0</v>
      </c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>
        <f t="shared" si="114"/>
        <v>0</v>
      </c>
      <c r="EW58" s="39"/>
      <c r="EX58" s="39">
        <f t="shared" si="115"/>
        <v>0</v>
      </c>
      <c r="EY58" s="39">
        <f t="shared" si="116"/>
        <v>0</v>
      </c>
      <c r="EZ58" s="39">
        <f t="shared" si="117"/>
        <v>0</v>
      </c>
      <c r="FA58" s="40">
        <f t="shared" si="118"/>
        <v>0</v>
      </c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>
        <f t="shared" si="119"/>
        <v>0</v>
      </c>
      <c r="FP58" s="39"/>
      <c r="FQ58" s="39">
        <f t="shared" si="120"/>
        <v>0</v>
      </c>
      <c r="FR58" s="39">
        <f t="shared" si="121"/>
        <v>0</v>
      </c>
      <c r="FS58" s="39">
        <f t="shared" si="122"/>
        <v>0</v>
      </c>
      <c r="FT58" s="40">
        <f t="shared" si="123"/>
        <v>0</v>
      </c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>
        <f t="shared" si="124"/>
        <v>0</v>
      </c>
      <c r="GI58" s="39"/>
      <c r="GJ58" s="39">
        <f t="shared" si="125"/>
        <v>0</v>
      </c>
      <c r="GK58" s="39">
        <f t="shared" si="126"/>
        <v>0</v>
      </c>
      <c r="GL58" s="39">
        <f t="shared" si="127"/>
        <v>0</v>
      </c>
      <c r="GM58" s="40">
        <f t="shared" si="128"/>
        <v>0</v>
      </c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>
        <f t="shared" si="129"/>
        <v>0</v>
      </c>
      <c r="HB58" s="39"/>
      <c r="HC58" s="39">
        <f t="shared" si="130"/>
        <v>0</v>
      </c>
      <c r="HD58" s="39">
        <f t="shared" si="131"/>
        <v>0</v>
      </c>
      <c r="HE58" s="39">
        <f t="shared" si="132"/>
        <v>0</v>
      </c>
      <c r="HF58" s="40">
        <f t="shared" si="133"/>
        <v>0</v>
      </c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>
        <f t="shared" si="134"/>
        <v>0</v>
      </c>
      <c r="HU58" s="39"/>
      <c r="HV58" s="39">
        <f t="shared" si="135"/>
        <v>0</v>
      </c>
      <c r="HW58" s="39">
        <f t="shared" si="136"/>
        <v>0</v>
      </c>
      <c r="HX58" s="39">
        <f t="shared" si="137"/>
        <v>0</v>
      </c>
      <c r="HY58" s="40">
        <f t="shared" si="138"/>
        <v>0</v>
      </c>
      <c r="HZ58" s="39">
        <f t="shared" ref="HZ58:IL58" si="139">F58+Y58+AR58+BK58+CD58+CW58+DP58+EI58+FB58+FU58+GN58+HG58</f>
        <v>0</v>
      </c>
      <c r="IA58" s="39">
        <f t="shared" si="139"/>
        <v>0</v>
      </c>
      <c r="IB58" s="39">
        <f t="shared" si="139"/>
        <v>0</v>
      </c>
      <c r="IC58" s="39">
        <f t="shared" si="139"/>
        <v>0</v>
      </c>
      <c r="ID58" s="39">
        <f t="shared" si="139"/>
        <v>0</v>
      </c>
      <c r="IE58" s="39">
        <f t="shared" si="139"/>
        <v>0</v>
      </c>
      <c r="IF58" s="39">
        <f t="shared" si="139"/>
        <v>0</v>
      </c>
      <c r="IG58" s="39">
        <f t="shared" si="139"/>
        <v>0</v>
      </c>
      <c r="IH58" s="39">
        <f t="shared" si="139"/>
        <v>0</v>
      </c>
      <c r="II58" s="39">
        <f t="shared" si="139"/>
        <v>0</v>
      </c>
      <c r="IJ58" s="39">
        <f t="shared" si="139"/>
        <v>0</v>
      </c>
      <c r="IK58" s="39">
        <f t="shared" si="139"/>
        <v>0</v>
      </c>
      <c r="IL58" s="39">
        <f t="shared" si="139"/>
        <v>0</v>
      </c>
      <c r="IM58" s="39">
        <f t="shared" si="140"/>
        <v>0</v>
      </c>
      <c r="IN58" s="39">
        <f t="shared" si="141"/>
        <v>0</v>
      </c>
      <c r="IO58" s="39">
        <f t="shared" si="142"/>
        <v>0</v>
      </c>
      <c r="IP58" s="39">
        <f t="shared" ref="IP58:IQ58" si="143">V58+AO58+BH58+CA58+CT58+DM58+EF58+EY58+FR58+GK58+HD58+HW58</f>
        <v>0</v>
      </c>
      <c r="IQ58" s="39">
        <f t="shared" si="143"/>
        <v>0</v>
      </c>
      <c r="IR58" s="40">
        <f t="shared" si="144"/>
        <v>0</v>
      </c>
      <c r="IS58" s="1"/>
      <c r="IT58" s="1"/>
      <c r="IU58" s="1"/>
      <c r="IV58" s="1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</row>
    <row r="59" ht="15.0" customHeight="1">
      <c r="A59" s="34"/>
      <c r="B59" s="36"/>
      <c r="C59" s="36"/>
      <c r="D59" s="52"/>
      <c r="E59" s="38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>
        <f t="shared" si="79"/>
        <v>0</v>
      </c>
      <c r="T59" s="39"/>
      <c r="U59" s="39">
        <f t="shared" si="80"/>
        <v>0</v>
      </c>
      <c r="V59" s="39">
        <f t="shared" si="81"/>
        <v>0</v>
      </c>
      <c r="W59" s="39">
        <f t="shared" si="82"/>
        <v>0</v>
      </c>
      <c r="X59" s="40">
        <f t="shared" si="83"/>
        <v>0</v>
      </c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>
        <f t="shared" si="84"/>
        <v>0</v>
      </c>
      <c r="AM59" s="39"/>
      <c r="AN59" s="39">
        <f t="shared" si="85"/>
        <v>0</v>
      </c>
      <c r="AO59" s="39">
        <f t="shared" si="86"/>
        <v>0</v>
      </c>
      <c r="AP59" s="39">
        <f t="shared" si="87"/>
        <v>0</v>
      </c>
      <c r="AQ59" s="40">
        <f t="shared" si="88"/>
        <v>0</v>
      </c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>
        <f t="shared" si="89"/>
        <v>0</v>
      </c>
      <c r="BF59" s="39"/>
      <c r="BG59" s="39">
        <f t="shared" si="90"/>
        <v>0</v>
      </c>
      <c r="BH59" s="39">
        <f t="shared" si="91"/>
        <v>0</v>
      </c>
      <c r="BI59" s="39">
        <f t="shared" si="92"/>
        <v>0</v>
      </c>
      <c r="BJ59" s="40">
        <f t="shared" si="93"/>
        <v>0</v>
      </c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>
        <f t="shared" si="94"/>
        <v>0</v>
      </c>
      <c r="BY59" s="39"/>
      <c r="BZ59" s="39">
        <f t="shared" si="95"/>
        <v>0</v>
      </c>
      <c r="CA59" s="39">
        <f t="shared" si="96"/>
        <v>0</v>
      </c>
      <c r="CB59" s="39">
        <f t="shared" si="97"/>
        <v>0</v>
      </c>
      <c r="CC59" s="40">
        <f t="shared" si="98"/>
        <v>0</v>
      </c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>
        <f t="shared" si="99"/>
        <v>0</v>
      </c>
      <c r="CR59" s="39"/>
      <c r="CS59" s="39">
        <f t="shared" si="100"/>
        <v>0</v>
      </c>
      <c r="CT59" s="39">
        <f t="shared" si="101"/>
        <v>0</v>
      </c>
      <c r="CU59" s="39">
        <f t="shared" si="102"/>
        <v>0</v>
      </c>
      <c r="CV59" s="40">
        <f t="shared" si="103"/>
        <v>0</v>
      </c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>
        <f t="shared" si="104"/>
        <v>0</v>
      </c>
      <c r="DK59" s="39"/>
      <c r="DL59" s="39">
        <f t="shared" si="105"/>
        <v>0</v>
      </c>
      <c r="DM59" s="39">
        <f t="shared" si="106"/>
        <v>0</v>
      </c>
      <c r="DN59" s="39">
        <f t="shared" si="107"/>
        <v>0</v>
      </c>
      <c r="DO59" s="40">
        <f t="shared" si="108"/>
        <v>0</v>
      </c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>
        <f t="shared" si="109"/>
        <v>0</v>
      </c>
      <c r="ED59" s="39"/>
      <c r="EE59" s="39">
        <f t="shared" si="110"/>
        <v>0</v>
      </c>
      <c r="EF59" s="39">
        <f t="shared" si="111"/>
        <v>0</v>
      </c>
      <c r="EG59" s="39">
        <f t="shared" si="112"/>
        <v>0</v>
      </c>
      <c r="EH59" s="40">
        <f t="shared" si="113"/>
        <v>0</v>
      </c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>
        <f t="shared" si="114"/>
        <v>0</v>
      </c>
      <c r="EW59" s="39"/>
      <c r="EX59" s="39">
        <f t="shared" si="115"/>
        <v>0</v>
      </c>
      <c r="EY59" s="39">
        <f t="shared" si="116"/>
        <v>0</v>
      </c>
      <c r="EZ59" s="39">
        <f t="shared" si="117"/>
        <v>0</v>
      </c>
      <c r="FA59" s="40">
        <f t="shared" si="118"/>
        <v>0</v>
      </c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>
        <f t="shared" si="119"/>
        <v>0</v>
      </c>
      <c r="FP59" s="39"/>
      <c r="FQ59" s="39">
        <f t="shared" si="120"/>
        <v>0</v>
      </c>
      <c r="FR59" s="39">
        <f t="shared" si="121"/>
        <v>0</v>
      </c>
      <c r="FS59" s="39">
        <f t="shared" si="122"/>
        <v>0</v>
      </c>
      <c r="FT59" s="40">
        <f t="shared" si="123"/>
        <v>0</v>
      </c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>
        <f t="shared" si="124"/>
        <v>0</v>
      </c>
      <c r="GI59" s="39"/>
      <c r="GJ59" s="39">
        <f t="shared" si="125"/>
        <v>0</v>
      </c>
      <c r="GK59" s="39">
        <f t="shared" si="126"/>
        <v>0</v>
      </c>
      <c r="GL59" s="39">
        <f t="shared" si="127"/>
        <v>0</v>
      </c>
      <c r="GM59" s="40">
        <f t="shared" si="128"/>
        <v>0</v>
      </c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>
        <f t="shared" si="129"/>
        <v>0</v>
      </c>
      <c r="HB59" s="39"/>
      <c r="HC59" s="39">
        <f t="shared" si="130"/>
        <v>0</v>
      </c>
      <c r="HD59" s="39">
        <f t="shared" si="131"/>
        <v>0</v>
      </c>
      <c r="HE59" s="39">
        <f t="shared" si="132"/>
        <v>0</v>
      </c>
      <c r="HF59" s="40">
        <f t="shared" si="133"/>
        <v>0</v>
      </c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>
        <f t="shared" si="134"/>
        <v>0</v>
      </c>
      <c r="HU59" s="39"/>
      <c r="HV59" s="39">
        <f t="shared" si="135"/>
        <v>0</v>
      </c>
      <c r="HW59" s="39">
        <f t="shared" si="136"/>
        <v>0</v>
      </c>
      <c r="HX59" s="39">
        <f t="shared" si="137"/>
        <v>0</v>
      </c>
      <c r="HY59" s="40">
        <f t="shared" si="138"/>
        <v>0</v>
      </c>
      <c r="HZ59" s="39">
        <f t="shared" ref="HZ59:IL59" si="145">F59+Y59+AR59+BK59+CD59+CW59+DP59+EI59+FB59+FU59+GN59+HG59</f>
        <v>0</v>
      </c>
      <c r="IA59" s="39">
        <f t="shared" si="145"/>
        <v>0</v>
      </c>
      <c r="IB59" s="39">
        <f t="shared" si="145"/>
        <v>0</v>
      </c>
      <c r="IC59" s="39">
        <f t="shared" si="145"/>
        <v>0</v>
      </c>
      <c r="ID59" s="39">
        <f t="shared" si="145"/>
        <v>0</v>
      </c>
      <c r="IE59" s="39">
        <f t="shared" si="145"/>
        <v>0</v>
      </c>
      <c r="IF59" s="39">
        <f t="shared" si="145"/>
        <v>0</v>
      </c>
      <c r="IG59" s="39">
        <f t="shared" si="145"/>
        <v>0</v>
      </c>
      <c r="IH59" s="39">
        <f t="shared" si="145"/>
        <v>0</v>
      </c>
      <c r="II59" s="39">
        <f t="shared" si="145"/>
        <v>0</v>
      </c>
      <c r="IJ59" s="39">
        <f t="shared" si="145"/>
        <v>0</v>
      </c>
      <c r="IK59" s="39">
        <f t="shared" si="145"/>
        <v>0</v>
      </c>
      <c r="IL59" s="39">
        <f t="shared" si="145"/>
        <v>0</v>
      </c>
      <c r="IM59" s="39">
        <f t="shared" si="140"/>
        <v>0</v>
      </c>
      <c r="IN59" s="39">
        <f t="shared" si="141"/>
        <v>0</v>
      </c>
      <c r="IO59" s="39">
        <f t="shared" si="142"/>
        <v>0</v>
      </c>
      <c r="IP59" s="39">
        <f t="shared" ref="IP59:IQ59" si="146">V59+AO59+BH59+CA59+CT59+DM59+EF59+EY59+FR59+GK59+HD59+HW59</f>
        <v>0</v>
      </c>
      <c r="IQ59" s="39">
        <f t="shared" si="146"/>
        <v>0</v>
      </c>
      <c r="IR59" s="40">
        <f t="shared" si="144"/>
        <v>0</v>
      </c>
      <c r="IS59" s="1"/>
      <c r="IT59" s="1"/>
      <c r="IU59" s="1"/>
      <c r="IV59" s="1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</row>
    <row r="60" ht="15.0" customHeight="1">
      <c r="A60" s="34"/>
      <c r="B60" s="36"/>
      <c r="C60" s="36"/>
      <c r="D60" s="52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>
        <f t="shared" si="79"/>
        <v>0</v>
      </c>
      <c r="T60" s="39"/>
      <c r="U60" s="39">
        <f t="shared" si="80"/>
        <v>0</v>
      </c>
      <c r="V60" s="39">
        <f t="shared" si="81"/>
        <v>0</v>
      </c>
      <c r="W60" s="39">
        <f t="shared" si="82"/>
        <v>0</v>
      </c>
      <c r="X60" s="40">
        <f t="shared" si="83"/>
        <v>0</v>
      </c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>
        <f t="shared" si="84"/>
        <v>0</v>
      </c>
      <c r="AM60" s="39"/>
      <c r="AN60" s="39">
        <f t="shared" si="85"/>
        <v>0</v>
      </c>
      <c r="AO60" s="39">
        <f t="shared" si="86"/>
        <v>0</v>
      </c>
      <c r="AP60" s="39">
        <f t="shared" si="87"/>
        <v>0</v>
      </c>
      <c r="AQ60" s="40">
        <f t="shared" si="88"/>
        <v>0</v>
      </c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>
        <f t="shared" si="89"/>
        <v>0</v>
      </c>
      <c r="BF60" s="39"/>
      <c r="BG60" s="39">
        <f t="shared" si="90"/>
        <v>0</v>
      </c>
      <c r="BH60" s="39">
        <f t="shared" si="91"/>
        <v>0</v>
      </c>
      <c r="BI60" s="39">
        <f t="shared" si="92"/>
        <v>0</v>
      </c>
      <c r="BJ60" s="40">
        <f t="shared" si="93"/>
        <v>0</v>
      </c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>
        <f t="shared" si="94"/>
        <v>0</v>
      </c>
      <c r="BY60" s="39"/>
      <c r="BZ60" s="39">
        <f t="shared" si="95"/>
        <v>0</v>
      </c>
      <c r="CA60" s="39">
        <f t="shared" si="96"/>
        <v>0</v>
      </c>
      <c r="CB60" s="39">
        <f t="shared" si="97"/>
        <v>0</v>
      </c>
      <c r="CC60" s="40">
        <f t="shared" si="98"/>
        <v>0</v>
      </c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>
        <f t="shared" si="99"/>
        <v>0</v>
      </c>
      <c r="CR60" s="39"/>
      <c r="CS60" s="39">
        <f t="shared" si="100"/>
        <v>0</v>
      </c>
      <c r="CT60" s="39">
        <f t="shared" si="101"/>
        <v>0</v>
      </c>
      <c r="CU60" s="39">
        <f t="shared" si="102"/>
        <v>0</v>
      </c>
      <c r="CV60" s="40">
        <f t="shared" si="103"/>
        <v>0</v>
      </c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>
        <f t="shared" si="104"/>
        <v>0</v>
      </c>
      <c r="DK60" s="39"/>
      <c r="DL60" s="39">
        <f t="shared" si="105"/>
        <v>0</v>
      </c>
      <c r="DM60" s="39">
        <f t="shared" si="106"/>
        <v>0</v>
      </c>
      <c r="DN60" s="39">
        <f t="shared" si="107"/>
        <v>0</v>
      </c>
      <c r="DO60" s="40">
        <f t="shared" si="108"/>
        <v>0</v>
      </c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>
        <f t="shared" si="109"/>
        <v>0</v>
      </c>
      <c r="ED60" s="39"/>
      <c r="EE60" s="39">
        <f t="shared" si="110"/>
        <v>0</v>
      </c>
      <c r="EF60" s="39">
        <f t="shared" si="111"/>
        <v>0</v>
      </c>
      <c r="EG60" s="39">
        <f t="shared" si="112"/>
        <v>0</v>
      </c>
      <c r="EH60" s="40">
        <f t="shared" si="113"/>
        <v>0</v>
      </c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>
        <f t="shared" si="114"/>
        <v>0</v>
      </c>
      <c r="EW60" s="39"/>
      <c r="EX60" s="39">
        <f t="shared" si="115"/>
        <v>0</v>
      </c>
      <c r="EY60" s="39">
        <f t="shared" si="116"/>
        <v>0</v>
      </c>
      <c r="EZ60" s="39">
        <f t="shared" si="117"/>
        <v>0</v>
      </c>
      <c r="FA60" s="40">
        <f t="shared" si="118"/>
        <v>0</v>
      </c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>
        <f t="shared" si="119"/>
        <v>0</v>
      </c>
      <c r="FP60" s="39"/>
      <c r="FQ60" s="39">
        <f t="shared" si="120"/>
        <v>0</v>
      </c>
      <c r="FR60" s="39">
        <f t="shared" si="121"/>
        <v>0</v>
      </c>
      <c r="FS60" s="39">
        <f t="shared" si="122"/>
        <v>0</v>
      </c>
      <c r="FT60" s="40">
        <f t="shared" si="123"/>
        <v>0</v>
      </c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>
        <f t="shared" si="124"/>
        <v>0</v>
      </c>
      <c r="GI60" s="39"/>
      <c r="GJ60" s="39">
        <f t="shared" si="125"/>
        <v>0</v>
      </c>
      <c r="GK60" s="39">
        <f t="shared" si="126"/>
        <v>0</v>
      </c>
      <c r="GL60" s="39">
        <f t="shared" si="127"/>
        <v>0</v>
      </c>
      <c r="GM60" s="40">
        <f t="shared" si="128"/>
        <v>0</v>
      </c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>
        <f t="shared" si="129"/>
        <v>0</v>
      </c>
      <c r="HB60" s="39"/>
      <c r="HC60" s="39">
        <f t="shared" si="130"/>
        <v>0</v>
      </c>
      <c r="HD60" s="39">
        <f t="shared" si="131"/>
        <v>0</v>
      </c>
      <c r="HE60" s="39">
        <f t="shared" si="132"/>
        <v>0</v>
      </c>
      <c r="HF60" s="40">
        <f t="shared" si="133"/>
        <v>0</v>
      </c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>
        <f t="shared" si="134"/>
        <v>0</v>
      </c>
      <c r="HU60" s="39"/>
      <c r="HV60" s="39">
        <f t="shared" si="135"/>
        <v>0</v>
      </c>
      <c r="HW60" s="39">
        <f t="shared" si="136"/>
        <v>0</v>
      </c>
      <c r="HX60" s="39">
        <f t="shared" si="137"/>
        <v>0</v>
      </c>
      <c r="HY60" s="40">
        <f t="shared" si="138"/>
        <v>0</v>
      </c>
      <c r="HZ60" s="39">
        <f t="shared" ref="HZ60:IL60" si="147">F60+Y60+AR60+BK60+CD60+CW60+DP60+EI60+FB60+FU60+GN60+HG60</f>
        <v>0</v>
      </c>
      <c r="IA60" s="39">
        <f t="shared" si="147"/>
        <v>0</v>
      </c>
      <c r="IB60" s="39">
        <f t="shared" si="147"/>
        <v>0</v>
      </c>
      <c r="IC60" s="39">
        <f t="shared" si="147"/>
        <v>0</v>
      </c>
      <c r="ID60" s="39">
        <f t="shared" si="147"/>
        <v>0</v>
      </c>
      <c r="IE60" s="39">
        <f t="shared" si="147"/>
        <v>0</v>
      </c>
      <c r="IF60" s="39">
        <f t="shared" si="147"/>
        <v>0</v>
      </c>
      <c r="IG60" s="39">
        <f t="shared" si="147"/>
        <v>0</v>
      </c>
      <c r="IH60" s="39">
        <f t="shared" si="147"/>
        <v>0</v>
      </c>
      <c r="II60" s="39">
        <f t="shared" si="147"/>
        <v>0</v>
      </c>
      <c r="IJ60" s="39">
        <f t="shared" si="147"/>
        <v>0</v>
      </c>
      <c r="IK60" s="39">
        <f t="shared" si="147"/>
        <v>0</v>
      </c>
      <c r="IL60" s="39">
        <f t="shared" si="147"/>
        <v>0</v>
      </c>
      <c r="IM60" s="39">
        <f t="shared" si="140"/>
        <v>0</v>
      </c>
      <c r="IN60" s="39">
        <f t="shared" si="141"/>
        <v>0</v>
      </c>
      <c r="IO60" s="39">
        <f t="shared" si="142"/>
        <v>0</v>
      </c>
      <c r="IP60" s="39">
        <f t="shared" ref="IP60:IQ60" si="148">V60+AO60+BH60+CA60+CT60+DM60+EF60+EY60+FR60+GK60+HD60+HW60</f>
        <v>0</v>
      </c>
      <c r="IQ60" s="39">
        <f t="shared" si="148"/>
        <v>0</v>
      </c>
      <c r="IR60" s="40">
        <f t="shared" si="144"/>
        <v>0</v>
      </c>
      <c r="IS60" s="1"/>
      <c r="IT60" s="1"/>
      <c r="IU60" s="1"/>
      <c r="IV60" s="1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</row>
    <row r="61" ht="15.0" customHeight="1">
      <c r="A61" s="34"/>
      <c r="B61" s="36"/>
      <c r="C61" s="36"/>
      <c r="D61" s="52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>
        <f t="shared" si="79"/>
        <v>0</v>
      </c>
      <c r="T61" s="39"/>
      <c r="U61" s="39">
        <f t="shared" si="80"/>
        <v>0</v>
      </c>
      <c r="V61" s="39">
        <f t="shared" si="81"/>
        <v>0</v>
      </c>
      <c r="W61" s="39">
        <f t="shared" si="82"/>
        <v>0</v>
      </c>
      <c r="X61" s="40">
        <f t="shared" si="83"/>
        <v>0</v>
      </c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>
        <f t="shared" si="84"/>
        <v>0</v>
      </c>
      <c r="AM61" s="39"/>
      <c r="AN61" s="39">
        <f t="shared" si="85"/>
        <v>0</v>
      </c>
      <c r="AO61" s="39">
        <f t="shared" si="86"/>
        <v>0</v>
      </c>
      <c r="AP61" s="39">
        <f t="shared" si="87"/>
        <v>0</v>
      </c>
      <c r="AQ61" s="40">
        <f t="shared" si="88"/>
        <v>0</v>
      </c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>
        <f t="shared" si="89"/>
        <v>0</v>
      </c>
      <c r="BF61" s="39"/>
      <c r="BG61" s="39">
        <f t="shared" si="90"/>
        <v>0</v>
      </c>
      <c r="BH61" s="39">
        <f t="shared" si="91"/>
        <v>0</v>
      </c>
      <c r="BI61" s="39">
        <f t="shared" si="92"/>
        <v>0</v>
      </c>
      <c r="BJ61" s="40">
        <f t="shared" si="93"/>
        <v>0</v>
      </c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>
        <f t="shared" si="94"/>
        <v>0</v>
      </c>
      <c r="BY61" s="39"/>
      <c r="BZ61" s="39">
        <f t="shared" si="95"/>
        <v>0</v>
      </c>
      <c r="CA61" s="39">
        <f t="shared" si="96"/>
        <v>0</v>
      </c>
      <c r="CB61" s="39">
        <f t="shared" si="97"/>
        <v>0</v>
      </c>
      <c r="CC61" s="40">
        <f t="shared" si="98"/>
        <v>0</v>
      </c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>
        <f t="shared" si="99"/>
        <v>0</v>
      </c>
      <c r="CR61" s="39"/>
      <c r="CS61" s="39">
        <f t="shared" si="100"/>
        <v>0</v>
      </c>
      <c r="CT61" s="39">
        <f t="shared" si="101"/>
        <v>0</v>
      </c>
      <c r="CU61" s="39">
        <f t="shared" si="102"/>
        <v>0</v>
      </c>
      <c r="CV61" s="40">
        <f t="shared" si="103"/>
        <v>0</v>
      </c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>
        <f t="shared" si="104"/>
        <v>0</v>
      </c>
      <c r="DK61" s="39"/>
      <c r="DL61" s="39">
        <f t="shared" si="105"/>
        <v>0</v>
      </c>
      <c r="DM61" s="39">
        <f t="shared" si="106"/>
        <v>0</v>
      </c>
      <c r="DN61" s="39">
        <f t="shared" si="107"/>
        <v>0</v>
      </c>
      <c r="DO61" s="40">
        <f t="shared" si="108"/>
        <v>0</v>
      </c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>
        <f t="shared" si="109"/>
        <v>0</v>
      </c>
      <c r="ED61" s="39"/>
      <c r="EE61" s="39">
        <f t="shared" si="110"/>
        <v>0</v>
      </c>
      <c r="EF61" s="39">
        <f t="shared" si="111"/>
        <v>0</v>
      </c>
      <c r="EG61" s="39">
        <f t="shared" si="112"/>
        <v>0</v>
      </c>
      <c r="EH61" s="40">
        <f t="shared" si="113"/>
        <v>0</v>
      </c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>
        <f t="shared" si="114"/>
        <v>0</v>
      </c>
      <c r="EW61" s="39"/>
      <c r="EX61" s="39">
        <f t="shared" si="115"/>
        <v>0</v>
      </c>
      <c r="EY61" s="39">
        <f t="shared" si="116"/>
        <v>0</v>
      </c>
      <c r="EZ61" s="39">
        <f t="shared" si="117"/>
        <v>0</v>
      </c>
      <c r="FA61" s="40">
        <f t="shared" si="118"/>
        <v>0</v>
      </c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>
        <f t="shared" si="119"/>
        <v>0</v>
      </c>
      <c r="FP61" s="39"/>
      <c r="FQ61" s="39">
        <f t="shared" si="120"/>
        <v>0</v>
      </c>
      <c r="FR61" s="39">
        <f t="shared" si="121"/>
        <v>0</v>
      </c>
      <c r="FS61" s="39">
        <f t="shared" si="122"/>
        <v>0</v>
      </c>
      <c r="FT61" s="40">
        <f t="shared" si="123"/>
        <v>0</v>
      </c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>
        <f t="shared" si="124"/>
        <v>0</v>
      </c>
      <c r="GI61" s="39"/>
      <c r="GJ61" s="39">
        <f t="shared" si="125"/>
        <v>0</v>
      </c>
      <c r="GK61" s="39">
        <f t="shared" si="126"/>
        <v>0</v>
      </c>
      <c r="GL61" s="39">
        <f t="shared" si="127"/>
        <v>0</v>
      </c>
      <c r="GM61" s="40">
        <f t="shared" si="128"/>
        <v>0</v>
      </c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>
        <f t="shared" si="129"/>
        <v>0</v>
      </c>
      <c r="HB61" s="39"/>
      <c r="HC61" s="39">
        <f t="shared" si="130"/>
        <v>0</v>
      </c>
      <c r="HD61" s="39">
        <f t="shared" si="131"/>
        <v>0</v>
      </c>
      <c r="HE61" s="39">
        <f t="shared" si="132"/>
        <v>0</v>
      </c>
      <c r="HF61" s="40">
        <f t="shared" si="133"/>
        <v>0</v>
      </c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>
        <f t="shared" si="134"/>
        <v>0</v>
      </c>
      <c r="HU61" s="39"/>
      <c r="HV61" s="39">
        <f t="shared" si="135"/>
        <v>0</v>
      </c>
      <c r="HW61" s="39">
        <f t="shared" si="136"/>
        <v>0</v>
      </c>
      <c r="HX61" s="39">
        <f t="shared" si="137"/>
        <v>0</v>
      </c>
      <c r="HY61" s="40">
        <f t="shared" si="138"/>
        <v>0</v>
      </c>
      <c r="HZ61" s="39">
        <f t="shared" ref="HZ61:IL61" si="149">F61+Y61+AR61+BK61+CD61+CW61+DP61+EI61+FB61+FU61+GN61+HG61</f>
        <v>0</v>
      </c>
      <c r="IA61" s="39">
        <f t="shared" si="149"/>
        <v>0</v>
      </c>
      <c r="IB61" s="39">
        <f t="shared" si="149"/>
        <v>0</v>
      </c>
      <c r="IC61" s="39">
        <f t="shared" si="149"/>
        <v>0</v>
      </c>
      <c r="ID61" s="39">
        <f t="shared" si="149"/>
        <v>0</v>
      </c>
      <c r="IE61" s="39">
        <f t="shared" si="149"/>
        <v>0</v>
      </c>
      <c r="IF61" s="39">
        <f t="shared" si="149"/>
        <v>0</v>
      </c>
      <c r="IG61" s="39">
        <f t="shared" si="149"/>
        <v>0</v>
      </c>
      <c r="IH61" s="39">
        <f t="shared" si="149"/>
        <v>0</v>
      </c>
      <c r="II61" s="39">
        <f t="shared" si="149"/>
        <v>0</v>
      </c>
      <c r="IJ61" s="39">
        <f t="shared" si="149"/>
        <v>0</v>
      </c>
      <c r="IK61" s="39">
        <f t="shared" si="149"/>
        <v>0</v>
      </c>
      <c r="IL61" s="39">
        <f t="shared" si="149"/>
        <v>0</v>
      </c>
      <c r="IM61" s="39">
        <f t="shared" si="140"/>
        <v>0</v>
      </c>
      <c r="IN61" s="39">
        <f t="shared" si="141"/>
        <v>0</v>
      </c>
      <c r="IO61" s="39">
        <f t="shared" si="142"/>
        <v>0</v>
      </c>
      <c r="IP61" s="39">
        <f t="shared" ref="IP61:IQ61" si="150">V61+AO61+BH61+CA61+CT61+DM61+EF61+EY61+FR61+GK61+HD61+HW61</f>
        <v>0</v>
      </c>
      <c r="IQ61" s="39">
        <f t="shared" si="150"/>
        <v>0</v>
      </c>
      <c r="IR61" s="40">
        <f t="shared" si="144"/>
        <v>0</v>
      </c>
      <c r="IS61" s="1"/>
      <c r="IT61" s="1"/>
      <c r="IU61" s="1"/>
      <c r="IV61" s="1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</row>
    <row r="62" ht="15.0" customHeight="1">
      <c r="A62" s="34"/>
      <c r="B62" s="36"/>
      <c r="C62" s="36"/>
      <c r="D62" s="52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>
        <f t="shared" si="79"/>
        <v>0</v>
      </c>
      <c r="T62" s="39"/>
      <c r="U62" s="39">
        <f t="shared" si="80"/>
        <v>0</v>
      </c>
      <c r="V62" s="39">
        <f t="shared" si="81"/>
        <v>0</v>
      </c>
      <c r="W62" s="39">
        <f t="shared" si="82"/>
        <v>0</v>
      </c>
      <c r="X62" s="40">
        <f t="shared" si="83"/>
        <v>0</v>
      </c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>
        <f t="shared" si="84"/>
        <v>0</v>
      </c>
      <c r="AM62" s="39"/>
      <c r="AN62" s="39">
        <f t="shared" si="85"/>
        <v>0</v>
      </c>
      <c r="AO62" s="39">
        <f t="shared" si="86"/>
        <v>0</v>
      </c>
      <c r="AP62" s="39">
        <f t="shared" si="87"/>
        <v>0</v>
      </c>
      <c r="AQ62" s="40">
        <f t="shared" si="88"/>
        <v>0</v>
      </c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>
        <f t="shared" si="89"/>
        <v>0</v>
      </c>
      <c r="BF62" s="39"/>
      <c r="BG62" s="39">
        <f t="shared" si="90"/>
        <v>0</v>
      </c>
      <c r="BH62" s="39">
        <f t="shared" si="91"/>
        <v>0</v>
      </c>
      <c r="BI62" s="39">
        <f t="shared" si="92"/>
        <v>0</v>
      </c>
      <c r="BJ62" s="40">
        <f t="shared" si="93"/>
        <v>0</v>
      </c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>
        <f t="shared" si="94"/>
        <v>0</v>
      </c>
      <c r="BY62" s="39"/>
      <c r="BZ62" s="39">
        <f t="shared" si="95"/>
        <v>0</v>
      </c>
      <c r="CA62" s="39">
        <f t="shared" si="96"/>
        <v>0</v>
      </c>
      <c r="CB62" s="39">
        <f t="shared" si="97"/>
        <v>0</v>
      </c>
      <c r="CC62" s="40">
        <f t="shared" si="98"/>
        <v>0</v>
      </c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>
        <f t="shared" si="99"/>
        <v>0</v>
      </c>
      <c r="CR62" s="39"/>
      <c r="CS62" s="39">
        <f t="shared" si="100"/>
        <v>0</v>
      </c>
      <c r="CT62" s="39">
        <f t="shared" si="101"/>
        <v>0</v>
      </c>
      <c r="CU62" s="39">
        <f t="shared" si="102"/>
        <v>0</v>
      </c>
      <c r="CV62" s="40">
        <f t="shared" si="103"/>
        <v>0</v>
      </c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>
        <f t="shared" si="104"/>
        <v>0</v>
      </c>
      <c r="DK62" s="39"/>
      <c r="DL62" s="39">
        <f t="shared" si="105"/>
        <v>0</v>
      </c>
      <c r="DM62" s="39">
        <f t="shared" si="106"/>
        <v>0</v>
      </c>
      <c r="DN62" s="39">
        <f t="shared" si="107"/>
        <v>0</v>
      </c>
      <c r="DO62" s="40">
        <f t="shared" si="108"/>
        <v>0</v>
      </c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>
        <f t="shared" si="109"/>
        <v>0</v>
      </c>
      <c r="ED62" s="39"/>
      <c r="EE62" s="39">
        <f t="shared" si="110"/>
        <v>0</v>
      </c>
      <c r="EF62" s="39">
        <f t="shared" si="111"/>
        <v>0</v>
      </c>
      <c r="EG62" s="39">
        <f t="shared" si="112"/>
        <v>0</v>
      </c>
      <c r="EH62" s="40">
        <f t="shared" si="113"/>
        <v>0</v>
      </c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>
        <f t="shared" si="114"/>
        <v>0</v>
      </c>
      <c r="EW62" s="39"/>
      <c r="EX62" s="39">
        <f t="shared" si="115"/>
        <v>0</v>
      </c>
      <c r="EY62" s="39">
        <f t="shared" si="116"/>
        <v>0</v>
      </c>
      <c r="EZ62" s="39">
        <f t="shared" si="117"/>
        <v>0</v>
      </c>
      <c r="FA62" s="40">
        <f t="shared" si="118"/>
        <v>0</v>
      </c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>
        <f t="shared" si="119"/>
        <v>0</v>
      </c>
      <c r="FP62" s="39"/>
      <c r="FQ62" s="39">
        <f t="shared" si="120"/>
        <v>0</v>
      </c>
      <c r="FR62" s="39">
        <f t="shared" si="121"/>
        <v>0</v>
      </c>
      <c r="FS62" s="39">
        <f t="shared" si="122"/>
        <v>0</v>
      </c>
      <c r="FT62" s="40">
        <f t="shared" si="123"/>
        <v>0</v>
      </c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>
        <f t="shared" si="124"/>
        <v>0</v>
      </c>
      <c r="GI62" s="39"/>
      <c r="GJ62" s="39">
        <f t="shared" si="125"/>
        <v>0</v>
      </c>
      <c r="GK62" s="39">
        <f t="shared" si="126"/>
        <v>0</v>
      </c>
      <c r="GL62" s="39">
        <f t="shared" si="127"/>
        <v>0</v>
      </c>
      <c r="GM62" s="40">
        <f t="shared" si="128"/>
        <v>0</v>
      </c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>
        <f t="shared" si="129"/>
        <v>0</v>
      </c>
      <c r="HB62" s="39"/>
      <c r="HC62" s="39">
        <f t="shared" si="130"/>
        <v>0</v>
      </c>
      <c r="HD62" s="39">
        <f t="shared" si="131"/>
        <v>0</v>
      </c>
      <c r="HE62" s="39">
        <f t="shared" si="132"/>
        <v>0</v>
      </c>
      <c r="HF62" s="40">
        <f t="shared" si="133"/>
        <v>0</v>
      </c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>
        <f t="shared" si="134"/>
        <v>0</v>
      </c>
      <c r="HU62" s="39"/>
      <c r="HV62" s="39">
        <f t="shared" si="135"/>
        <v>0</v>
      </c>
      <c r="HW62" s="39">
        <f t="shared" si="136"/>
        <v>0</v>
      </c>
      <c r="HX62" s="39">
        <f t="shared" si="137"/>
        <v>0</v>
      </c>
      <c r="HY62" s="40">
        <f t="shared" si="138"/>
        <v>0</v>
      </c>
      <c r="HZ62" s="39">
        <f t="shared" ref="HZ62:IL62" si="151">F62+Y62+AR62+BK62+CD62+CW62+DP62+EI62+FB62+FU62+GN62+HG62</f>
        <v>0</v>
      </c>
      <c r="IA62" s="39">
        <f t="shared" si="151"/>
        <v>0</v>
      </c>
      <c r="IB62" s="39">
        <f t="shared" si="151"/>
        <v>0</v>
      </c>
      <c r="IC62" s="39">
        <f t="shared" si="151"/>
        <v>0</v>
      </c>
      <c r="ID62" s="39">
        <f t="shared" si="151"/>
        <v>0</v>
      </c>
      <c r="IE62" s="39">
        <f t="shared" si="151"/>
        <v>0</v>
      </c>
      <c r="IF62" s="39">
        <f t="shared" si="151"/>
        <v>0</v>
      </c>
      <c r="IG62" s="39">
        <f t="shared" si="151"/>
        <v>0</v>
      </c>
      <c r="IH62" s="39">
        <f t="shared" si="151"/>
        <v>0</v>
      </c>
      <c r="II62" s="39">
        <f t="shared" si="151"/>
        <v>0</v>
      </c>
      <c r="IJ62" s="39">
        <f t="shared" si="151"/>
        <v>0</v>
      </c>
      <c r="IK62" s="39">
        <f t="shared" si="151"/>
        <v>0</v>
      </c>
      <c r="IL62" s="39">
        <f t="shared" si="151"/>
        <v>0</v>
      </c>
      <c r="IM62" s="39">
        <f t="shared" si="140"/>
        <v>0</v>
      </c>
      <c r="IN62" s="39">
        <f t="shared" si="141"/>
        <v>0</v>
      </c>
      <c r="IO62" s="39">
        <f t="shared" si="142"/>
        <v>0</v>
      </c>
      <c r="IP62" s="39">
        <f t="shared" ref="IP62:IQ62" si="152">V62+AO62+BH62+CA62+CT62+DM62+EF62+EY62+FR62+GK62+HD62+HW62</f>
        <v>0</v>
      </c>
      <c r="IQ62" s="39">
        <f t="shared" si="152"/>
        <v>0</v>
      </c>
      <c r="IR62" s="40">
        <f t="shared" si="144"/>
        <v>0</v>
      </c>
      <c r="IS62" s="1"/>
      <c r="IT62" s="1"/>
      <c r="IU62" s="1"/>
      <c r="IV62" s="1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</row>
    <row r="63" ht="15.0" customHeight="1">
      <c r="A63" s="34"/>
      <c r="B63" s="36"/>
      <c r="C63" s="36"/>
      <c r="D63" s="52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>
        <f t="shared" si="79"/>
        <v>0</v>
      </c>
      <c r="T63" s="39"/>
      <c r="U63" s="39">
        <f t="shared" si="80"/>
        <v>0</v>
      </c>
      <c r="V63" s="39">
        <f t="shared" si="81"/>
        <v>0</v>
      </c>
      <c r="W63" s="39">
        <f t="shared" si="82"/>
        <v>0</v>
      </c>
      <c r="X63" s="40">
        <f t="shared" si="83"/>
        <v>0</v>
      </c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>
        <f t="shared" si="84"/>
        <v>0</v>
      </c>
      <c r="AM63" s="39"/>
      <c r="AN63" s="39">
        <f t="shared" si="85"/>
        <v>0</v>
      </c>
      <c r="AO63" s="39">
        <f t="shared" si="86"/>
        <v>0</v>
      </c>
      <c r="AP63" s="39">
        <f t="shared" si="87"/>
        <v>0</v>
      </c>
      <c r="AQ63" s="40">
        <f t="shared" si="88"/>
        <v>0</v>
      </c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>
        <f t="shared" si="89"/>
        <v>0</v>
      </c>
      <c r="BF63" s="39"/>
      <c r="BG63" s="39">
        <f t="shared" si="90"/>
        <v>0</v>
      </c>
      <c r="BH63" s="39">
        <f t="shared" si="91"/>
        <v>0</v>
      </c>
      <c r="BI63" s="39">
        <f t="shared" si="92"/>
        <v>0</v>
      </c>
      <c r="BJ63" s="40">
        <f t="shared" si="93"/>
        <v>0</v>
      </c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>
        <f t="shared" si="94"/>
        <v>0</v>
      </c>
      <c r="BY63" s="39"/>
      <c r="BZ63" s="39">
        <f t="shared" si="95"/>
        <v>0</v>
      </c>
      <c r="CA63" s="39">
        <f t="shared" si="96"/>
        <v>0</v>
      </c>
      <c r="CB63" s="39">
        <f t="shared" si="97"/>
        <v>0</v>
      </c>
      <c r="CC63" s="40">
        <f t="shared" si="98"/>
        <v>0</v>
      </c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>
        <f t="shared" si="99"/>
        <v>0</v>
      </c>
      <c r="CR63" s="39"/>
      <c r="CS63" s="39">
        <f t="shared" si="100"/>
        <v>0</v>
      </c>
      <c r="CT63" s="39">
        <f t="shared" si="101"/>
        <v>0</v>
      </c>
      <c r="CU63" s="39">
        <f t="shared" si="102"/>
        <v>0</v>
      </c>
      <c r="CV63" s="40">
        <f t="shared" si="103"/>
        <v>0</v>
      </c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>
        <f t="shared" si="104"/>
        <v>0</v>
      </c>
      <c r="DK63" s="39"/>
      <c r="DL63" s="39">
        <f t="shared" si="105"/>
        <v>0</v>
      </c>
      <c r="DM63" s="39">
        <f t="shared" si="106"/>
        <v>0</v>
      </c>
      <c r="DN63" s="39">
        <f t="shared" si="107"/>
        <v>0</v>
      </c>
      <c r="DO63" s="40">
        <f t="shared" si="108"/>
        <v>0</v>
      </c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>
        <f t="shared" si="109"/>
        <v>0</v>
      </c>
      <c r="ED63" s="39"/>
      <c r="EE63" s="39">
        <f t="shared" si="110"/>
        <v>0</v>
      </c>
      <c r="EF63" s="39">
        <f t="shared" si="111"/>
        <v>0</v>
      </c>
      <c r="EG63" s="39">
        <f t="shared" si="112"/>
        <v>0</v>
      </c>
      <c r="EH63" s="40">
        <f t="shared" si="113"/>
        <v>0</v>
      </c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>
        <f t="shared" si="114"/>
        <v>0</v>
      </c>
      <c r="EW63" s="39"/>
      <c r="EX63" s="39">
        <f t="shared" si="115"/>
        <v>0</v>
      </c>
      <c r="EY63" s="39">
        <f t="shared" si="116"/>
        <v>0</v>
      </c>
      <c r="EZ63" s="39">
        <f t="shared" si="117"/>
        <v>0</v>
      </c>
      <c r="FA63" s="40">
        <f t="shared" si="118"/>
        <v>0</v>
      </c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>
        <f t="shared" si="119"/>
        <v>0</v>
      </c>
      <c r="FP63" s="39"/>
      <c r="FQ63" s="39">
        <f t="shared" si="120"/>
        <v>0</v>
      </c>
      <c r="FR63" s="39">
        <f t="shared" si="121"/>
        <v>0</v>
      </c>
      <c r="FS63" s="39">
        <f t="shared" si="122"/>
        <v>0</v>
      </c>
      <c r="FT63" s="40">
        <f t="shared" si="123"/>
        <v>0</v>
      </c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>
        <f t="shared" si="124"/>
        <v>0</v>
      </c>
      <c r="GI63" s="39"/>
      <c r="GJ63" s="39">
        <f t="shared" si="125"/>
        <v>0</v>
      </c>
      <c r="GK63" s="39">
        <f t="shared" si="126"/>
        <v>0</v>
      </c>
      <c r="GL63" s="39">
        <f t="shared" si="127"/>
        <v>0</v>
      </c>
      <c r="GM63" s="40">
        <f t="shared" si="128"/>
        <v>0</v>
      </c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>
        <f t="shared" si="129"/>
        <v>0</v>
      </c>
      <c r="HB63" s="39"/>
      <c r="HC63" s="39">
        <f t="shared" si="130"/>
        <v>0</v>
      </c>
      <c r="HD63" s="39">
        <f t="shared" si="131"/>
        <v>0</v>
      </c>
      <c r="HE63" s="39">
        <f t="shared" si="132"/>
        <v>0</v>
      </c>
      <c r="HF63" s="40">
        <f t="shared" si="133"/>
        <v>0</v>
      </c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>
        <f t="shared" si="134"/>
        <v>0</v>
      </c>
      <c r="HU63" s="39"/>
      <c r="HV63" s="39">
        <f t="shared" si="135"/>
        <v>0</v>
      </c>
      <c r="HW63" s="39">
        <f t="shared" si="136"/>
        <v>0</v>
      </c>
      <c r="HX63" s="39">
        <f t="shared" si="137"/>
        <v>0</v>
      </c>
      <c r="HY63" s="40">
        <f t="shared" si="138"/>
        <v>0</v>
      </c>
      <c r="HZ63" s="39">
        <f t="shared" ref="HZ63:IL63" si="153">F63+Y63+AR63+BK63+CD63+CW63+DP63+EI63+FB63+FU63+GN63+HG63</f>
        <v>0</v>
      </c>
      <c r="IA63" s="39">
        <f t="shared" si="153"/>
        <v>0</v>
      </c>
      <c r="IB63" s="39">
        <f t="shared" si="153"/>
        <v>0</v>
      </c>
      <c r="IC63" s="39">
        <f t="shared" si="153"/>
        <v>0</v>
      </c>
      <c r="ID63" s="39">
        <f t="shared" si="153"/>
        <v>0</v>
      </c>
      <c r="IE63" s="39">
        <f t="shared" si="153"/>
        <v>0</v>
      </c>
      <c r="IF63" s="39">
        <f t="shared" si="153"/>
        <v>0</v>
      </c>
      <c r="IG63" s="39">
        <f t="shared" si="153"/>
        <v>0</v>
      </c>
      <c r="IH63" s="39">
        <f t="shared" si="153"/>
        <v>0</v>
      </c>
      <c r="II63" s="39">
        <f t="shared" si="153"/>
        <v>0</v>
      </c>
      <c r="IJ63" s="39">
        <f t="shared" si="153"/>
        <v>0</v>
      </c>
      <c r="IK63" s="39">
        <f t="shared" si="153"/>
        <v>0</v>
      </c>
      <c r="IL63" s="39">
        <f t="shared" si="153"/>
        <v>0</v>
      </c>
      <c r="IM63" s="39">
        <f t="shared" si="140"/>
        <v>0</v>
      </c>
      <c r="IN63" s="39">
        <f t="shared" si="141"/>
        <v>0</v>
      </c>
      <c r="IO63" s="39">
        <f t="shared" si="142"/>
        <v>0</v>
      </c>
      <c r="IP63" s="39">
        <f t="shared" ref="IP63:IQ63" si="154">V63+AO63+BH63+CA63+CT63+DM63+EF63+EY63+FR63+GK63+HD63+HW63</f>
        <v>0</v>
      </c>
      <c r="IQ63" s="39">
        <f t="shared" si="154"/>
        <v>0</v>
      </c>
      <c r="IR63" s="40">
        <f t="shared" si="144"/>
        <v>0</v>
      </c>
      <c r="IS63" s="1"/>
      <c r="IT63" s="1"/>
      <c r="IU63" s="1"/>
      <c r="IV63" s="1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</row>
    <row r="64" ht="15.0" customHeight="1">
      <c r="A64" s="34"/>
      <c r="B64" s="36"/>
      <c r="C64" s="36"/>
      <c r="D64" s="52"/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>
        <f t="shared" si="79"/>
        <v>0</v>
      </c>
      <c r="T64" s="39"/>
      <c r="U64" s="39">
        <f t="shared" si="80"/>
        <v>0</v>
      </c>
      <c r="V64" s="39">
        <f t="shared" si="81"/>
        <v>0</v>
      </c>
      <c r="W64" s="39">
        <f t="shared" si="82"/>
        <v>0</v>
      </c>
      <c r="X64" s="40">
        <f t="shared" si="83"/>
        <v>0</v>
      </c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>
        <f t="shared" si="84"/>
        <v>0</v>
      </c>
      <c r="AM64" s="39"/>
      <c r="AN64" s="39">
        <f t="shared" si="85"/>
        <v>0</v>
      </c>
      <c r="AO64" s="39">
        <f t="shared" si="86"/>
        <v>0</v>
      </c>
      <c r="AP64" s="39">
        <f t="shared" si="87"/>
        <v>0</v>
      </c>
      <c r="AQ64" s="40">
        <f t="shared" si="88"/>
        <v>0</v>
      </c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>
        <f t="shared" si="89"/>
        <v>0</v>
      </c>
      <c r="BF64" s="39"/>
      <c r="BG64" s="39">
        <f t="shared" si="90"/>
        <v>0</v>
      </c>
      <c r="BH64" s="39">
        <f t="shared" si="91"/>
        <v>0</v>
      </c>
      <c r="BI64" s="39">
        <f t="shared" si="92"/>
        <v>0</v>
      </c>
      <c r="BJ64" s="40">
        <f t="shared" si="93"/>
        <v>0</v>
      </c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>
        <f t="shared" si="94"/>
        <v>0</v>
      </c>
      <c r="BY64" s="39"/>
      <c r="BZ64" s="39">
        <f t="shared" si="95"/>
        <v>0</v>
      </c>
      <c r="CA64" s="39">
        <f t="shared" si="96"/>
        <v>0</v>
      </c>
      <c r="CB64" s="39">
        <f t="shared" si="97"/>
        <v>0</v>
      </c>
      <c r="CC64" s="40">
        <f t="shared" si="98"/>
        <v>0</v>
      </c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>
        <f t="shared" si="99"/>
        <v>0</v>
      </c>
      <c r="CR64" s="39"/>
      <c r="CS64" s="39">
        <f t="shared" si="100"/>
        <v>0</v>
      </c>
      <c r="CT64" s="39">
        <f t="shared" si="101"/>
        <v>0</v>
      </c>
      <c r="CU64" s="39">
        <f t="shared" si="102"/>
        <v>0</v>
      </c>
      <c r="CV64" s="40">
        <f t="shared" si="103"/>
        <v>0</v>
      </c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>
        <f t="shared" si="104"/>
        <v>0</v>
      </c>
      <c r="DK64" s="39"/>
      <c r="DL64" s="39">
        <f t="shared" si="105"/>
        <v>0</v>
      </c>
      <c r="DM64" s="39">
        <f t="shared" si="106"/>
        <v>0</v>
      </c>
      <c r="DN64" s="39">
        <f t="shared" si="107"/>
        <v>0</v>
      </c>
      <c r="DO64" s="40">
        <f t="shared" si="108"/>
        <v>0</v>
      </c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>
        <f t="shared" si="109"/>
        <v>0</v>
      </c>
      <c r="ED64" s="39"/>
      <c r="EE64" s="39">
        <f t="shared" si="110"/>
        <v>0</v>
      </c>
      <c r="EF64" s="39">
        <f t="shared" si="111"/>
        <v>0</v>
      </c>
      <c r="EG64" s="39">
        <f t="shared" si="112"/>
        <v>0</v>
      </c>
      <c r="EH64" s="40">
        <f t="shared" si="113"/>
        <v>0</v>
      </c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>
        <f t="shared" si="114"/>
        <v>0</v>
      </c>
      <c r="EW64" s="39"/>
      <c r="EX64" s="39">
        <f t="shared" si="115"/>
        <v>0</v>
      </c>
      <c r="EY64" s="39">
        <f t="shared" si="116"/>
        <v>0</v>
      </c>
      <c r="EZ64" s="39">
        <f t="shared" si="117"/>
        <v>0</v>
      </c>
      <c r="FA64" s="40">
        <f t="shared" si="118"/>
        <v>0</v>
      </c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>
        <f t="shared" si="119"/>
        <v>0</v>
      </c>
      <c r="FP64" s="39"/>
      <c r="FQ64" s="39">
        <f t="shared" si="120"/>
        <v>0</v>
      </c>
      <c r="FR64" s="39">
        <f t="shared" si="121"/>
        <v>0</v>
      </c>
      <c r="FS64" s="39">
        <f t="shared" si="122"/>
        <v>0</v>
      </c>
      <c r="FT64" s="40">
        <f t="shared" si="123"/>
        <v>0</v>
      </c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>
        <f t="shared" si="124"/>
        <v>0</v>
      </c>
      <c r="GI64" s="39"/>
      <c r="GJ64" s="39">
        <f t="shared" si="125"/>
        <v>0</v>
      </c>
      <c r="GK64" s="39">
        <f t="shared" si="126"/>
        <v>0</v>
      </c>
      <c r="GL64" s="39">
        <f t="shared" si="127"/>
        <v>0</v>
      </c>
      <c r="GM64" s="40">
        <f t="shared" si="128"/>
        <v>0</v>
      </c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>
        <f t="shared" si="129"/>
        <v>0</v>
      </c>
      <c r="HB64" s="39"/>
      <c r="HC64" s="39">
        <f t="shared" si="130"/>
        <v>0</v>
      </c>
      <c r="HD64" s="39">
        <f t="shared" si="131"/>
        <v>0</v>
      </c>
      <c r="HE64" s="39">
        <f t="shared" si="132"/>
        <v>0</v>
      </c>
      <c r="HF64" s="40">
        <f t="shared" si="133"/>
        <v>0</v>
      </c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>
        <f t="shared" si="134"/>
        <v>0</v>
      </c>
      <c r="HU64" s="39"/>
      <c r="HV64" s="39">
        <f t="shared" si="135"/>
        <v>0</v>
      </c>
      <c r="HW64" s="39">
        <f t="shared" si="136"/>
        <v>0</v>
      </c>
      <c r="HX64" s="39">
        <f t="shared" si="137"/>
        <v>0</v>
      </c>
      <c r="HY64" s="40">
        <f t="shared" si="138"/>
        <v>0</v>
      </c>
      <c r="HZ64" s="39">
        <f t="shared" ref="HZ64:IL64" si="155">F64+Y64+AR64+BK64+CD64+CW64+DP64+EI64+FB64+FU64+GN64+HG64</f>
        <v>0</v>
      </c>
      <c r="IA64" s="39">
        <f t="shared" si="155"/>
        <v>0</v>
      </c>
      <c r="IB64" s="39">
        <f t="shared" si="155"/>
        <v>0</v>
      </c>
      <c r="IC64" s="39">
        <f t="shared" si="155"/>
        <v>0</v>
      </c>
      <c r="ID64" s="39">
        <f t="shared" si="155"/>
        <v>0</v>
      </c>
      <c r="IE64" s="39">
        <f t="shared" si="155"/>
        <v>0</v>
      </c>
      <c r="IF64" s="39">
        <f t="shared" si="155"/>
        <v>0</v>
      </c>
      <c r="IG64" s="39">
        <f t="shared" si="155"/>
        <v>0</v>
      </c>
      <c r="IH64" s="39">
        <f t="shared" si="155"/>
        <v>0</v>
      </c>
      <c r="II64" s="39">
        <f t="shared" si="155"/>
        <v>0</v>
      </c>
      <c r="IJ64" s="39">
        <f t="shared" si="155"/>
        <v>0</v>
      </c>
      <c r="IK64" s="39">
        <f t="shared" si="155"/>
        <v>0</v>
      </c>
      <c r="IL64" s="39">
        <f t="shared" si="155"/>
        <v>0</v>
      </c>
      <c r="IM64" s="39">
        <f t="shared" si="140"/>
        <v>0</v>
      </c>
      <c r="IN64" s="39">
        <f t="shared" si="141"/>
        <v>0</v>
      </c>
      <c r="IO64" s="39">
        <f t="shared" si="142"/>
        <v>0</v>
      </c>
      <c r="IP64" s="39">
        <f t="shared" ref="IP64:IQ64" si="156">V64+AO64+BH64+CA64+CT64+DM64+EF64+EY64+FR64+GK64+HD64+HW64</f>
        <v>0</v>
      </c>
      <c r="IQ64" s="39">
        <f t="shared" si="156"/>
        <v>0</v>
      </c>
      <c r="IR64" s="40">
        <f t="shared" si="144"/>
        <v>0</v>
      </c>
      <c r="IS64" s="1"/>
      <c r="IT64" s="1"/>
      <c r="IU64" s="1"/>
      <c r="IV64" s="1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</row>
    <row r="65" ht="15.0" customHeight="1">
      <c r="A65" s="34"/>
      <c r="B65" s="36"/>
      <c r="C65" s="36"/>
      <c r="D65" s="52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>
        <f t="shared" si="79"/>
        <v>0</v>
      </c>
      <c r="T65" s="39"/>
      <c r="U65" s="39">
        <f t="shared" si="80"/>
        <v>0</v>
      </c>
      <c r="V65" s="39">
        <f t="shared" si="81"/>
        <v>0</v>
      </c>
      <c r="W65" s="39">
        <f t="shared" si="82"/>
        <v>0</v>
      </c>
      <c r="X65" s="40">
        <f t="shared" si="83"/>
        <v>0</v>
      </c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>
        <f t="shared" si="84"/>
        <v>0</v>
      </c>
      <c r="AM65" s="39"/>
      <c r="AN65" s="39">
        <f t="shared" si="85"/>
        <v>0</v>
      </c>
      <c r="AO65" s="39">
        <f t="shared" si="86"/>
        <v>0</v>
      </c>
      <c r="AP65" s="39">
        <f t="shared" si="87"/>
        <v>0</v>
      </c>
      <c r="AQ65" s="40">
        <f t="shared" si="88"/>
        <v>0</v>
      </c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>
        <f t="shared" si="89"/>
        <v>0</v>
      </c>
      <c r="BF65" s="39"/>
      <c r="BG65" s="39">
        <f t="shared" si="90"/>
        <v>0</v>
      </c>
      <c r="BH65" s="39">
        <f t="shared" si="91"/>
        <v>0</v>
      </c>
      <c r="BI65" s="39">
        <f t="shared" si="92"/>
        <v>0</v>
      </c>
      <c r="BJ65" s="40">
        <f t="shared" si="93"/>
        <v>0</v>
      </c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>
        <f t="shared" si="94"/>
        <v>0</v>
      </c>
      <c r="BY65" s="39"/>
      <c r="BZ65" s="39">
        <f t="shared" si="95"/>
        <v>0</v>
      </c>
      <c r="CA65" s="39">
        <f t="shared" si="96"/>
        <v>0</v>
      </c>
      <c r="CB65" s="39">
        <f t="shared" si="97"/>
        <v>0</v>
      </c>
      <c r="CC65" s="40">
        <f t="shared" si="98"/>
        <v>0</v>
      </c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>
        <f t="shared" si="99"/>
        <v>0</v>
      </c>
      <c r="CR65" s="39"/>
      <c r="CS65" s="39">
        <f t="shared" si="100"/>
        <v>0</v>
      </c>
      <c r="CT65" s="39">
        <f t="shared" si="101"/>
        <v>0</v>
      </c>
      <c r="CU65" s="39">
        <f t="shared" si="102"/>
        <v>0</v>
      </c>
      <c r="CV65" s="40">
        <f t="shared" si="103"/>
        <v>0</v>
      </c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>
        <f t="shared" si="104"/>
        <v>0</v>
      </c>
      <c r="DK65" s="39"/>
      <c r="DL65" s="39">
        <f t="shared" si="105"/>
        <v>0</v>
      </c>
      <c r="DM65" s="39">
        <f t="shared" si="106"/>
        <v>0</v>
      </c>
      <c r="DN65" s="39">
        <f t="shared" si="107"/>
        <v>0</v>
      </c>
      <c r="DO65" s="40">
        <f t="shared" si="108"/>
        <v>0</v>
      </c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>
        <f t="shared" si="109"/>
        <v>0</v>
      </c>
      <c r="ED65" s="39"/>
      <c r="EE65" s="39">
        <f t="shared" si="110"/>
        <v>0</v>
      </c>
      <c r="EF65" s="39">
        <f t="shared" si="111"/>
        <v>0</v>
      </c>
      <c r="EG65" s="39">
        <f t="shared" si="112"/>
        <v>0</v>
      </c>
      <c r="EH65" s="40">
        <f t="shared" si="113"/>
        <v>0</v>
      </c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>
        <f t="shared" si="114"/>
        <v>0</v>
      </c>
      <c r="EW65" s="39"/>
      <c r="EX65" s="39">
        <f t="shared" si="115"/>
        <v>0</v>
      </c>
      <c r="EY65" s="39">
        <f t="shared" si="116"/>
        <v>0</v>
      </c>
      <c r="EZ65" s="39">
        <f t="shared" si="117"/>
        <v>0</v>
      </c>
      <c r="FA65" s="40">
        <f t="shared" si="118"/>
        <v>0</v>
      </c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>
        <f t="shared" si="119"/>
        <v>0</v>
      </c>
      <c r="FP65" s="39"/>
      <c r="FQ65" s="39">
        <f t="shared" si="120"/>
        <v>0</v>
      </c>
      <c r="FR65" s="39">
        <f t="shared" si="121"/>
        <v>0</v>
      </c>
      <c r="FS65" s="39">
        <f t="shared" si="122"/>
        <v>0</v>
      </c>
      <c r="FT65" s="40">
        <f t="shared" si="123"/>
        <v>0</v>
      </c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>
        <f t="shared" si="124"/>
        <v>0</v>
      </c>
      <c r="GI65" s="39"/>
      <c r="GJ65" s="39">
        <f t="shared" si="125"/>
        <v>0</v>
      </c>
      <c r="GK65" s="39">
        <f t="shared" si="126"/>
        <v>0</v>
      </c>
      <c r="GL65" s="39">
        <f t="shared" si="127"/>
        <v>0</v>
      </c>
      <c r="GM65" s="40">
        <f t="shared" si="128"/>
        <v>0</v>
      </c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>
        <f t="shared" si="129"/>
        <v>0</v>
      </c>
      <c r="HB65" s="39"/>
      <c r="HC65" s="39">
        <f t="shared" si="130"/>
        <v>0</v>
      </c>
      <c r="HD65" s="39">
        <f t="shared" si="131"/>
        <v>0</v>
      </c>
      <c r="HE65" s="39">
        <f t="shared" si="132"/>
        <v>0</v>
      </c>
      <c r="HF65" s="40">
        <f t="shared" si="133"/>
        <v>0</v>
      </c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>
        <f t="shared" si="134"/>
        <v>0</v>
      </c>
      <c r="HU65" s="39"/>
      <c r="HV65" s="39">
        <f t="shared" si="135"/>
        <v>0</v>
      </c>
      <c r="HW65" s="39">
        <f t="shared" si="136"/>
        <v>0</v>
      </c>
      <c r="HX65" s="39">
        <f t="shared" si="137"/>
        <v>0</v>
      </c>
      <c r="HY65" s="40">
        <f t="shared" si="138"/>
        <v>0</v>
      </c>
      <c r="HZ65" s="39">
        <f t="shared" ref="HZ65:IL65" si="157">F65+Y65+AR65+BK65+CD65+CW65+DP65+EI65+FB65+FU65+GN65+HG65</f>
        <v>0</v>
      </c>
      <c r="IA65" s="39">
        <f t="shared" si="157"/>
        <v>0</v>
      </c>
      <c r="IB65" s="39">
        <f t="shared" si="157"/>
        <v>0</v>
      </c>
      <c r="IC65" s="39">
        <f t="shared" si="157"/>
        <v>0</v>
      </c>
      <c r="ID65" s="39">
        <f t="shared" si="157"/>
        <v>0</v>
      </c>
      <c r="IE65" s="39">
        <f t="shared" si="157"/>
        <v>0</v>
      </c>
      <c r="IF65" s="39">
        <f t="shared" si="157"/>
        <v>0</v>
      </c>
      <c r="IG65" s="39">
        <f t="shared" si="157"/>
        <v>0</v>
      </c>
      <c r="IH65" s="39">
        <f t="shared" si="157"/>
        <v>0</v>
      </c>
      <c r="II65" s="39">
        <f t="shared" si="157"/>
        <v>0</v>
      </c>
      <c r="IJ65" s="39">
        <f t="shared" si="157"/>
        <v>0</v>
      </c>
      <c r="IK65" s="39">
        <f t="shared" si="157"/>
        <v>0</v>
      </c>
      <c r="IL65" s="39">
        <f t="shared" si="157"/>
        <v>0</v>
      </c>
      <c r="IM65" s="39">
        <f t="shared" si="140"/>
        <v>0</v>
      </c>
      <c r="IN65" s="39">
        <f t="shared" si="141"/>
        <v>0</v>
      </c>
      <c r="IO65" s="39">
        <f t="shared" si="142"/>
        <v>0</v>
      </c>
      <c r="IP65" s="39">
        <f t="shared" ref="IP65:IQ65" si="158">V65+AO65+BH65+CA65+CT65+DM65+EF65+EY65+FR65+GK65+HD65+HW65</f>
        <v>0</v>
      </c>
      <c r="IQ65" s="39">
        <f t="shared" si="158"/>
        <v>0</v>
      </c>
      <c r="IR65" s="40">
        <f t="shared" si="144"/>
        <v>0</v>
      </c>
      <c r="IS65" s="1"/>
      <c r="IT65" s="1"/>
      <c r="IU65" s="1"/>
      <c r="IV65" s="1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</row>
    <row r="66" ht="15.0" customHeight="1">
      <c r="A66" s="34"/>
      <c r="B66" s="36"/>
      <c r="C66" s="36"/>
      <c r="D66" s="52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>
        <f t="shared" si="79"/>
        <v>0</v>
      </c>
      <c r="T66" s="39"/>
      <c r="U66" s="39">
        <f t="shared" si="80"/>
        <v>0</v>
      </c>
      <c r="V66" s="39">
        <f t="shared" si="81"/>
        <v>0</v>
      </c>
      <c r="W66" s="39">
        <f t="shared" si="82"/>
        <v>0</v>
      </c>
      <c r="X66" s="40">
        <f t="shared" si="83"/>
        <v>0</v>
      </c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>
        <f t="shared" si="84"/>
        <v>0</v>
      </c>
      <c r="AM66" s="39"/>
      <c r="AN66" s="39">
        <f t="shared" si="85"/>
        <v>0</v>
      </c>
      <c r="AO66" s="39">
        <f t="shared" si="86"/>
        <v>0</v>
      </c>
      <c r="AP66" s="39">
        <f t="shared" si="87"/>
        <v>0</v>
      </c>
      <c r="AQ66" s="40">
        <f t="shared" si="88"/>
        <v>0</v>
      </c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>
        <f t="shared" si="89"/>
        <v>0</v>
      </c>
      <c r="BF66" s="39"/>
      <c r="BG66" s="39">
        <f t="shared" si="90"/>
        <v>0</v>
      </c>
      <c r="BH66" s="39">
        <f t="shared" si="91"/>
        <v>0</v>
      </c>
      <c r="BI66" s="39">
        <f t="shared" si="92"/>
        <v>0</v>
      </c>
      <c r="BJ66" s="40">
        <f t="shared" si="93"/>
        <v>0</v>
      </c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>
        <f t="shared" si="94"/>
        <v>0</v>
      </c>
      <c r="BY66" s="39"/>
      <c r="BZ66" s="39">
        <f t="shared" si="95"/>
        <v>0</v>
      </c>
      <c r="CA66" s="39">
        <f t="shared" si="96"/>
        <v>0</v>
      </c>
      <c r="CB66" s="39">
        <f t="shared" si="97"/>
        <v>0</v>
      </c>
      <c r="CC66" s="40">
        <f t="shared" si="98"/>
        <v>0</v>
      </c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>
        <f t="shared" si="99"/>
        <v>0</v>
      </c>
      <c r="CR66" s="39"/>
      <c r="CS66" s="39">
        <f t="shared" si="100"/>
        <v>0</v>
      </c>
      <c r="CT66" s="39">
        <f t="shared" si="101"/>
        <v>0</v>
      </c>
      <c r="CU66" s="39">
        <f t="shared" si="102"/>
        <v>0</v>
      </c>
      <c r="CV66" s="40">
        <f t="shared" si="103"/>
        <v>0</v>
      </c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>
        <f t="shared" si="104"/>
        <v>0</v>
      </c>
      <c r="DK66" s="39"/>
      <c r="DL66" s="39">
        <f t="shared" si="105"/>
        <v>0</v>
      </c>
      <c r="DM66" s="39">
        <f t="shared" si="106"/>
        <v>0</v>
      </c>
      <c r="DN66" s="39">
        <f t="shared" si="107"/>
        <v>0</v>
      </c>
      <c r="DO66" s="40">
        <f t="shared" si="108"/>
        <v>0</v>
      </c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>
        <f t="shared" si="109"/>
        <v>0</v>
      </c>
      <c r="ED66" s="39"/>
      <c r="EE66" s="39">
        <f t="shared" si="110"/>
        <v>0</v>
      </c>
      <c r="EF66" s="39">
        <f t="shared" si="111"/>
        <v>0</v>
      </c>
      <c r="EG66" s="39">
        <f t="shared" si="112"/>
        <v>0</v>
      </c>
      <c r="EH66" s="40">
        <f t="shared" si="113"/>
        <v>0</v>
      </c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>
        <f t="shared" si="114"/>
        <v>0</v>
      </c>
      <c r="EW66" s="39"/>
      <c r="EX66" s="39">
        <f t="shared" si="115"/>
        <v>0</v>
      </c>
      <c r="EY66" s="39">
        <f t="shared" si="116"/>
        <v>0</v>
      </c>
      <c r="EZ66" s="39">
        <f t="shared" si="117"/>
        <v>0</v>
      </c>
      <c r="FA66" s="40">
        <f t="shared" si="118"/>
        <v>0</v>
      </c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>
        <f t="shared" si="119"/>
        <v>0</v>
      </c>
      <c r="FP66" s="39"/>
      <c r="FQ66" s="39">
        <f t="shared" si="120"/>
        <v>0</v>
      </c>
      <c r="FR66" s="39">
        <f t="shared" si="121"/>
        <v>0</v>
      </c>
      <c r="FS66" s="39">
        <f t="shared" si="122"/>
        <v>0</v>
      </c>
      <c r="FT66" s="40">
        <f t="shared" si="123"/>
        <v>0</v>
      </c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>
        <f t="shared" si="124"/>
        <v>0</v>
      </c>
      <c r="GI66" s="39"/>
      <c r="GJ66" s="39">
        <f t="shared" si="125"/>
        <v>0</v>
      </c>
      <c r="GK66" s="39">
        <f t="shared" si="126"/>
        <v>0</v>
      </c>
      <c r="GL66" s="39">
        <f t="shared" si="127"/>
        <v>0</v>
      </c>
      <c r="GM66" s="40">
        <f t="shared" si="128"/>
        <v>0</v>
      </c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>
        <f t="shared" si="129"/>
        <v>0</v>
      </c>
      <c r="HB66" s="39"/>
      <c r="HC66" s="39">
        <f t="shared" si="130"/>
        <v>0</v>
      </c>
      <c r="HD66" s="39">
        <f t="shared" si="131"/>
        <v>0</v>
      </c>
      <c r="HE66" s="39">
        <f t="shared" si="132"/>
        <v>0</v>
      </c>
      <c r="HF66" s="40">
        <f t="shared" si="133"/>
        <v>0</v>
      </c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>
        <f t="shared" si="134"/>
        <v>0</v>
      </c>
      <c r="HU66" s="39"/>
      <c r="HV66" s="39">
        <f t="shared" si="135"/>
        <v>0</v>
      </c>
      <c r="HW66" s="39">
        <f t="shared" si="136"/>
        <v>0</v>
      </c>
      <c r="HX66" s="39">
        <f t="shared" si="137"/>
        <v>0</v>
      </c>
      <c r="HY66" s="40">
        <f t="shared" si="138"/>
        <v>0</v>
      </c>
      <c r="HZ66" s="39">
        <f t="shared" ref="HZ66:IL66" si="159">F66+Y66+AR66+BK66+CD66+CW66+DP66+EI66+FB66+FU66+GN66+HG66</f>
        <v>0</v>
      </c>
      <c r="IA66" s="39">
        <f t="shared" si="159"/>
        <v>0</v>
      </c>
      <c r="IB66" s="39">
        <f t="shared" si="159"/>
        <v>0</v>
      </c>
      <c r="IC66" s="39">
        <f t="shared" si="159"/>
        <v>0</v>
      </c>
      <c r="ID66" s="39">
        <f t="shared" si="159"/>
        <v>0</v>
      </c>
      <c r="IE66" s="39">
        <f t="shared" si="159"/>
        <v>0</v>
      </c>
      <c r="IF66" s="39">
        <f t="shared" si="159"/>
        <v>0</v>
      </c>
      <c r="IG66" s="39">
        <f t="shared" si="159"/>
        <v>0</v>
      </c>
      <c r="IH66" s="39">
        <f t="shared" si="159"/>
        <v>0</v>
      </c>
      <c r="II66" s="39">
        <f t="shared" si="159"/>
        <v>0</v>
      </c>
      <c r="IJ66" s="39">
        <f t="shared" si="159"/>
        <v>0</v>
      </c>
      <c r="IK66" s="39">
        <f t="shared" si="159"/>
        <v>0</v>
      </c>
      <c r="IL66" s="39">
        <f t="shared" si="159"/>
        <v>0</v>
      </c>
      <c r="IM66" s="39">
        <f t="shared" si="140"/>
        <v>0</v>
      </c>
      <c r="IN66" s="39">
        <f t="shared" si="141"/>
        <v>0</v>
      </c>
      <c r="IO66" s="39">
        <f t="shared" si="142"/>
        <v>0</v>
      </c>
      <c r="IP66" s="39">
        <f t="shared" ref="IP66:IQ66" si="160">V66+AO66+BH66+CA66+CT66+DM66+EF66+EY66+FR66+GK66+HD66+HW66</f>
        <v>0</v>
      </c>
      <c r="IQ66" s="39">
        <f t="shared" si="160"/>
        <v>0</v>
      </c>
      <c r="IR66" s="40">
        <f t="shared" si="144"/>
        <v>0</v>
      </c>
      <c r="IS66" s="1"/>
      <c r="IT66" s="1"/>
      <c r="IU66" s="1"/>
      <c r="IV66" s="1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</row>
    <row r="67" ht="14.25" customHeight="1">
      <c r="A67" s="34"/>
      <c r="B67" s="36"/>
      <c r="C67" s="36"/>
      <c r="D67" s="52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>
        <f t="shared" si="79"/>
        <v>0</v>
      </c>
      <c r="T67" s="39"/>
      <c r="U67" s="39">
        <f t="shared" si="80"/>
        <v>0</v>
      </c>
      <c r="V67" s="39">
        <f t="shared" si="81"/>
        <v>0</v>
      </c>
      <c r="W67" s="39">
        <f t="shared" si="82"/>
        <v>0</v>
      </c>
      <c r="X67" s="40">
        <f t="shared" si="83"/>
        <v>0</v>
      </c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>
        <f t="shared" si="84"/>
        <v>0</v>
      </c>
      <c r="AM67" s="39"/>
      <c r="AN67" s="39">
        <f t="shared" si="85"/>
        <v>0</v>
      </c>
      <c r="AO67" s="39">
        <f t="shared" si="86"/>
        <v>0</v>
      </c>
      <c r="AP67" s="39">
        <f t="shared" si="87"/>
        <v>0</v>
      </c>
      <c r="AQ67" s="40">
        <f t="shared" si="88"/>
        <v>0</v>
      </c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>
        <f t="shared" si="89"/>
        <v>0</v>
      </c>
      <c r="BF67" s="39"/>
      <c r="BG67" s="39">
        <f t="shared" si="90"/>
        <v>0</v>
      </c>
      <c r="BH67" s="39">
        <f t="shared" si="91"/>
        <v>0</v>
      </c>
      <c r="BI67" s="39">
        <f t="shared" si="92"/>
        <v>0</v>
      </c>
      <c r="BJ67" s="40">
        <f t="shared" si="93"/>
        <v>0</v>
      </c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>
        <f t="shared" si="94"/>
        <v>0</v>
      </c>
      <c r="BY67" s="39"/>
      <c r="BZ67" s="39">
        <f t="shared" si="95"/>
        <v>0</v>
      </c>
      <c r="CA67" s="39">
        <f t="shared" si="96"/>
        <v>0</v>
      </c>
      <c r="CB67" s="39">
        <f t="shared" si="97"/>
        <v>0</v>
      </c>
      <c r="CC67" s="40">
        <f t="shared" si="98"/>
        <v>0</v>
      </c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>
        <f t="shared" si="99"/>
        <v>0</v>
      </c>
      <c r="CR67" s="39"/>
      <c r="CS67" s="39">
        <f t="shared" si="100"/>
        <v>0</v>
      </c>
      <c r="CT67" s="39">
        <f t="shared" si="101"/>
        <v>0</v>
      </c>
      <c r="CU67" s="39">
        <f t="shared" si="102"/>
        <v>0</v>
      </c>
      <c r="CV67" s="40">
        <f t="shared" si="103"/>
        <v>0</v>
      </c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>
        <f t="shared" si="104"/>
        <v>0</v>
      </c>
      <c r="DK67" s="39"/>
      <c r="DL67" s="39">
        <f t="shared" si="105"/>
        <v>0</v>
      </c>
      <c r="DM67" s="39">
        <f t="shared" si="106"/>
        <v>0</v>
      </c>
      <c r="DN67" s="39">
        <f t="shared" si="107"/>
        <v>0</v>
      </c>
      <c r="DO67" s="40">
        <f t="shared" si="108"/>
        <v>0</v>
      </c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>
        <f t="shared" si="109"/>
        <v>0</v>
      </c>
      <c r="ED67" s="39"/>
      <c r="EE67" s="39">
        <f t="shared" si="110"/>
        <v>0</v>
      </c>
      <c r="EF67" s="39">
        <f t="shared" si="111"/>
        <v>0</v>
      </c>
      <c r="EG67" s="39">
        <f t="shared" si="112"/>
        <v>0</v>
      </c>
      <c r="EH67" s="40">
        <f t="shared" si="113"/>
        <v>0</v>
      </c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>
        <f t="shared" si="114"/>
        <v>0</v>
      </c>
      <c r="EW67" s="39"/>
      <c r="EX67" s="39">
        <f t="shared" si="115"/>
        <v>0</v>
      </c>
      <c r="EY67" s="39">
        <f t="shared" si="116"/>
        <v>0</v>
      </c>
      <c r="EZ67" s="39">
        <f t="shared" si="117"/>
        <v>0</v>
      </c>
      <c r="FA67" s="40">
        <f t="shared" si="118"/>
        <v>0</v>
      </c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>
        <f t="shared" si="119"/>
        <v>0</v>
      </c>
      <c r="FP67" s="39"/>
      <c r="FQ67" s="39">
        <f t="shared" si="120"/>
        <v>0</v>
      </c>
      <c r="FR67" s="39">
        <f t="shared" si="121"/>
        <v>0</v>
      </c>
      <c r="FS67" s="39">
        <f t="shared" si="122"/>
        <v>0</v>
      </c>
      <c r="FT67" s="40">
        <f t="shared" si="123"/>
        <v>0</v>
      </c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>
        <f t="shared" si="124"/>
        <v>0</v>
      </c>
      <c r="GI67" s="39"/>
      <c r="GJ67" s="39">
        <f t="shared" si="125"/>
        <v>0</v>
      </c>
      <c r="GK67" s="39">
        <f t="shared" si="126"/>
        <v>0</v>
      </c>
      <c r="GL67" s="39">
        <f t="shared" si="127"/>
        <v>0</v>
      </c>
      <c r="GM67" s="40">
        <f t="shared" si="128"/>
        <v>0</v>
      </c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>
        <f t="shared" si="129"/>
        <v>0</v>
      </c>
      <c r="HB67" s="39"/>
      <c r="HC67" s="39">
        <f t="shared" si="130"/>
        <v>0</v>
      </c>
      <c r="HD67" s="39">
        <f t="shared" si="131"/>
        <v>0</v>
      </c>
      <c r="HE67" s="39">
        <f t="shared" si="132"/>
        <v>0</v>
      </c>
      <c r="HF67" s="40">
        <f t="shared" si="133"/>
        <v>0</v>
      </c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>
        <f t="shared" si="134"/>
        <v>0</v>
      </c>
      <c r="HU67" s="39"/>
      <c r="HV67" s="39">
        <f t="shared" si="135"/>
        <v>0</v>
      </c>
      <c r="HW67" s="39">
        <f t="shared" si="136"/>
        <v>0</v>
      </c>
      <c r="HX67" s="39">
        <f t="shared" si="137"/>
        <v>0</v>
      </c>
      <c r="HY67" s="40">
        <f t="shared" si="138"/>
        <v>0</v>
      </c>
      <c r="HZ67" s="39">
        <f t="shared" ref="HZ67:IL67" si="161">F67+Y67+AR67+BK67+CD67+CW67+DP67+EI67+FB67+FU67+GN67+HG67</f>
        <v>0</v>
      </c>
      <c r="IA67" s="39">
        <f t="shared" si="161"/>
        <v>0</v>
      </c>
      <c r="IB67" s="39">
        <f t="shared" si="161"/>
        <v>0</v>
      </c>
      <c r="IC67" s="39">
        <f t="shared" si="161"/>
        <v>0</v>
      </c>
      <c r="ID67" s="39">
        <f t="shared" si="161"/>
        <v>0</v>
      </c>
      <c r="IE67" s="39">
        <f t="shared" si="161"/>
        <v>0</v>
      </c>
      <c r="IF67" s="39">
        <f t="shared" si="161"/>
        <v>0</v>
      </c>
      <c r="IG67" s="39">
        <f t="shared" si="161"/>
        <v>0</v>
      </c>
      <c r="IH67" s="39">
        <f t="shared" si="161"/>
        <v>0</v>
      </c>
      <c r="II67" s="39">
        <f t="shared" si="161"/>
        <v>0</v>
      </c>
      <c r="IJ67" s="39">
        <f t="shared" si="161"/>
        <v>0</v>
      </c>
      <c r="IK67" s="39">
        <f t="shared" si="161"/>
        <v>0</v>
      </c>
      <c r="IL67" s="39">
        <f t="shared" si="161"/>
        <v>0</v>
      </c>
      <c r="IM67" s="39">
        <f t="shared" si="140"/>
        <v>0</v>
      </c>
      <c r="IN67" s="39">
        <f t="shared" si="141"/>
        <v>0</v>
      </c>
      <c r="IO67" s="39">
        <f t="shared" si="142"/>
        <v>0</v>
      </c>
      <c r="IP67" s="39">
        <f t="shared" ref="IP67:IQ67" si="162">V67+AO67+BH67+CA67+CT67+DM67+EF67+EY67+FR67+GK67+HD67+HW67</f>
        <v>0</v>
      </c>
      <c r="IQ67" s="39">
        <f t="shared" si="162"/>
        <v>0</v>
      </c>
      <c r="IR67" s="40">
        <f t="shared" si="144"/>
        <v>0</v>
      </c>
      <c r="IS67" s="1"/>
      <c r="IT67" s="1"/>
      <c r="IU67" s="1"/>
      <c r="IV67" s="1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</row>
    <row r="68" ht="15.0" customHeight="1">
      <c r="A68" s="34"/>
      <c r="B68" s="36"/>
      <c r="C68" s="36"/>
      <c r="D68" s="52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>
        <f t="shared" si="79"/>
        <v>0</v>
      </c>
      <c r="T68" s="39"/>
      <c r="U68" s="39">
        <f t="shared" si="80"/>
        <v>0</v>
      </c>
      <c r="V68" s="39">
        <f t="shared" si="81"/>
        <v>0</v>
      </c>
      <c r="W68" s="39">
        <f t="shared" si="82"/>
        <v>0</v>
      </c>
      <c r="X68" s="40">
        <f t="shared" si="83"/>
        <v>0</v>
      </c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>
        <f t="shared" si="84"/>
        <v>0</v>
      </c>
      <c r="AM68" s="39"/>
      <c r="AN68" s="39">
        <f t="shared" si="85"/>
        <v>0</v>
      </c>
      <c r="AO68" s="39">
        <f t="shared" si="86"/>
        <v>0</v>
      </c>
      <c r="AP68" s="39">
        <f t="shared" si="87"/>
        <v>0</v>
      </c>
      <c r="AQ68" s="40">
        <f t="shared" si="88"/>
        <v>0</v>
      </c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>
        <f t="shared" si="89"/>
        <v>0</v>
      </c>
      <c r="BF68" s="39"/>
      <c r="BG68" s="39">
        <f t="shared" si="90"/>
        <v>0</v>
      </c>
      <c r="BH68" s="39">
        <f t="shared" si="91"/>
        <v>0</v>
      </c>
      <c r="BI68" s="39">
        <f t="shared" si="92"/>
        <v>0</v>
      </c>
      <c r="BJ68" s="40">
        <f t="shared" si="93"/>
        <v>0</v>
      </c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>
        <f t="shared" si="94"/>
        <v>0</v>
      </c>
      <c r="BY68" s="39"/>
      <c r="BZ68" s="39">
        <f t="shared" si="95"/>
        <v>0</v>
      </c>
      <c r="CA68" s="39">
        <f t="shared" si="96"/>
        <v>0</v>
      </c>
      <c r="CB68" s="39">
        <f t="shared" si="97"/>
        <v>0</v>
      </c>
      <c r="CC68" s="40">
        <f t="shared" si="98"/>
        <v>0</v>
      </c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>
        <f t="shared" si="99"/>
        <v>0</v>
      </c>
      <c r="CR68" s="39"/>
      <c r="CS68" s="39">
        <f t="shared" si="100"/>
        <v>0</v>
      </c>
      <c r="CT68" s="39">
        <f t="shared" si="101"/>
        <v>0</v>
      </c>
      <c r="CU68" s="39">
        <f t="shared" si="102"/>
        <v>0</v>
      </c>
      <c r="CV68" s="40">
        <f t="shared" si="103"/>
        <v>0</v>
      </c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>
        <f t="shared" si="104"/>
        <v>0</v>
      </c>
      <c r="DK68" s="39"/>
      <c r="DL68" s="39">
        <f t="shared" si="105"/>
        <v>0</v>
      </c>
      <c r="DM68" s="39">
        <f t="shared" si="106"/>
        <v>0</v>
      </c>
      <c r="DN68" s="39">
        <f t="shared" si="107"/>
        <v>0</v>
      </c>
      <c r="DO68" s="40">
        <f t="shared" si="108"/>
        <v>0</v>
      </c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>
        <f t="shared" si="109"/>
        <v>0</v>
      </c>
      <c r="ED68" s="39"/>
      <c r="EE68" s="39">
        <f t="shared" si="110"/>
        <v>0</v>
      </c>
      <c r="EF68" s="39">
        <f t="shared" si="111"/>
        <v>0</v>
      </c>
      <c r="EG68" s="39">
        <f t="shared" si="112"/>
        <v>0</v>
      </c>
      <c r="EH68" s="40">
        <f t="shared" si="113"/>
        <v>0</v>
      </c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>
        <f t="shared" si="114"/>
        <v>0</v>
      </c>
      <c r="EW68" s="39"/>
      <c r="EX68" s="39">
        <f t="shared" si="115"/>
        <v>0</v>
      </c>
      <c r="EY68" s="39">
        <f t="shared" si="116"/>
        <v>0</v>
      </c>
      <c r="EZ68" s="39">
        <f t="shared" si="117"/>
        <v>0</v>
      </c>
      <c r="FA68" s="40">
        <f t="shared" si="118"/>
        <v>0</v>
      </c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>
        <f t="shared" si="119"/>
        <v>0</v>
      </c>
      <c r="FP68" s="39"/>
      <c r="FQ68" s="39">
        <f t="shared" si="120"/>
        <v>0</v>
      </c>
      <c r="FR68" s="39">
        <f t="shared" si="121"/>
        <v>0</v>
      </c>
      <c r="FS68" s="39">
        <f t="shared" si="122"/>
        <v>0</v>
      </c>
      <c r="FT68" s="40">
        <f t="shared" si="123"/>
        <v>0</v>
      </c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>
        <f t="shared" si="124"/>
        <v>0</v>
      </c>
      <c r="GI68" s="39"/>
      <c r="GJ68" s="39">
        <f t="shared" si="125"/>
        <v>0</v>
      </c>
      <c r="GK68" s="39">
        <f t="shared" si="126"/>
        <v>0</v>
      </c>
      <c r="GL68" s="39">
        <f t="shared" si="127"/>
        <v>0</v>
      </c>
      <c r="GM68" s="40">
        <f t="shared" si="128"/>
        <v>0</v>
      </c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>
        <f t="shared" si="129"/>
        <v>0</v>
      </c>
      <c r="HB68" s="39"/>
      <c r="HC68" s="39">
        <f t="shared" si="130"/>
        <v>0</v>
      </c>
      <c r="HD68" s="39">
        <f t="shared" si="131"/>
        <v>0</v>
      </c>
      <c r="HE68" s="39">
        <f t="shared" si="132"/>
        <v>0</v>
      </c>
      <c r="HF68" s="40">
        <f t="shared" si="133"/>
        <v>0</v>
      </c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>
        <f t="shared" si="134"/>
        <v>0</v>
      </c>
      <c r="HU68" s="39"/>
      <c r="HV68" s="39">
        <f t="shared" si="135"/>
        <v>0</v>
      </c>
      <c r="HW68" s="39">
        <f t="shared" si="136"/>
        <v>0</v>
      </c>
      <c r="HX68" s="39">
        <f t="shared" si="137"/>
        <v>0</v>
      </c>
      <c r="HY68" s="40">
        <f t="shared" si="138"/>
        <v>0</v>
      </c>
      <c r="HZ68" s="39">
        <f t="shared" ref="HZ68:IL68" si="163">F68+Y68+AR68+BK68+CD68+CW68+DP68+EI68+FB68+FU68+GN68+HG68</f>
        <v>0</v>
      </c>
      <c r="IA68" s="39">
        <f t="shared" si="163"/>
        <v>0</v>
      </c>
      <c r="IB68" s="39">
        <f t="shared" si="163"/>
        <v>0</v>
      </c>
      <c r="IC68" s="39">
        <f t="shared" si="163"/>
        <v>0</v>
      </c>
      <c r="ID68" s="39">
        <f t="shared" si="163"/>
        <v>0</v>
      </c>
      <c r="IE68" s="39">
        <f t="shared" si="163"/>
        <v>0</v>
      </c>
      <c r="IF68" s="39">
        <f t="shared" si="163"/>
        <v>0</v>
      </c>
      <c r="IG68" s="39">
        <f t="shared" si="163"/>
        <v>0</v>
      </c>
      <c r="IH68" s="39">
        <f t="shared" si="163"/>
        <v>0</v>
      </c>
      <c r="II68" s="39">
        <f t="shared" si="163"/>
        <v>0</v>
      </c>
      <c r="IJ68" s="39">
        <f t="shared" si="163"/>
        <v>0</v>
      </c>
      <c r="IK68" s="39">
        <f t="shared" si="163"/>
        <v>0</v>
      </c>
      <c r="IL68" s="39">
        <f t="shared" si="163"/>
        <v>0</v>
      </c>
      <c r="IM68" s="39">
        <f t="shared" si="140"/>
        <v>0</v>
      </c>
      <c r="IN68" s="39">
        <f t="shared" si="141"/>
        <v>0</v>
      </c>
      <c r="IO68" s="39">
        <f t="shared" si="142"/>
        <v>0</v>
      </c>
      <c r="IP68" s="39">
        <f t="shared" ref="IP68:IQ68" si="164">V68+AO68+BH68+CA68+CT68+DM68+EF68+EY68+FR68+GK68+HD68+HW68</f>
        <v>0</v>
      </c>
      <c r="IQ68" s="39">
        <f t="shared" si="164"/>
        <v>0</v>
      </c>
      <c r="IR68" s="40">
        <f t="shared" si="144"/>
        <v>0</v>
      </c>
      <c r="IS68" s="1"/>
      <c r="IT68" s="1"/>
      <c r="IU68" s="1"/>
      <c r="IV68" s="1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</row>
    <row r="69" ht="15.0" customHeight="1">
      <c r="A69" s="34"/>
      <c r="B69" s="36"/>
      <c r="C69" s="34"/>
      <c r="D69" s="37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>
        <f t="shared" si="79"/>
        <v>0</v>
      </c>
      <c r="T69" s="39"/>
      <c r="U69" s="39">
        <f t="shared" si="80"/>
        <v>0</v>
      </c>
      <c r="V69" s="39">
        <f t="shared" si="81"/>
        <v>0</v>
      </c>
      <c r="W69" s="39">
        <f t="shared" si="82"/>
        <v>0</v>
      </c>
      <c r="X69" s="40">
        <f t="shared" si="83"/>
        <v>0</v>
      </c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>
        <f t="shared" si="84"/>
        <v>0</v>
      </c>
      <c r="AM69" s="39"/>
      <c r="AN69" s="39">
        <f t="shared" si="85"/>
        <v>0</v>
      </c>
      <c r="AO69" s="39">
        <f t="shared" si="86"/>
        <v>0</v>
      </c>
      <c r="AP69" s="39">
        <f t="shared" si="87"/>
        <v>0</v>
      </c>
      <c r="AQ69" s="40">
        <f t="shared" si="88"/>
        <v>0</v>
      </c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>
        <f t="shared" si="89"/>
        <v>0</v>
      </c>
      <c r="BF69" s="39"/>
      <c r="BG69" s="39">
        <f t="shared" si="90"/>
        <v>0</v>
      </c>
      <c r="BH69" s="39">
        <f t="shared" si="91"/>
        <v>0</v>
      </c>
      <c r="BI69" s="39">
        <f t="shared" si="92"/>
        <v>0</v>
      </c>
      <c r="BJ69" s="40">
        <f t="shared" si="93"/>
        <v>0</v>
      </c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>
        <f t="shared" si="94"/>
        <v>0</v>
      </c>
      <c r="BY69" s="39"/>
      <c r="BZ69" s="39">
        <f t="shared" si="95"/>
        <v>0</v>
      </c>
      <c r="CA69" s="39">
        <f t="shared" si="96"/>
        <v>0</v>
      </c>
      <c r="CB69" s="39">
        <f t="shared" si="97"/>
        <v>0</v>
      </c>
      <c r="CC69" s="40">
        <f t="shared" si="98"/>
        <v>0</v>
      </c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>
        <f t="shared" si="99"/>
        <v>0</v>
      </c>
      <c r="CR69" s="39"/>
      <c r="CS69" s="39">
        <f t="shared" si="100"/>
        <v>0</v>
      </c>
      <c r="CT69" s="39">
        <f t="shared" si="101"/>
        <v>0</v>
      </c>
      <c r="CU69" s="39">
        <f t="shared" si="102"/>
        <v>0</v>
      </c>
      <c r="CV69" s="40">
        <f t="shared" si="103"/>
        <v>0</v>
      </c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>
        <f t="shared" si="104"/>
        <v>0</v>
      </c>
      <c r="DK69" s="39"/>
      <c r="DL69" s="39">
        <f t="shared" si="105"/>
        <v>0</v>
      </c>
      <c r="DM69" s="39">
        <f t="shared" si="106"/>
        <v>0</v>
      </c>
      <c r="DN69" s="39">
        <f t="shared" si="107"/>
        <v>0</v>
      </c>
      <c r="DO69" s="40">
        <f t="shared" si="108"/>
        <v>0</v>
      </c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>
        <f t="shared" si="109"/>
        <v>0</v>
      </c>
      <c r="ED69" s="39"/>
      <c r="EE69" s="39">
        <f t="shared" si="110"/>
        <v>0</v>
      </c>
      <c r="EF69" s="39">
        <f t="shared" si="111"/>
        <v>0</v>
      </c>
      <c r="EG69" s="39">
        <f t="shared" si="112"/>
        <v>0</v>
      </c>
      <c r="EH69" s="40">
        <f t="shared" si="113"/>
        <v>0</v>
      </c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>
        <f t="shared" si="114"/>
        <v>0</v>
      </c>
      <c r="EW69" s="39"/>
      <c r="EX69" s="39">
        <f t="shared" si="115"/>
        <v>0</v>
      </c>
      <c r="EY69" s="39">
        <f t="shared" si="116"/>
        <v>0</v>
      </c>
      <c r="EZ69" s="39">
        <f t="shared" si="117"/>
        <v>0</v>
      </c>
      <c r="FA69" s="40">
        <f t="shared" si="118"/>
        <v>0</v>
      </c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>
        <f t="shared" si="119"/>
        <v>0</v>
      </c>
      <c r="FP69" s="39"/>
      <c r="FQ69" s="39">
        <f t="shared" si="120"/>
        <v>0</v>
      </c>
      <c r="FR69" s="39">
        <f t="shared" si="121"/>
        <v>0</v>
      </c>
      <c r="FS69" s="39">
        <f t="shared" si="122"/>
        <v>0</v>
      </c>
      <c r="FT69" s="40">
        <f t="shared" si="123"/>
        <v>0</v>
      </c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>
        <f t="shared" si="124"/>
        <v>0</v>
      </c>
      <c r="GI69" s="39"/>
      <c r="GJ69" s="39">
        <f t="shared" si="125"/>
        <v>0</v>
      </c>
      <c r="GK69" s="39">
        <f t="shared" si="126"/>
        <v>0</v>
      </c>
      <c r="GL69" s="39">
        <f t="shared" si="127"/>
        <v>0</v>
      </c>
      <c r="GM69" s="40">
        <f t="shared" si="128"/>
        <v>0</v>
      </c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>
        <f t="shared" si="129"/>
        <v>0</v>
      </c>
      <c r="HB69" s="39"/>
      <c r="HC69" s="39">
        <f t="shared" si="130"/>
        <v>0</v>
      </c>
      <c r="HD69" s="39">
        <f t="shared" si="131"/>
        <v>0</v>
      </c>
      <c r="HE69" s="39">
        <f t="shared" si="132"/>
        <v>0</v>
      </c>
      <c r="HF69" s="40">
        <f t="shared" si="133"/>
        <v>0</v>
      </c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>
        <f t="shared" si="134"/>
        <v>0</v>
      </c>
      <c r="HU69" s="39"/>
      <c r="HV69" s="39">
        <f t="shared" si="135"/>
        <v>0</v>
      </c>
      <c r="HW69" s="39">
        <f t="shared" si="136"/>
        <v>0</v>
      </c>
      <c r="HX69" s="39">
        <f t="shared" si="137"/>
        <v>0</v>
      </c>
      <c r="HY69" s="40">
        <f t="shared" si="138"/>
        <v>0</v>
      </c>
      <c r="HZ69" s="39">
        <f t="shared" ref="HZ69:IL69" si="165">F69+Y69+AR69+BK69+CD69+CW69+DP69+EI69+FB69+FU69+GN69+HG69</f>
        <v>0</v>
      </c>
      <c r="IA69" s="39">
        <f t="shared" si="165"/>
        <v>0</v>
      </c>
      <c r="IB69" s="39">
        <f t="shared" si="165"/>
        <v>0</v>
      </c>
      <c r="IC69" s="39">
        <f t="shared" si="165"/>
        <v>0</v>
      </c>
      <c r="ID69" s="39">
        <f t="shared" si="165"/>
        <v>0</v>
      </c>
      <c r="IE69" s="39">
        <f t="shared" si="165"/>
        <v>0</v>
      </c>
      <c r="IF69" s="39">
        <f t="shared" si="165"/>
        <v>0</v>
      </c>
      <c r="IG69" s="39">
        <f t="shared" si="165"/>
        <v>0</v>
      </c>
      <c r="IH69" s="39">
        <f t="shared" si="165"/>
        <v>0</v>
      </c>
      <c r="II69" s="39">
        <f t="shared" si="165"/>
        <v>0</v>
      </c>
      <c r="IJ69" s="39">
        <f t="shared" si="165"/>
        <v>0</v>
      </c>
      <c r="IK69" s="39">
        <f t="shared" si="165"/>
        <v>0</v>
      </c>
      <c r="IL69" s="39">
        <f t="shared" si="165"/>
        <v>0</v>
      </c>
      <c r="IM69" s="39">
        <f t="shared" si="140"/>
        <v>0</v>
      </c>
      <c r="IN69" s="39">
        <f t="shared" si="141"/>
        <v>0</v>
      </c>
      <c r="IO69" s="39">
        <f t="shared" si="142"/>
        <v>0</v>
      </c>
      <c r="IP69" s="39">
        <f t="shared" ref="IP69:IQ69" si="166">V69+AO69+BH69+CA69+CT69+DM69+EF69+EY69+FR69+GK69+HD69+HW69</f>
        <v>0</v>
      </c>
      <c r="IQ69" s="39">
        <f t="shared" si="166"/>
        <v>0</v>
      </c>
      <c r="IR69" s="40">
        <f t="shared" si="144"/>
        <v>0</v>
      </c>
      <c r="IS69" s="1"/>
      <c r="IT69" s="1"/>
      <c r="IU69" s="1"/>
      <c r="IV69" s="1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</row>
    <row r="70" ht="15.0" customHeight="1">
      <c r="A70" s="34"/>
      <c r="B70" s="36"/>
      <c r="C70" s="34"/>
      <c r="D70" s="37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>
        <f t="shared" si="79"/>
        <v>0</v>
      </c>
      <c r="T70" s="39"/>
      <c r="U70" s="39">
        <f t="shared" si="80"/>
        <v>0</v>
      </c>
      <c r="V70" s="39">
        <f t="shared" si="81"/>
        <v>0</v>
      </c>
      <c r="W70" s="39">
        <f t="shared" si="82"/>
        <v>0</v>
      </c>
      <c r="X70" s="40">
        <f t="shared" si="83"/>
        <v>0</v>
      </c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>
        <f t="shared" si="84"/>
        <v>0</v>
      </c>
      <c r="AM70" s="39"/>
      <c r="AN70" s="39">
        <f t="shared" si="85"/>
        <v>0</v>
      </c>
      <c r="AO70" s="39">
        <f t="shared" si="86"/>
        <v>0</v>
      </c>
      <c r="AP70" s="39">
        <f t="shared" si="87"/>
        <v>0</v>
      </c>
      <c r="AQ70" s="40">
        <f t="shared" si="88"/>
        <v>0</v>
      </c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>
        <f t="shared" si="89"/>
        <v>0</v>
      </c>
      <c r="BF70" s="39"/>
      <c r="BG70" s="39">
        <f t="shared" si="90"/>
        <v>0</v>
      </c>
      <c r="BH70" s="39">
        <f t="shared" si="91"/>
        <v>0</v>
      </c>
      <c r="BI70" s="39">
        <f t="shared" si="92"/>
        <v>0</v>
      </c>
      <c r="BJ70" s="40">
        <f t="shared" si="93"/>
        <v>0</v>
      </c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>
        <f t="shared" si="94"/>
        <v>0</v>
      </c>
      <c r="BY70" s="39"/>
      <c r="BZ70" s="39">
        <f t="shared" si="95"/>
        <v>0</v>
      </c>
      <c r="CA70" s="39">
        <f t="shared" si="96"/>
        <v>0</v>
      </c>
      <c r="CB70" s="39">
        <f t="shared" si="97"/>
        <v>0</v>
      </c>
      <c r="CC70" s="40">
        <f t="shared" si="98"/>
        <v>0</v>
      </c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>
        <f t="shared" si="99"/>
        <v>0</v>
      </c>
      <c r="CR70" s="39"/>
      <c r="CS70" s="39">
        <f t="shared" si="100"/>
        <v>0</v>
      </c>
      <c r="CT70" s="39">
        <f t="shared" si="101"/>
        <v>0</v>
      </c>
      <c r="CU70" s="39">
        <f t="shared" si="102"/>
        <v>0</v>
      </c>
      <c r="CV70" s="40">
        <f t="shared" si="103"/>
        <v>0</v>
      </c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>
        <f t="shared" si="104"/>
        <v>0</v>
      </c>
      <c r="DK70" s="39"/>
      <c r="DL70" s="39">
        <f t="shared" si="105"/>
        <v>0</v>
      </c>
      <c r="DM70" s="39">
        <f t="shared" si="106"/>
        <v>0</v>
      </c>
      <c r="DN70" s="39">
        <f t="shared" si="107"/>
        <v>0</v>
      </c>
      <c r="DO70" s="40">
        <f t="shared" si="108"/>
        <v>0</v>
      </c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>
        <f t="shared" si="109"/>
        <v>0</v>
      </c>
      <c r="ED70" s="39"/>
      <c r="EE70" s="39">
        <f t="shared" si="110"/>
        <v>0</v>
      </c>
      <c r="EF70" s="39">
        <f t="shared" si="111"/>
        <v>0</v>
      </c>
      <c r="EG70" s="39">
        <f t="shared" si="112"/>
        <v>0</v>
      </c>
      <c r="EH70" s="40">
        <f t="shared" si="113"/>
        <v>0</v>
      </c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>
        <f t="shared" si="114"/>
        <v>0</v>
      </c>
      <c r="EW70" s="39"/>
      <c r="EX70" s="39">
        <f t="shared" si="115"/>
        <v>0</v>
      </c>
      <c r="EY70" s="39">
        <f t="shared" si="116"/>
        <v>0</v>
      </c>
      <c r="EZ70" s="39">
        <f t="shared" si="117"/>
        <v>0</v>
      </c>
      <c r="FA70" s="40">
        <f t="shared" si="118"/>
        <v>0</v>
      </c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>
        <f t="shared" si="119"/>
        <v>0</v>
      </c>
      <c r="FP70" s="39"/>
      <c r="FQ70" s="39">
        <f t="shared" si="120"/>
        <v>0</v>
      </c>
      <c r="FR70" s="39">
        <f t="shared" si="121"/>
        <v>0</v>
      </c>
      <c r="FS70" s="39">
        <f t="shared" si="122"/>
        <v>0</v>
      </c>
      <c r="FT70" s="40">
        <f t="shared" si="123"/>
        <v>0</v>
      </c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>
        <f t="shared" si="124"/>
        <v>0</v>
      </c>
      <c r="GI70" s="39"/>
      <c r="GJ70" s="39">
        <f t="shared" si="125"/>
        <v>0</v>
      </c>
      <c r="GK70" s="39">
        <f t="shared" si="126"/>
        <v>0</v>
      </c>
      <c r="GL70" s="39">
        <f t="shared" si="127"/>
        <v>0</v>
      </c>
      <c r="GM70" s="40">
        <f t="shared" si="128"/>
        <v>0</v>
      </c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>
        <f t="shared" si="129"/>
        <v>0</v>
      </c>
      <c r="HB70" s="39"/>
      <c r="HC70" s="39">
        <f t="shared" si="130"/>
        <v>0</v>
      </c>
      <c r="HD70" s="39">
        <f t="shared" si="131"/>
        <v>0</v>
      </c>
      <c r="HE70" s="39">
        <f t="shared" si="132"/>
        <v>0</v>
      </c>
      <c r="HF70" s="40">
        <f t="shared" si="133"/>
        <v>0</v>
      </c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>
        <f t="shared" si="134"/>
        <v>0</v>
      </c>
      <c r="HU70" s="39"/>
      <c r="HV70" s="39">
        <f t="shared" si="135"/>
        <v>0</v>
      </c>
      <c r="HW70" s="39">
        <f t="shared" si="136"/>
        <v>0</v>
      </c>
      <c r="HX70" s="39">
        <f t="shared" si="137"/>
        <v>0</v>
      </c>
      <c r="HY70" s="40">
        <f t="shared" si="138"/>
        <v>0</v>
      </c>
      <c r="HZ70" s="39">
        <f t="shared" ref="HZ70:IL70" si="167">F70+Y70+AR70+BK70+CD70+CW70+DP70+EI70+FB70+FU70+GN70+HG70</f>
        <v>0</v>
      </c>
      <c r="IA70" s="39">
        <f t="shared" si="167"/>
        <v>0</v>
      </c>
      <c r="IB70" s="39">
        <f t="shared" si="167"/>
        <v>0</v>
      </c>
      <c r="IC70" s="39">
        <f t="shared" si="167"/>
        <v>0</v>
      </c>
      <c r="ID70" s="39">
        <f t="shared" si="167"/>
        <v>0</v>
      </c>
      <c r="IE70" s="39">
        <f t="shared" si="167"/>
        <v>0</v>
      </c>
      <c r="IF70" s="39">
        <f t="shared" si="167"/>
        <v>0</v>
      </c>
      <c r="IG70" s="39">
        <f t="shared" si="167"/>
        <v>0</v>
      </c>
      <c r="IH70" s="39">
        <f t="shared" si="167"/>
        <v>0</v>
      </c>
      <c r="II70" s="39">
        <f t="shared" si="167"/>
        <v>0</v>
      </c>
      <c r="IJ70" s="39">
        <f t="shared" si="167"/>
        <v>0</v>
      </c>
      <c r="IK70" s="39">
        <f t="shared" si="167"/>
        <v>0</v>
      </c>
      <c r="IL70" s="39">
        <f t="shared" si="167"/>
        <v>0</v>
      </c>
      <c r="IM70" s="39">
        <f t="shared" si="140"/>
        <v>0</v>
      </c>
      <c r="IN70" s="39">
        <f t="shared" si="141"/>
        <v>0</v>
      </c>
      <c r="IO70" s="39">
        <f t="shared" si="142"/>
        <v>0</v>
      </c>
      <c r="IP70" s="39">
        <f t="shared" ref="IP70:IQ70" si="168">V70+AO70+BH70+CA70+CT70+DM70+EF70+EY70+FR70+GK70+HD70+HW70</f>
        <v>0</v>
      </c>
      <c r="IQ70" s="39">
        <f t="shared" si="168"/>
        <v>0</v>
      </c>
      <c r="IR70" s="40">
        <f t="shared" si="144"/>
        <v>0</v>
      </c>
      <c r="IS70" s="1"/>
      <c r="IT70" s="1"/>
      <c r="IU70" s="1"/>
      <c r="IV70" s="1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</row>
    <row r="71" ht="15.0" customHeight="1">
      <c r="A71" s="53"/>
      <c r="B71" s="54"/>
      <c r="C71" s="53"/>
      <c r="D71" s="1"/>
      <c r="E71" s="5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6"/>
      <c r="V71" s="5"/>
      <c r="W71" s="5"/>
      <c r="X71" s="5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57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57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57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57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57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57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57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57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57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57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57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57"/>
      <c r="IS71" s="1"/>
      <c r="IT71" s="1"/>
      <c r="IU71" s="1"/>
      <c r="IV71" s="1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</row>
    <row r="72" ht="15.0" customHeight="1">
      <c r="A72" s="53"/>
      <c r="B72" s="53"/>
      <c r="C72" s="53"/>
      <c r="D72" s="1"/>
      <c r="E72" s="5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8"/>
      <c r="V72" s="5"/>
      <c r="W72" s="5"/>
      <c r="X72" s="5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57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57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57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57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57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57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57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57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57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57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57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57"/>
      <c r="IS72" s="1"/>
      <c r="IT72" s="1"/>
      <c r="IU72" s="1"/>
      <c r="IV72" s="1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</row>
    <row r="73" ht="15.0" customHeight="1">
      <c r="A73" s="53"/>
      <c r="B73" s="53"/>
      <c r="C73" s="53"/>
      <c r="D73" s="1"/>
      <c r="E73" s="5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5"/>
      <c r="W73" s="5"/>
      <c r="X73" s="5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57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57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57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57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57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57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57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57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57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57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57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57"/>
      <c r="IS73" s="1"/>
      <c r="IT73" s="1"/>
      <c r="IU73" s="1"/>
      <c r="IV73" s="1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</row>
    <row r="74" ht="15.0" customHeight="1">
      <c r="A74" s="53"/>
      <c r="B74" s="53"/>
      <c r="C74" s="53"/>
      <c r="D74" s="5"/>
      <c r="E74" s="59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4"/>
      <c r="S74" s="4"/>
      <c r="T74" s="4"/>
      <c r="U74" s="5"/>
      <c r="V74" s="5"/>
      <c r="W74" s="5"/>
      <c r="X74" s="5"/>
      <c r="Y74" s="4"/>
      <c r="Z74" s="4"/>
      <c r="AA74" s="4"/>
      <c r="AB74" s="4"/>
      <c r="AC74" s="4"/>
      <c r="AD74" s="4"/>
      <c r="AE74" s="5"/>
      <c r="AF74" s="5"/>
      <c r="AG74" s="5"/>
      <c r="AH74" s="5"/>
      <c r="AI74" s="5"/>
      <c r="AJ74" s="5"/>
      <c r="AK74" s="4"/>
      <c r="AL74" s="4"/>
      <c r="AM74" s="4"/>
      <c r="AN74" s="5"/>
      <c r="AO74" s="5"/>
      <c r="AP74" s="4"/>
      <c r="AQ74" s="6"/>
      <c r="AR74" s="4"/>
      <c r="AS74" s="4"/>
      <c r="AT74" s="4"/>
      <c r="AU74" s="4"/>
      <c r="AV74" s="4"/>
      <c r="AW74" s="4"/>
      <c r="AX74" s="5"/>
      <c r="AY74" s="5"/>
      <c r="AZ74" s="5"/>
      <c r="BA74" s="5"/>
      <c r="BB74" s="5"/>
      <c r="BC74" s="5"/>
      <c r="BD74" s="4"/>
      <c r="BE74" s="4"/>
      <c r="BF74" s="4"/>
      <c r="BG74" s="5"/>
      <c r="BH74" s="5"/>
      <c r="BI74" s="4"/>
      <c r="BJ74" s="6"/>
      <c r="BK74" s="4"/>
      <c r="BL74" s="4"/>
      <c r="BM74" s="4"/>
      <c r="BN74" s="4"/>
      <c r="BO74" s="4"/>
      <c r="BP74" s="4"/>
      <c r="BQ74" s="5"/>
      <c r="BR74" s="5"/>
      <c r="BS74" s="5"/>
      <c r="BT74" s="5"/>
      <c r="BU74" s="5"/>
      <c r="BV74" s="5"/>
      <c r="BW74" s="4"/>
      <c r="BX74" s="4"/>
      <c r="BY74" s="4"/>
      <c r="BZ74" s="5"/>
      <c r="CA74" s="5"/>
      <c r="CB74" s="4"/>
      <c r="CC74" s="6"/>
      <c r="CD74" s="4"/>
      <c r="CE74" s="4"/>
      <c r="CF74" s="4"/>
      <c r="CG74" s="4"/>
      <c r="CH74" s="4"/>
      <c r="CI74" s="4"/>
      <c r="CJ74" s="5"/>
      <c r="CK74" s="5"/>
      <c r="CL74" s="5"/>
      <c r="CM74" s="5"/>
      <c r="CN74" s="5"/>
      <c r="CO74" s="5"/>
      <c r="CP74" s="4"/>
      <c r="CQ74" s="4"/>
      <c r="CR74" s="4"/>
      <c r="CS74" s="5"/>
      <c r="CT74" s="5"/>
      <c r="CU74" s="4"/>
      <c r="CV74" s="6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4"/>
      <c r="DJ74" s="4"/>
      <c r="DK74" s="4"/>
      <c r="DL74" s="5"/>
      <c r="DM74" s="5"/>
      <c r="DN74" s="4"/>
      <c r="DO74" s="6"/>
      <c r="DP74" s="4"/>
      <c r="DQ74" s="4"/>
      <c r="DR74" s="4"/>
      <c r="DS74" s="4"/>
      <c r="DT74" s="4"/>
      <c r="DU74" s="4"/>
      <c r="DV74" s="5"/>
      <c r="DW74" s="5"/>
      <c r="DX74" s="5"/>
      <c r="DY74" s="5"/>
      <c r="DZ74" s="5"/>
      <c r="EA74" s="5"/>
      <c r="EB74" s="4"/>
      <c r="EC74" s="4"/>
      <c r="ED74" s="4"/>
      <c r="EE74" s="5"/>
      <c r="EF74" s="5"/>
      <c r="EG74" s="4"/>
      <c r="EH74" s="6"/>
      <c r="EI74" s="4"/>
      <c r="EJ74" s="4"/>
      <c r="EK74" s="4"/>
      <c r="EL74" s="4"/>
      <c r="EM74" s="4"/>
      <c r="EN74" s="4"/>
      <c r="EO74" s="5"/>
      <c r="EP74" s="5"/>
      <c r="EQ74" s="5"/>
      <c r="ER74" s="5"/>
      <c r="ES74" s="5"/>
      <c r="ET74" s="5"/>
      <c r="EU74" s="4"/>
      <c r="EV74" s="4"/>
      <c r="EW74" s="4"/>
      <c r="EX74" s="5"/>
      <c r="EY74" s="5"/>
      <c r="EZ74" s="4"/>
      <c r="FA74" s="6"/>
      <c r="FB74" s="4"/>
      <c r="FC74" s="4"/>
      <c r="FD74" s="4"/>
      <c r="FE74" s="4"/>
      <c r="FF74" s="4"/>
      <c r="FG74" s="4"/>
      <c r="FH74" s="5"/>
      <c r="FI74" s="5"/>
      <c r="FJ74" s="5"/>
      <c r="FK74" s="5"/>
      <c r="FL74" s="5"/>
      <c r="FM74" s="5"/>
      <c r="FN74" s="4"/>
      <c r="FO74" s="4"/>
      <c r="FP74" s="4"/>
      <c r="FQ74" s="5"/>
      <c r="FR74" s="5"/>
      <c r="FS74" s="4"/>
      <c r="FT74" s="6"/>
      <c r="FU74" s="4"/>
      <c r="FV74" s="4"/>
      <c r="FW74" s="4"/>
      <c r="FX74" s="4"/>
      <c r="FY74" s="4"/>
      <c r="FZ74" s="4"/>
      <c r="GA74" s="5"/>
      <c r="GB74" s="5"/>
      <c r="GC74" s="5"/>
      <c r="GD74" s="5"/>
      <c r="GE74" s="5"/>
      <c r="GF74" s="5"/>
      <c r="GG74" s="4"/>
      <c r="GH74" s="4"/>
      <c r="GI74" s="4"/>
      <c r="GJ74" s="5"/>
      <c r="GK74" s="5"/>
      <c r="GL74" s="4"/>
      <c r="GM74" s="6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4"/>
      <c r="HA74" s="4"/>
      <c r="HB74" s="4"/>
      <c r="HC74" s="5"/>
      <c r="HD74" s="5"/>
      <c r="HE74" s="4"/>
      <c r="HF74" s="6"/>
      <c r="HG74" s="4"/>
      <c r="HH74" s="4"/>
      <c r="HI74" s="4"/>
      <c r="HJ74" s="4"/>
      <c r="HK74" s="4"/>
      <c r="HL74" s="4"/>
      <c r="HM74" s="5"/>
      <c r="HN74" s="5"/>
      <c r="HO74" s="5"/>
      <c r="HP74" s="5"/>
      <c r="HQ74" s="5"/>
      <c r="HR74" s="5"/>
      <c r="HS74" s="4"/>
      <c r="HT74" s="4"/>
      <c r="HU74" s="4"/>
      <c r="HV74" s="5"/>
      <c r="HW74" s="5"/>
      <c r="HX74" s="4"/>
      <c r="HY74" s="6"/>
      <c r="HZ74" s="4"/>
      <c r="IA74" s="4"/>
      <c r="IB74" s="4"/>
      <c r="IC74" s="4"/>
      <c r="ID74" s="4"/>
      <c r="IE74" s="4"/>
      <c r="IF74" s="5"/>
      <c r="IG74" s="5"/>
      <c r="IH74" s="5"/>
      <c r="II74" s="5"/>
      <c r="IJ74" s="4"/>
      <c r="IK74" s="4"/>
      <c r="IL74" s="4"/>
      <c r="IM74" s="4"/>
      <c r="IN74" s="4"/>
      <c r="IO74" s="5"/>
      <c r="IP74" s="5"/>
      <c r="IQ74" s="4"/>
      <c r="IR74" s="6"/>
      <c r="IS74" s="1"/>
      <c r="IT74" s="1"/>
      <c r="IU74" s="1"/>
      <c r="IV74" s="1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</row>
    <row r="75" ht="15.0" customHeight="1">
      <c r="A75" s="53"/>
      <c r="B75" s="53"/>
      <c r="C75" s="53"/>
      <c r="D75" s="5"/>
      <c r="E75" s="59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4"/>
      <c r="S75" s="4"/>
      <c r="T75" s="4"/>
      <c r="U75" s="5"/>
      <c r="V75" s="5"/>
      <c r="W75" s="5"/>
      <c r="X75" s="5"/>
      <c r="Y75" s="4"/>
      <c r="Z75" s="4"/>
      <c r="AA75" s="4"/>
      <c r="AB75" s="4"/>
      <c r="AC75" s="4"/>
      <c r="AD75" s="4"/>
      <c r="AE75" s="5"/>
      <c r="AF75" s="5"/>
      <c r="AG75" s="5"/>
      <c r="AH75" s="5"/>
      <c r="AI75" s="5"/>
      <c r="AJ75" s="5"/>
      <c r="AK75" s="4"/>
      <c r="AL75" s="4"/>
      <c r="AM75" s="4"/>
      <c r="AN75" s="5"/>
      <c r="AO75" s="5"/>
      <c r="AP75" s="4"/>
      <c r="AQ75" s="6"/>
      <c r="AR75" s="4"/>
      <c r="AS75" s="4"/>
      <c r="AT75" s="4"/>
      <c r="AU75" s="4"/>
      <c r="AV75" s="4"/>
      <c r="AW75" s="4"/>
      <c r="AX75" s="5"/>
      <c r="AY75" s="5"/>
      <c r="AZ75" s="5"/>
      <c r="BA75" s="5"/>
      <c r="BB75" s="5"/>
      <c r="BC75" s="5"/>
      <c r="BD75" s="4"/>
      <c r="BE75" s="4"/>
      <c r="BF75" s="4"/>
      <c r="BG75" s="5"/>
      <c r="BH75" s="5"/>
      <c r="BI75" s="4"/>
      <c r="BJ75" s="6"/>
      <c r="BK75" s="4"/>
      <c r="BL75" s="4"/>
      <c r="BM75" s="4"/>
      <c r="BN75" s="4"/>
      <c r="BO75" s="4"/>
      <c r="BP75" s="4"/>
      <c r="BQ75" s="5"/>
      <c r="BR75" s="5"/>
      <c r="BS75" s="5"/>
      <c r="BT75" s="5"/>
      <c r="BU75" s="5"/>
      <c r="BV75" s="5"/>
      <c r="BW75" s="4"/>
      <c r="BX75" s="4"/>
      <c r="BY75" s="4"/>
      <c r="BZ75" s="5"/>
      <c r="CA75" s="5"/>
      <c r="CB75" s="4"/>
      <c r="CC75" s="6"/>
      <c r="CD75" s="4"/>
      <c r="CE75" s="4"/>
      <c r="CF75" s="4"/>
      <c r="CG75" s="4"/>
      <c r="CH75" s="4"/>
      <c r="CI75" s="4"/>
      <c r="CJ75" s="5"/>
      <c r="CK75" s="5"/>
      <c r="CL75" s="5"/>
      <c r="CM75" s="5"/>
      <c r="CN75" s="5"/>
      <c r="CO75" s="5"/>
      <c r="CP75" s="4"/>
      <c r="CQ75" s="4"/>
      <c r="CR75" s="4"/>
      <c r="CS75" s="5"/>
      <c r="CT75" s="5"/>
      <c r="CU75" s="4"/>
      <c r="CV75" s="6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4"/>
      <c r="DJ75" s="4"/>
      <c r="DK75" s="4"/>
      <c r="DL75" s="5"/>
      <c r="DM75" s="5"/>
      <c r="DN75" s="4"/>
      <c r="DO75" s="6"/>
      <c r="DP75" s="4"/>
      <c r="DQ75" s="4"/>
      <c r="DR75" s="4"/>
      <c r="DS75" s="4"/>
      <c r="DT75" s="4"/>
      <c r="DU75" s="4"/>
      <c r="DV75" s="5"/>
      <c r="DW75" s="5"/>
      <c r="DX75" s="5"/>
      <c r="DY75" s="5"/>
      <c r="DZ75" s="5"/>
      <c r="EA75" s="5"/>
      <c r="EB75" s="4"/>
      <c r="EC75" s="4"/>
      <c r="ED75" s="4"/>
      <c r="EE75" s="5"/>
      <c r="EF75" s="5"/>
      <c r="EG75" s="4"/>
      <c r="EH75" s="6"/>
      <c r="EI75" s="4"/>
      <c r="EJ75" s="4"/>
      <c r="EK75" s="4"/>
      <c r="EL75" s="4"/>
      <c r="EM75" s="4"/>
      <c r="EN75" s="4"/>
      <c r="EO75" s="5"/>
      <c r="EP75" s="5"/>
      <c r="EQ75" s="5"/>
      <c r="ER75" s="5"/>
      <c r="ES75" s="5"/>
      <c r="ET75" s="5"/>
      <c r="EU75" s="4"/>
      <c r="EV75" s="4"/>
      <c r="EW75" s="4"/>
      <c r="EX75" s="5"/>
      <c r="EY75" s="5"/>
      <c r="EZ75" s="4"/>
      <c r="FA75" s="6"/>
      <c r="FB75" s="4"/>
      <c r="FC75" s="4"/>
      <c r="FD75" s="4"/>
      <c r="FE75" s="4"/>
      <c r="FF75" s="4"/>
      <c r="FG75" s="4"/>
      <c r="FH75" s="5"/>
      <c r="FI75" s="5"/>
      <c r="FJ75" s="5"/>
      <c r="FK75" s="5"/>
      <c r="FL75" s="5"/>
      <c r="FM75" s="5"/>
      <c r="FN75" s="4"/>
      <c r="FO75" s="4"/>
      <c r="FP75" s="4"/>
      <c r="FQ75" s="5"/>
      <c r="FR75" s="5"/>
      <c r="FS75" s="4"/>
      <c r="FT75" s="6"/>
      <c r="FU75" s="4"/>
      <c r="FV75" s="4"/>
      <c r="FW75" s="4"/>
      <c r="FX75" s="4"/>
      <c r="FY75" s="4"/>
      <c r="FZ75" s="4"/>
      <c r="GA75" s="5"/>
      <c r="GB75" s="5"/>
      <c r="GC75" s="5"/>
      <c r="GD75" s="5"/>
      <c r="GE75" s="5"/>
      <c r="GF75" s="5"/>
      <c r="GG75" s="4"/>
      <c r="GH75" s="4"/>
      <c r="GI75" s="4"/>
      <c r="GJ75" s="5"/>
      <c r="GK75" s="5"/>
      <c r="GL75" s="4"/>
      <c r="GM75" s="6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4"/>
      <c r="HA75" s="4"/>
      <c r="HB75" s="4"/>
      <c r="HC75" s="5"/>
      <c r="HD75" s="5"/>
      <c r="HE75" s="4"/>
      <c r="HF75" s="6"/>
      <c r="HG75" s="4"/>
      <c r="HH75" s="4"/>
      <c r="HI75" s="4"/>
      <c r="HJ75" s="4"/>
      <c r="HK75" s="4"/>
      <c r="HL75" s="4"/>
      <c r="HM75" s="5"/>
      <c r="HN75" s="5"/>
      <c r="HO75" s="5"/>
      <c r="HP75" s="5"/>
      <c r="HQ75" s="5"/>
      <c r="HR75" s="5"/>
      <c r="HS75" s="4"/>
      <c r="HT75" s="4"/>
      <c r="HU75" s="4"/>
      <c r="HV75" s="5"/>
      <c r="HW75" s="5"/>
      <c r="HX75" s="4"/>
      <c r="HY75" s="6"/>
      <c r="HZ75" s="4"/>
      <c r="IA75" s="4"/>
      <c r="IB75" s="4"/>
      <c r="IC75" s="4"/>
      <c r="ID75" s="4"/>
      <c r="IE75" s="4"/>
      <c r="IF75" s="5"/>
      <c r="IG75" s="5"/>
      <c r="IH75" s="5"/>
      <c r="II75" s="5"/>
      <c r="IJ75" s="4"/>
      <c r="IK75" s="4"/>
      <c r="IL75" s="4"/>
      <c r="IM75" s="4"/>
      <c r="IN75" s="4"/>
      <c r="IO75" s="5"/>
      <c r="IP75" s="5"/>
      <c r="IQ75" s="4"/>
      <c r="IR75" s="6"/>
      <c r="IS75" s="1"/>
      <c r="IT75" s="1"/>
      <c r="IU75" s="1"/>
      <c r="IV75" s="1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</row>
    <row r="76" ht="15.75" customHeight="1">
      <c r="A76" s="53"/>
      <c r="B76" s="53"/>
      <c r="C76" s="53"/>
      <c r="D76" s="5"/>
      <c r="E76" s="59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4"/>
      <c r="S76" s="4"/>
      <c r="T76" s="4"/>
      <c r="U76" s="5"/>
      <c r="V76" s="5"/>
      <c r="W76" s="5"/>
      <c r="X76" s="5"/>
      <c r="Y76" s="4"/>
      <c r="Z76" s="4"/>
      <c r="AA76" s="4"/>
      <c r="AB76" s="4"/>
      <c r="AC76" s="4"/>
      <c r="AD76" s="4"/>
      <c r="AE76" s="5"/>
      <c r="AF76" s="5"/>
      <c r="AG76" s="5"/>
      <c r="AH76" s="5"/>
      <c r="AI76" s="5"/>
      <c r="AJ76" s="5"/>
      <c r="AK76" s="4"/>
      <c r="AL76" s="4"/>
      <c r="AM76" s="4"/>
      <c r="AN76" s="5"/>
      <c r="AO76" s="5"/>
      <c r="AP76" s="4"/>
      <c r="AQ76" s="6"/>
      <c r="AR76" s="4"/>
      <c r="AS76" s="4"/>
      <c r="AT76" s="4"/>
      <c r="AU76" s="4"/>
      <c r="AV76" s="4"/>
      <c r="AW76" s="4"/>
      <c r="AX76" s="5"/>
      <c r="AY76" s="5"/>
      <c r="AZ76" s="5"/>
      <c r="BA76" s="5"/>
      <c r="BB76" s="5"/>
      <c r="BC76" s="5"/>
      <c r="BD76" s="4"/>
      <c r="BE76" s="4"/>
      <c r="BF76" s="4"/>
      <c r="BG76" s="5"/>
      <c r="BH76" s="5"/>
      <c r="BI76" s="4"/>
      <c r="BJ76" s="6"/>
      <c r="BK76" s="4"/>
      <c r="BL76" s="4"/>
      <c r="BM76" s="4"/>
      <c r="BN76" s="4"/>
      <c r="BO76" s="4"/>
      <c r="BP76" s="4"/>
      <c r="BQ76" s="5"/>
      <c r="BR76" s="5"/>
      <c r="BS76" s="5"/>
      <c r="BT76" s="5"/>
      <c r="BU76" s="5"/>
      <c r="BV76" s="5"/>
      <c r="BW76" s="4"/>
      <c r="BX76" s="4"/>
      <c r="BY76" s="4"/>
      <c r="BZ76" s="5"/>
      <c r="CA76" s="5"/>
      <c r="CB76" s="4"/>
      <c r="CC76" s="6"/>
      <c r="CD76" s="4"/>
      <c r="CE76" s="4"/>
      <c r="CF76" s="4"/>
      <c r="CG76" s="4"/>
      <c r="CH76" s="4"/>
      <c r="CI76" s="4"/>
      <c r="CJ76" s="5"/>
      <c r="CK76" s="5"/>
      <c r="CL76" s="5"/>
      <c r="CM76" s="5"/>
      <c r="CN76" s="5"/>
      <c r="CO76" s="5"/>
      <c r="CP76" s="4"/>
      <c r="CQ76" s="4"/>
      <c r="CR76" s="4"/>
      <c r="CS76" s="5"/>
      <c r="CT76" s="5"/>
      <c r="CU76" s="4"/>
      <c r="CV76" s="6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4"/>
      <c r="DJ76" s="4"/>
      <c r="DK76" s="4"/>
      <c r="DL76" s="5"/>
      <c r="DM76" s="5"/>
      <c r="DN76" s="4"/>
      <c r="DO76" s="6"/>
      <c r="DP76" s="4"/>
      <c r="DQ76" s="4"/>
      <c r="DR76" s="4"/>
      <c r="DS76" s="4"/>
      <c r="DT76" s="4"/>
      <c r="DU76" s="4"/>
      <c r="DV76" s="5"/>
      <c r="DW76" s="5"/>
      <c r="DX76" s="5"/>
      <c r="DY76" s="5"/>
      <c r="DZ76" s="5"/>
      <c r="EA76" s="5"/>
      <c r="EB76" s="4"/>
      <c r="EC76" s="4"/>
      <c r="ED76" s="4"/>
      <c r="EE76" s="5"/>
      <c r="EF76" s="5"/>
      <c r="EG76" s="4"/>
      <c r="EH76" s="6"/>
      <c r="EI76" s="4"/>
      <c r="EJ76" s="4"/>
      <c r="EK76" s="4"/>
      <c r="EL76" s="4"/>
      <c r="EM76" s="4"/>
      <c r="EN76" s="4"/>
      <c r="EO76" s="5"/>
      <c r="EP76" s="5"/>
      <c r="EQ76" s="5"/>
      <c r="ER76" s="5"/>
      <c r="ES76" s="5"/>
      <c r="ET76" s="5"/>
      <c r="EU76" s="4"/>
      <c r="EV76" s="4"/>
      <c r="EW76" s="4"/>
      <c r="EX76" s="5"/>
      <c r="EY76" s="5"/>
      <c r="EZ76" s="4"/>
      <c r="FA76" s="6"/>
      <c r="FB76" s="4"/>
      <c r="FC76" s="4"/>
      <c r="FD76" s="4"/>
      <c r="FE76" s="4"/>
      <c r="FF76" s="4"/>
      <c r="FG76" s="4"/>
      <c r="FH76" s="5"/>
      <c r="FI76" s="5"/>
      <c r="FJ76" s="5"/>
      <c r="FK76" s="5"/>
      <c r="FL76" s="5"/>
      <c r="FM76" s="5"/>
      <c r="FN76" s="4"/>
      <c r="FO76" s="4"/>
      <c r="FP76" s="4"/>
      <c r="FQ76" s="5"/>
      <c r="FR76" s="5"/>
      <c r="FS76" s="4"/>
      <c r="FT76" s="6"/>
      <c r="FU76" s="4"/>
      <c r="FV76" s="4"/>
      <c r="FW76" s="4"/>
      <c r="FX76" s="4"/>
      <c r="FY76" s="4"/>
      <c r="FZ76" s="4"/>
      <c r="GA76" s="5"/>
      <c r="GB76" s="5"/>
      <c r="GC76" s="5"/>
      <c r="GD76" s="5"/>
      <c r="GE76" s="5"/>
      <c r="GF76" s="5"/>
      <c r="GG76" s="4"/>
      <c r="GH76" s="4"/>
      <c r="GI76" s="4"/>
      <c r="GJ76" s="5"/>
      <c r="GK76" s="5"/>
      <c r="GL76" s="4"/>
      <c r="GM76" s="6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4"/>
      <c r="HA76" s="4"/>
      <c r="HB76" s="4"/>
      <c r="HC76" s="5"/>
      <c r="HD76" s="5"/>
      <c r="HE76" s="4"/>
      <c r="HF76" s="6"/>
      <c r="HG76" s="4"/>
      <c r="HH76" s="4"/>
      <c r="HI76" s="4"/>
      <c r="HJ76" s="4"/>
      <c r="HK76" s="4"/>
      <c r="HL76" s="4"/>
      <c r="HM76" s="5"/>
      <c r="HN76" s="5"/>
      <c r="HO76" s="5"/>
      <c r="HP76" s="5"/>
      <c r="HQ76" s="5"/>
      <c r="HR76" s="5"/>
      <c r="HS76" s="4"/>
      <c r="HT76" s="4"/>
      <c r="HU76" s="4"/>
      <c r="HV76" s="5"/>
      <c r="HW76" s="5"/>
      <c r="HX76" s="4"/>
      <c r="HY76" s="6"/>
      <c r="HZ76" s="4"/>
      <c r="IA76" s="4"/>
      <c r="IB76" s="4"/>
      <c r="IC76" s="4"/>
      <c r="ID76" s="4"/>
      <c r="IE76" s="4"/>
      <c r="IF76" s="5"/>
      <c r="IG76" s="5"/>
      <c r="IH76" s="5"/>
      <c r="II76" s="5"/>
      <c r="IJ76" s="4"/>
      <c r="IK76" s="4"/>
      <c r="IL76" s="4"/>
      <c r="IM76" s="4"/>
      <c r="IN76" s="4"/>
      <c r="IO76" s="5"/>
      <c r="IP76" s="5"/>
      <c r="IQ76" s="4"/>
      <c r="IR76" s="6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</row>
    <row r="77" ht="15.75" customHeight="1">
      <c r="A77" s="53"/>
      <c r="B77" s="53"/>
      <c r="C77" s="53"/>
      <c r="D77" s="5"/>
      <c r="E77" s="59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4"/>
      <c r="S77" s="4"/>
      <c r="T77" s="4"/>
      <c r="U77" s="5"/>
      <c r="V77" s="5"/>
      <c r="W77" s="4"/>
      <c r="X77" s="6"/>
      <c r="Y77" s="4"/>
      <c r="Z77" s="4"/>
      <c r="AA77" s="4"/>
      <c r="AB77" s="4"/>
      <c r="AC77" s="4"/>
      <c r="AD77" s="4"/>
      <c r="AE77" s="5"/>
      <c r="AF77" s="5"/>
      <c r="AG77" s="5"/>
      <c r="AH77" s="5"/>
      <c r="AI77" s="5"/>
      <c r="AJ77" s="5"/>
      <c r="AK77" s="4"/>
      <c r="AL77" s="4"/>
      <c r="AM77" s="4"/>
      <c r="AN77" s="5"/>
      <c r="AO77" s="5"/>
      <c r="AP77" s="4"/>
      <c r="AQ77" s="6"/>
      <c r="AR77" s="4"/>
      <c r="AS77" s="4"/>
      <c r="AT77" s="4"/>
      <c r="AU77" s="4"/>
      <c r="AV77" s="4"/>
      <c r="AW77" s="4"/>
      <c r="AX77" s="5"/>
      <c r="AY77" s="5"/>
      <c r="AZ77" s="5"/>
      <c r="BA77" s="5"/>
      <c r="BB77" s="5"/>
      <c r="BC77" s="5"/>
      <c r="BD77" s="4"/>
      <c r="BE77" s="4"/>
      <c r="BF77" s="4"/>
      <c r="BG77" s="5"/>
      <c r="BH77" s="5"/>
      <c r="BI77" s="4"/>
      <c r="BJ77" s="6"/>
      <c r="BK77" s="4"/>
      <c r="BL77" s="4"/>
      <c r="BM77" s="4"/>
      <c r="BN77" s="4"/>
      <c r="BO77" s="4"/>
      <c r="BP77" s="4"/>
      <c r="BQ77" s="5"/>
      <c r="BR77" s="5"/>
      <c r="BS77" s="5"/>
      <c r="BT77" s="5"/>
      <c r="BU77" s="5"/>
      <c r="BV77" s="5"/>
      <c r="BW77" s="4"/>
      <c r="BX77" s="4"/>
      <c r="BY77" s="4"/>
      <c r="BZ77" s="5"/>
      <c r="CA77" s="5"/>
      <c r="CB77" s="4"/>
      <c r="CC77" s="6"/>
      <c r="CD77" s="4"/>
      <c r="CE77" s="4"/>
      <c r="CF77" s="4"/>
      <c r="CG77" s="4"/>
      <c r="CH77" s="4"/>
      <c r="CI77" s="4"/>
      <c r="CJ77" s="5"/>
      <c r="CK77" s="5"/>
      <c r="CL77" s="5"/>
      <c r="CM77" s="5"/>
      <c r="CN77" s="5"/>
      <c r="CO77" s="5"/>
      <c r="CP77" s="4"/>
      <c r="CQ77" s="4"/>
      <c r="CR77" s="4"/>
      <c r="CS77" s="5"/>
      <c r="CT77" s="5"/>
      <c r="CU77" s="4"/>
      <c r="CV77" s="6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4"/>
      <c r="DJ77" s="4"/>
      <c r="DK77" s="4"/>
      <c r="DL77" s="5"/>
      <c r="DM77" s="5"/>
      <c r="DN77" s="4"/>
      <c r="DO77" s="6"/>
      <c r="DP77" s="4"/>
      <c r="DQ77" s="4"/>
      <c r="DR77" s="4"/>
      <c r="DS77" s="4"/>
      <c r="DT77" s="4"/>
      <c r="DU77" s="4"/>
      <c r="DV77" s="5"/>
      <c r="DW77" s="5"/>
      <c r="DX77" s="5"/>
      <c r="DY77" s="5"/>
      <c r="DZ77" s="5"/>
      <c r="EA77" s="5"/>
      <c r="EB77" s="4"/>
      <c r="EC77" s="4"/>
      <c r="ED77" s="4"/>
      <c r="EE77" s="5"/>
      <c r="EF77" s="5"/>
      <c r="EG77" s="4"/>
      <c r="EH77" s="6"/>
      <c r="EI77" s="4"/>
      <c r="EJ77" s="4"/>
      <c r="EK77" s="4"/>
      <c r="EL77" s="4"/>
      <c r="EM77" s="4"/>
      <c r="EN77" s="4"/>
      <c r="EO77" s="5"/>
      <c r="EP77" s="5"/>
      <c r="EQ77" s="5"/>
      <c r="ER77" s="5"/>
      <c r="ES77" s="5"/>
      <c r="ET77" s="5"/>
      <c r="EU77" s="4"/>
      <c r="EV77" s="4"/>
      <c r="EW77" s="4"/>
      <c r="EX77" s="5"/>
      <c r="EY77" s="5"/>
      <c r="EZ77" s="4"/>
      <c r="FA77" s="6"/>
      <c r="FB77" s="4"/>
      <c r="FC77" s="4"/>
      <c r="FD77" s="4"/>
      <c r="FE77" s="4"/>
      <c r="FF77" s="4"/>
      <c r="FG77" s="4"/>
      <c r="FH77" s="5"/>
      <c r="FI77" s="5"/>
      <c r="FJ77" s="5"/>
      <c r="FK77" s="5"/>
      <c r="FL77" s="5"/>
      <c r="FM77" s="5"/>
      <c r="FN77" s="4"/>
      <c r="FO77" s="4"/>
      <c r="FP77" s="4"/>
      <c r="FQ77" s="5"/>
      <c r="FR77" s="5"/>
      <c r="FS77" s="4"/>
      <c r="FT77" s="6"/>
      <c r="FU77" s="4"/>
      <c r="FV77" s="4"/>
      <c r="FW77" s="4"/>
      <c r="FX77" s="4"/>
      <c r="FY77" s="4"/>
      <c r="FZ77" s="4"/>
      <c r="GA77" s="5"/>
      <c r="GB77" s="5"/>
      <c r="GC77" s="5"/>
      <c r="GD77" s="5"/>
      <c r="GE77" s="5"/>
      <c r="GF77" s="5"/>
      <c r="GG77" s="4"/>
      <c r="GH77" s="4"/>
      <c r="GI77" s="4"/>
      <c r="GJ77" s="5"/>
      <c r="GK77" s="5"/>
      <c r="GL77" s="4"/>
      <c r="GM77" s="6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4"/>
      <c r="HA77" s="4"/>
      <c r="HB77" s="4"/>
      <c r="HC77" s="5"/>
      <c r="HD77" s="5"/>
      <c r="HE77" s="4"/>
      <c r="HF77" s="6"/>
      <c r="HG77" s="4"/>
      <c r="HH77" s="4"/>
      <c r="HI77" s="4"/>
      <c r="HJ77" s="4"/>
      <c r="HK77" s="4"/>
      <c r="HL77" s="4"/>
      <c r="HM77" s="5"/>
      <c r="HN77" s="5"/>
      <c r="HO77" s="5"/>
      <c r="HP77" s="5"/>
      <c r="HQ77" s="5"/>
      <c r="HR77" s="5"/>
      <c r="HS77" s="4"/>
      <c r="HT77" s="4"/>
      <c r="HU77" s="4"/>
      <c r="HV77" s="5"/>
      <c r="HW77" s="5"/>
      <c r="HX77" s="4"/>
      <c r="HY77" s="6"/>
      <c r="HZ77" s="4"/>
      <c r="IA77" s="4"/>
      <c r="IB77" s="4"/>
      <c r="IC77" s="4"/>
      <c r="ID77" s="4"/>
      <c r="IE77" s="4"/>
      <c r="IF77" s="5"/>
      <c r="IG77" s="5"/>
      <c r="IH77" s="5"/>
      <c r="II77" s="5"/>
      <c r="IJ77" s="4"/>
      <c r="IK77" s="4"/>
      <c r="IL77" s="4"/>
      <c r="IM77" s="4"/>
      <c r="IN77" s="4"/>
      <c r="IO77" s="5"/>
      <c r="IP77" s="5"/>
      <c r="IQ77" s="4"/>
      <c r="IR77" s="6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</row>
    <row r="78" ht="15.75" customHeight="1">
      <c r="A78" s="53"/>
      <c r="B78" s="53"/>
      <c r="C78" s="53"/>
      <c r="D78" s="5"/>
      <c r="E78" s="59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4"/>
      <c r="S78" s="4"/>
      <c r="T78" s="4"/>
      <c r="U78" s="5"/>
      <c r="V78" s="5"/>
      <c r="W78" s="4"/>
      <c r="X78" s="6"/>
      <c r="Y78" s="4"/>
      <c r="Z78" s="4"/>
      <c r="AA78" s="4"/>
      <c r="AB78" s="4"/>
      <c r="AC78" s="4"/>
      <c r="AD78" s="4"/>
      <c r="AE78" s="5"/>
      <c r="AF78" s="5"/>
      <c r="AG78" s="5"/>
      <c r="AH78" s="5"/>
      <c r="AI78" s="5"/>
      <c r="AJ78" s="5"/>
      <c r="AK78" s="4"/>
      <c r="AL78" s="4"/>
      <c r="AM78" s="4"/>
      <c r="AN78" s="5"/>
      <c r="AO78" s="5"/>
      <c r="AP78" s="4"/>
      <c r="AQ78" s="6"/>
      <c r="AR78" s="4"/>
      <c r="AS78" s="4"/>
      <c r="AT78" s="4"/>
      <c r="AU78" s="4"/>
      <c r="AV78" s="4"/>
      <c r="AW78" s="4"/>
      <c r="AX78" s="5"/>
      <c r="AY78" s="5"/>
      <c r="AZ78" s="5"/>
      <c r="BA78" s="5"/>
      <c r="BB78" s="5"/>
      <c r="BC78" s="5"/>
      <c r="BD78" s="4"/>
      <c r="BE78" s="4"/>
      <c r="BF78" s="4"/>
      <c r="BG78" s="5"/>
      <c r="BH78" s="5"/>
      <c r="BI78" s="4"/>
      <c r="BJ78" s="6"/>
      <c r="BK78" s="4"/>
      <c r="BL78" s="4"/>
      <c r="BM78" s="4"/>
      <c r="BN78" s="4"/>
      <c r="BO78" s="4"/>
      <c r="BP78" s="4"/>
      <c r="BQ78" s="5"/>
      <c r="BR78" s="5"/>
      <c r="BS78" s="5"/>
      <c r="BT78" s="5"/>
      <c r="BU78" s="5"/>
      <c r="BV78" s="5"/>
      <c r="BW78" s="4"/>
      <c r="BX78" s="4"/>
      <c r="BY78" s="4"/>
      <c r="BZ78" s="5"/>
      <c r="CA78" s="5"/>
      <c r="CB78" s="4"/>
      <c r="CC78" s="6"/>
      <c r="CD78" s="4"/>
      <c r="CE78" s="4"/>
      <c r="CF78" s="4"/>
      <c r="CG78" s="4"/>
      <c r="CH78" s="4"/>
      <c r="CI78" s="4"/>
      <c r="CJ78" s="5"/>
      <c r="CK78" s="5"/>
      <c r="CL78" s="5"/>
      <c r="CM78" s="5"/>
      <c r="CN78" s="5"/>
      <c r="CO78" s="5"/>
      <c r="CP78" s="4"/>
      <c r="CQ78" s="4"/>
      <c r="CR78" s="4"/>
      <c r="CS78" s="5"/>
      <c r="CT78" s="5"/>
      <c r="CU78" s="4"/>
      <c r="CV78" s="6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4"/>
      <c r="DJ78" s="4"/>
      <c r="DK78" s="4"/>
      <c r="DL78" s="5"/>
      <c r="DM78" s="5"/>
      <c r="DN78" s="4"/>
      <c r="DO78" s="6"/>
      <c r="DP78" s="4"/>
      <c r="DQ78" s="4"/>
      <c r="DR78" s="4"/>
      <c r="DS78" s="4"/>
      <c r="DT78" s="4"/>
      <c r="DU78" s="4"/>
      <c r="DV78" s="5"/>
      <c r="DW78" s="5"/>
      <c r="DX78" s="5"/>
      <c r="DY78" s="5"/>
      <c r="DZ78" s="5"/>
      <c r="EA78" s="5"/>
      <c r="EB78" s="4"/>
      <c r="EC78" s="4"/>
      <c r="ED78" s="4"/>
      <c r="EE78" s="5"/>
      <c r="EF78" s="5"/>
      <c r="EG78" s="4"/>
      <c r="EH78" s="6"/>
      <c r="EI78" s="4"/>
      <c r="EJ78" s="4"/>
      <c r="EK78" s="4"/>
      <c r="EL78" s="4"/>
      <c r="EM78" s="4"/>
      <c r="EN78" s="4"/>
      <c r="EO78" s="5"/>
      <c r="EP78" s="5"/>
      <c r="EQ78" s="5"/>
      <c r="ER78" s="5"/>
      <c r="ES78" s="5"/>
      <c r="ET78" s="5"/>
      <c r="EU78" s="4"/>
      <c r="EV78" s="4"/>
      <c r="EW78" s="4"/>
      <c r="EX78" s="5"/>
      <c r="EY78" s="5"/>
      <c r="EZ78" s="4"/>
      <c r="FA78" s="6"/>
      <c r="FB78" s="4"/>
      <c r="FC78" s="4"/>
      <c r="FD78" s="4"/>
      <c r="FE78" s="4"/>
      <c r="FF78" s="4"/>
      <c r="FG78" s="4"/>
      <c r="FH78" s="5"/>
      <c r="FI78" s="5"/>
      <c r="FJ78" s="5"/>
      <c r="FK78" s="5"/>
      <c r="FL78" s="5"/>
      <c r="FM78" s="5"/>
      <c r="FN78" s="4"/>
      <c r="FO78" s="4"/>
      <c r="FP78" s="4"/>
      <c r="FQ78" s="5"/>
      <c r="FR78" s="5"/>
      <c r="FS78" s="4"/>
      <c r="FT78" s="6"/>
      <c r="FU78" s="4"/>
      <c r="FV78" s="4"/>
      <c r="FW78" s="4"/>
      <c r="FX78" s="4"/>
      <c r="FY78" s="4"/>
      <c r="FZ78" s="4"/>
      <c r="GA78" s="5"/>
      <c r="GB78" s="5"/>
      <c r="GC78" s="5"/>
      <c r="GD78" s="5"/>
      <c r="GE78" s="5"/>
      <c r="GF78" s="5"/>
      <c r="GG78" s="4"/>
      <c r="GH78" s="4"/>
      <c r="GI78" s="4"/>
      <c r="GJ78" s="5"/>
      <c r="GK78" s="5"/>
      <c r="GL78" s="4"/>
      <c r="GM78" s="6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4"/>
      <c r="HA78" s="4"/>
      <c r="HB78" s="4"/>
      <c r="HC78" s="5"/>
      <c r="HD78" s="5"/>
      <c r="HE78" s="4"/>
      <c r="HF78" s="6"/>
      <c r="HG78" s="4"/>
      <c r="HH78" s="4"/>
      <c r="HI78" s="4"/>
      <c r="HJ78" s="4"/>
      <c r="HK78" s="4"/>
      <c r="HL78" s="4"/>
      <c r="HM78" s="5"/>
      <c r="HN78" s="5"/>
      <c r="HO78" s="5"/>
      <c r="HP78" s="5"/>
      <c r="HQ78" s="5"/>
      <c r="HR78" s="5"/>
      <c r="HS78" s="4"/>
      <c r="HT78" s="4"/>
      <c r="HU78" s="4"/>
      <c r="HV78" s="5"/>
      <c r="HW78" s="5"/>
      <c r="HX78" s="4"/>
      <c r="HY78" s="6"/>
      <c r="HZ78" s="4"/>
      <c r="IA78" s="4"/>
      <c r="IB78" s="4"/>
      <c r="IC78" s="4"/>
      <c r="ID78" s="4"/>
      <c r="IE78" s="4"/>
      <c r="IF78" s="5"/>
      <c r="IG78" s="5"/>
      <c r="IH78" s="5"/>
      <c r="II78" s="5"/>
      <c r="IJ78" s="4"/>
      <c r="IK78" s="4"/>
      <c r="IL78" s="4"/>
      <c r="IM78" s="4"/>
      <c r="IN78" s="4"/>
      <c r="IO78" s="5"/>
      <c r="IP78" s="5"/>
      <c r="IQ78" s="4"/>
      <c r="IR78" s="6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</row>
    <row r="79" ht="15.75" customHeight="1">
      <c r="A79" s="5"/>
      <c r="B79" s="5"/>
      <c r="C79" s="5"/>
      <c r="D79" s="5"/>
      <c r="E79" s="59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4"/>
      <c r="S79" s="4"/>
      <c r="T79" s="4"/>
      <c r="U79" s="5"/>
      <c r="V79" s="5"/>
      <c r="W79" s="4"/>
      <c r="X79" s="6"/>
      <c r="Y79" s="4"/>
      <c r="Z79" s="4"/>
      <c r="AA79" s="4"/>
      <c r="AB79" s="4"/>
      <c r="AC79" s="4"/>
      <c r="AD79" s="4"/>
      <c r="AE79" s="5"/>
      <c r="AF79" s="5"/>
      <c r="AG79" s="5"/>
      <c r="AH79" s="5"/>
      <c r="AI79" s="5"/>
      <c r="AJ79" s="5"/>
      <c r="AK79" s="4"/>
      <c r="AL79" s="4"/>
      <c r="AM79" s="4"/>
      <c r="AN79" s="5"/>
      <c r="AO79" s="5"/>
      <c r="AP79" s="4"/>
      <c r="AQ79" s="6"/>
      <c r="AR79" s="4"/>
      <c r="AS79" s="4"/>
      <c r="AT79" s="4"/>
      <c r="AU79" s="4"/>
      <c r="AV79" s="4"/>
      <c r="AW79" s="4"/>
      <c r="AX79" s="5"/>
      <c r="AY79" s="5"/>
      <c r="AZ79" s="5"/>
      <c r="BA79" s="5"/>
      <c r="BB79" s="5"/>
      <c r="BC79" s="5"/>
      <c r="BD79" s="4"/>
      <c r="BE79" s="4"/>
      <c r="BF79" s="4"/>
      <c r="BG79" s="5"/>
      <c r="BH79" s="5"/>
      <c r="BI79" s="4"/>
      <c r="BJ79" s="6"/>
      <c r="BK79" s="4"/>
      <c r="BL79" s="4"/>
      <c r="BM79" s="4"/>
      <c r="BN79" s="4"/>
      <c r="BO79" s="4"/>
      <c r="BP79" s="4"/>
      <c r="BQ79" s="5"/>
      <c r="BR79" s="5"/>
      <c r="BS79" s="5"/>
      <c r="BT79" s="5"/>
      <c r="BU79" s="5"/>
      <c r="BV79" s="5"/>
      <c r="BW79" s="4"/>
      <c r="BX79" s="4"/>
      <c r="BY79" s="4"/>
      <c r="BZ79" s="5"/>
      <c r="CA79" s="5"/>
      <c r="CB79" s="4"/>
      <c r="CC79" s="6"/>
      <c r="CD79" s="4"/>
      <c r="CE79" s="4"/>
      <c r="CF79" s="4"/>
      <c r="CG79" s="4"/>
      <c r="CH79" s="4"/>
      <c r="CI79" s="4"/>
      <c r="CJ79" s="5"/>
      <c r="CK79" s="5"/>
      <c r="CL79" s="5"/>
      <c r="CM79" s="5"/>
      <c r="CN79" s="5"/>
      <c r="CO79" s="5"/>
      <c r="CP79" s="4"/>
      <c r="CQ79" s="4"/>
      <c r="CR79" s="4"/>
      <c r="CS79" s="5"/>
      <c r="CT79" s="5"/>
      <c r="CU79" s="4"/>
      <c r="CV79" s="6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4"/>
      <c r="DJ79" s="4"/>
      <c r="DK79" s="4"/>
      <c r="DL79" s="5"/>
      <c r="DM79" s="5"/>
      <c r="DN79" s="4"/>
      <c r="DO79" s="6"/>
      <c r="DP79" s="4"/>
      <c r="DQ79" s="4"/>
      <c r="DR79" s="4"/>
      <c r="DS79" s="4"/>
      <c r="DT79" s="4"/>
      <c r="DU79" s="4"/>
      <c r="DV79" s="5"/>
      <c r="DW79" s="5"/>
      <c r="DX79" s="5"/>
      <c r="DY79" s="5"/>
      <c r="DZ79" s="5"/>
      <c r="EA79" s="5"/>
      <c r="EB79" s="4"/>
      <c r="EC79" s="4"/>
      <c r="ED79" s="4"/>
      <c r="EE79" s="5"/>
      <c r="EF79" s="5"/>
      <c r="EG79" s="4"/>
      <c r="EH79" s="6"/>
      <c r="EI79" s="4"/>
      <c r="EJ79" s="4"/>
      <c r="EK79" s="4"/>
      <c r="EL79" s="4"/>
      <c r="EM79" s="4"/>
      <c r="EN79" s="4"/>
      <c r="EO79" s="5"/>
      <c r="EP79" s="5"/>
      <c r="EQ79" s="5"/>
      <c r="ER79" s="5"/>
      <c r="ES79" s="5"/>
      <c r="ET79" s="5"/>
      <c r="EU79" s="4"/>
      <c r="EV79" s="4"/>
      <c r="EW79" s="4"/>
      <c r="EX79" s="5"/>
      <c r="EY79" s="5"/>
      <c r="EZ79" s="4"/>
      <c r="FA79" s="6"/>
      <c r="FB79" s="4"/>
      <c r="FC79" s="4"/>
      <c r="FD79" s="4"/>
      <c r="FE79" s="4"/>
      <c r="FF79" s="4"/>
      <c r="FG79" s="4"/>
      <c r="FH79" s="5"/>
      <c r="FI79" s="5"/>
      <c r="FJ79" s="5"/>
      <c r="FK79" s="5"/>
      <c r="FL79" s="5"/>
      <c r="FM79" s="5"/>
      <c r="FN79" s="4"/>
      <c r="FO79" s="4"/>
      <c r="FP79" s="4"/>
      <c r="FQ79" s="5"/>
      <c r="FR79" s="5"/>
      <c r="FS79" s="4"/>
      <c r="FT79" s="6"/>
      <c r="FU79" s="4"/>
      <c r="FV79" s="4"/>
      <c r="FW79" s="4"/>
      <c r="FX79" s="4"/>
      <c r="FY79" s="4"/>
      <c r="FZ79" s="4"/>
      <c r="GA79" s="5"/>
      <c r="GB79" s="5"/>
      <c r="GC79" s="5"/>
      <c r="GD79" s="5"/>
      <c r="GE79" s="5"/>
      <c r="GF79" s="5"/>
      <c r="GG79" s="4"/>
      <c r="GH79" s="4"/>
      <c r="GI79" s="4"/>
      <c r="GJ79" s="5"/>
      <c r="GK79" s="5"/>
      <c r="GL79" s="4"/>
      <c r="GM79" s="6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4"/>
      <c r="HA79" s="4"/>
      <c r="HB79" s="4"/>
      <c r="HC79" s="5"/>
      <c r="HD79" s="5"/>
      <c r="HE79" s="4"/>
      <c r="HF79" s="6"/>
      <c r="HG79" s="4"/>
      <c r="HH79" s="4"/>
      <c r="HI79" s="4"/>
      <c r="HJ79" s="4"/>
      <c r="HK79" s="4"/>
      <c r="HL79" s="4"/>
      <c r="HM79" s="5"/>
      <c r="HN79" s="5"/>
      <c r="HO79" s="5"/>
      <c r="HP79" s="5"/>
      <c r="HQ79" s="5"/>
      <c r="HR79" s="5"/>
      <c r="HS79" s="4"/>
      <c r="HT79" s="4"/>
      <c r="HU79" s="4"/>
      <c r="HV79" s="5"/>
      <c r="HW79" s="5"/>
      <c r="HX79" s="4"/>
      <c r="HY79" s="6"/>
      <c r="HZ79" s="4"/>
      <c r="IA79" s="4"/>
      <c r="IB79" s="4"/>
      <c r="IC79" s="4"/>
      <c r="ID79" s="4"/>
      <c r="IE79" s="4"/>
      <c r="IF79" s="5"/>
      <c r="IG79" s="5"/>
      <c r="IH79" s="5"/>
      <c r="II79" s="5"/>
      <c r="IJ79" s="4"/>
      <c r="IK79" s="4"/>
      <c r="IL79" s="4"/>
      <c r="IM79" s="4"/>
      <c r="IN79" s="4"/>
      <c r="IO79" s="5"/>
      <c r="IP79" s="5"/>
      <c r="IQ79" s="4"/>
      <c r="IR79" s="6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</row>
    <row r="80" ht="15.75" customHeight="1">
      <c r="A80" s="5"/>
      <c r="B80" s="5"/>
      <c r="C80" s="5"/>
      <c r="D80" s="5"/>
      <c r="E80" s="59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4"/>
      <c r="S80" s="4"/>
      <c r="T80" s="4"/>
      <c r="U80" s="5"/>
      <c r="V80" s="5"/>
      <c r="W80" s="4"/>
      <c r="X80" s="6"/>
      <c r="Y80" s="4"/>
      <c r="Z80" s="4"/>
      <c r="AA80" s="4"/>
      <c r="AB80" s="4"/>
      <c r="AC80" s="4"/>
      <c r="AD80" s="4"/>
      <c r="AE80" s="5"/>
      <c r="AF80" s="5"/>
      <c r="AG80" s="5"/>
      <c r="AH80" s="5"/>
      <c r="AI80" s="5"/>
      <c r="AJ80" s="5"/>
      <c r="AK80" s="4"/>
      <c r="AL80" s="4"/>
      <c r="AM80" s="4"/>
      <c r="AN80" s="5"/>
      <c r="AO80" s="5"/>
      <c r="AP80" s="4"/>
      <c r="AQ80" s="6"/>
      <c r="AR80" s="4"/>
      <c r="AS80" s="4"/>
      <c r="AT80" s="4"/>
      <c r="AU80" s="4"/>
      <c r="AV80" s="4"/>
      <c r="AW80" s="4"/>
      <c r="AX80" s="5"/>
      <c r="AY80" s="5"/>
      <c r="AZ80" s="5"/>
      <c r="BA80" s="5"/>
      <c r="BB80" s="5"/>
      <c r="BC80" s="5"/>
      <c r="BD80" s="4"/>
      <c r="BE80" s="4"/>
      <c r="BF80" s="4"/>
      <c r="BG80" s="5"/>
      <c r="BH80" s="5"/>
      <c r="BI80" s="4"/>
      <c r="BJ80" s="6"/>
      <c r="BK80" s="4"/>
      <c r="BL80" s="4"/>
      <c r="BM80" s="4"/>
      <c r="BN80" s="4"/>
      <c r="BO80" s="4"/>
      <c r="BP80" s="4"/>
      <c r="BQ80" s="5"/>
      <c r="BR80" s="5"/>
      <c r="BS80" s="5"/>
      <c r="BT80" s="5"/>
      <c r="BU80" s="5"/>
      <c r="BV80" s="5"/>
      <c r="BW80" s="4"/>
      <c r="BX80" s="4"/>
      <c r="BY80" s="4"/>
      <c r="BZ80" s="5"/>
      <c r="CA80" s="5"/>
      <c r="CB80" s="4"/>
      <c r="CC80" s="6"/>
      <c r="CD80" s="4"/>
      <c r="CE80" s="4"/>
      <c r="CF80" s="4"/>
      <c r="CG80" s="4"/>
      <c r="CH80" s="4"/>
      <c r="CI80" s="4"/>
      <c r="CJ80" s="5"/>
      <c r="CK80" s="5"/>
      <c r="CL80" s="5"/>
      <c r="CM80" s="5"/>
      <c r="CN80" s="5"/>
      <c r="CO80" s="5"/>
      <c r="CP80" s="4"/>
      <c r="CQ80" s="4"/>
      <c r="CR80" s="4"/>
      <c r="CS80" s="5"/>
      <c r="CT80" s="5"/>
      <c r="CU80" s="4"/>
      <c r="CV80" s="6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4"/>
      <c r="DJ80" s="4"/>
      <c r="DK80" s="4"/>
      <c r="DL80" s="5"/>
      <c r="DM80" s="5"/>
      <c r="DN80" s="4"/>
      <c r="DO80" s="6"/>
      <c r="DP80" s="4"/>
      <c r="DQ80" s="4"/>
      <c r="DR80" s="4"/>
      <c r="DS80" s="4"/>
      <c r="DT80" s="4"/>
      <c r="DU80" s="4"/>
      <c r="DV80" s="5"/>
      <c r="DW80" s="5"/>
      <c r="DX80" s="5"/>
      <c r="DY80" s="5"/>
      <c r="DZ80" s="5"/>
      <c r="EA80" s="5"/>
      <c r="EB80" s="4"/>
      <c r="EC80" s="4"/>
      <c r="ED80" s="4"/>
      <c r="EE80" s="5"/>
      <c r="EF80" s="5"/>
      <c r="EG80" s="4"/>
      <c r="EH80" s="6"/>
      <c r="EI80" s="4"/>
      <c r="EJ80" s="4"/>
      <c r="EK80" s="4"/>
      <c r="EL80" s="4"/>
      <c r="EM80" s="4"/>
      <c r="EN80" s="4"/>
      <c r="EO80" s="5"/>
      <c r="EP80" s="5"/>
      <c r="EQ80" s="5"/>
      <c r="ER80" s="5"/>
      <c r="ES80" s="5"/>
      <c r="ET80" s="5"/>
      <c r="EU80" s="4"/>
      <c r="EV80" s="4"/>
      <c r="EW80" s="4"/>
      <c r="EX80" s="5"/>
      <c r="EY80" s="5"/>
      <c r="EZ80" s="4"/>
      <c r="FA80" s="6"/>
      <c r="FB80" s="4"/>
      <c r="FC80" s="4"/>
      <c r="FD80" s="4"/>
      <c r="FE80" s="4"/>
      <c r="FF80" s="4"/>
      <c r="FG80" s="4"/>
      <c r="FH80" s="5"/>
      <c r="FI80" s="5"/>
      <c r="FJ80" s="5"/>
      <c r="FK80" s="5"/>
      <c r="FL80" s="5"/>
      <c r="FM80" s="5"/>
      <c r="FN80" s="4"/>
      <c r="FO80" s="4"/>
      <c r="FP80" s="4"/>
      <c r="FQ80" s="5"/>
      <c r="FR80" s="5"/>
      <c r="FS80" s="4"/>
      <c r="FT80" s="6"/>
      <c r="FU80" s="4"/>
      <c r="FV80" s="4"/>
      <c r="FW80" s="4"/>
      <c r="FX80" s="4"/>
      <c r="FY80" s="4"/>
      <c r="FZ80" s="4"/>
      <c r="GA80" s="5"/>
      <c r="GB80" s="5"/>
      <c r="GC80" s="5"/>
      <c r="GD80" s="5"/>
      <c r="GE80" s="5"/>
      <c r="GF80" s="5"/>
      <c r="GG80" s="4"/>
      <c r="GH80" s="4"/>
      <c r="GI80" s="4"/>
      <c r="GJ80" s="5"/>
      <c r="GK80" s="5"/>
      <c r="GL80" s="4"/>
      <c r="GM80" s="6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4"/>
      <c r="HA80" s="4"/>
      <c r="HB80" s="4"/>
      <c r="HC80" s="5"/>
      <c r="HD80" s="5"/>
      <c r="HE80" s="4"/>
      <c r="HF80" s="6"/>
      <c r="HG80" s="4"/>
      <c r="HH80" s="4"/>
      <c r="HI80" s="4"/>
      <c r="HJ80" s="4"/>
      <c r="HK80" s="4"/>
      <c r="HL80" s="4"/>
      <c r="HM80" s="5"/>
      <c r="HN80" s="5"/>
      <c r="HO80" s="5"/>
      <c r="HP80" s="5"/>
      <c r="HQ80" s="5"/>
      <c r="HR80" s="5"/>
      <c r="HS80" s="4"/>
      <c r="HT80" s="4"/>
      <c r="HU80" s="4"/>
      <c r="HV80" s="5"/>
      <c r="HW80" s="5"/>
      <c r="HX80" s="4"/>
      <c r="HY80" s="6"/>
      <c r="HZ80" s="4"/>
      <c r="IA80" s="4"/>
      <c r="IB80" s="4"/>
      <c r="IC80" s="4"/>
      <c r="ID80" s="4"/>
      <c r="IE80" s="4"/>
      <c r="IF80" s="5"/>
      <c r="IG80" s="5"/>
      <c r="IH80" s="5"/>
      <c r="II80" s="5"/>
      <c r="IJ80" s="4"/>
      <c r="IK80" s="4"/>
      <c r="IL80" s="4"/>
      <c r="IM80" s="4"/>
      <c r="IN80" s="4"/>
      <c r="IO80" s="5"/>
      <c r="IP80" s="5"/>
      <c r="IQ80" s="4"/>
      <c r="IR80" s="6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</row>
    <row r="81" ht="15.75" customHeight="1">
      <c r="A81" s="5"/>
      <c r="B81" s="5"/>
      <c r="C81" s="5"/>
      <c r="D81" s="5"/>
      <c r="E81" s="59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4"/>
      <c r="S81" s="4"/>
      <c r="T81" s="4"/>
      <c r="U81" s="5"/>
      <c r="V81" s="5"/>
      <c r="W81" s="4"/>
      <c r="X81" s="6"/>
      <c r="Y81" s="4"/>
      <c r="Z81" s="4"/>
      <c r="AA81" s="4"/>
      <c r="AB81" s="4"/>
      <c r="AC81" s="4"/>
      <c r="AD81" s="4"/>
      <c r="AE81" s="5"/>
      <c r="AF81" s="5"/>
      <c r="AG81" s="5"/>
      <c r="AH81" s="5"/>
      <c r="AI81" s="5"/>
      <c r="AJ81" s="5"/>
      <c r="AK81" s="4"/>
      <c r="AL81" s="4"/>
      <c r="AM81" s="4"/>
      <c r="AN81" s="5"/>
      <c r="AO81" s="5"/>
      <c r="AP81" s="4"/>
      <c r="AQ81" s="6"/>
      <c r="AR81" s="4"/>
      <c r="AS81" s="4"/>
      <c r="AT81" s="4"/>
      <c r="AU81" s="4"/>
      <c r="AV81" s="4"/>
      <c r="AW81" s="4"/>
      <c r="AX81" s="5"/>
      <c r="AY81" s="5"/>
      <c r="AZ81" s="5"/>
      <c r="BA81" s="5"/>
      <c r="BB81" s="5"/>
      <c r="BC81" s="5"/>
      <c r="BD81" s="4"/>
      <c r="BE81" s="4"/>
      <c r="BF81" s="4"/>
      <c r="BG81" s="5"/>
      <c r="BH81" s="5"/>
      <c r="BI81" s="4"/>
      <c r="BJ81" s="6"/>
      <c r="BK81" s="4"/>
      <c r="BL81" s="4"/>
      <c r="BM81" s="4"/>
      <c r="BN81" s="4"/>
      <c r="BO81" s="4"/>
      <c r="BP81" s="4"/>
      <c r="BQ81" s="5"/>
      <c r="BR81" s="5"/>
      <c r="BS81" s="5"/>
      <c r="BT81" s="5"/>
      <c r="BU81" s="5"/>
      <c r="BV81" s="5"/>
      <c r="BW81" s="4"/>
      <c r="BX81" s="4"/>
      <c r="BY81" s="4"/>
      <c r="BZ81" s="5"/>
      <c r="CA81" s="5"/>
      <c r="CB81" s="4"/>
      <c r="CC81" s="6"/>
      <c r="CD81" s="4"/>
      <c r="CE81" s="4"/>
      <c r="CF81" s="4"/>
      <c r="CG81" s="4"/>
      <c r="CH81" s="4"/>
      <c r="CI81" s="4"/>
      <c r="CJ81" s="5"/>
      <c r="CK81" s="5"/>
      <c r="CL81" s="5"/>
      <c r="CM81" s="5"/>
      <c r="CN81" s="5"/>
      <c r="CO81" s="5"/>
      <c r="CP81" s="4"/>
      <c r="CQ81" s="4"/>
      <c r="CR81" s="4"/>
      <c r="CS81" s="5"/>
      <c r="CT81" s="5"/>
      <c r="CU81" s="4"/>
      <c r="CV81" s="6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4"/>
      <c r="DJ81" s="4"/>
      <c r="DK81" s="4"/>
      <c r="DL81" s="5"/>
      <c r="DM81" s="5"/>
      <c r="DN81" s="4"/>
      <c r="DO81" s="6"/>
      <c r="DP81" s="4"/>
      <c r="DQ81" s="4"/>
      <c r="DR81" s="4"/>
      <c r="DS81" s="4"/>
      <c r="DT81" s="4"/>
      <c r="DU81" s="4"/>
      <c r="DV81" s="5"/>
      <c r="DW81" s="5"/>
      <c r="DX81" s="5"/>
      <c r="DY81" s="5"/>
      <c r="DZ81" s="5"/>
      <c r="EA81" s="5"/>
      <c r="EB81" s="4"/>
      <c r="EC81" s="4"/>
      <c r="ED81" s="4"/>
      <c r="EE81" s="5"/>
      <c r="EF81" s="5"/>
      <c r="EG81" s="4"/>
      <c r="EH81" s="6"/>
      <c r="EI81" s="4"/>
      <c r="EJ81" s="4"/>
      <c r="EK81" s="4"/>
      <c r="EL81" s="4"/>
      <c r="EM81" s="4"/>
      <c r="EN81" s="4"/>
      <c r="EO81" s="5"/>
      <c r="EP81" s="5"/>
      <c r="EQ81" s="5"/>
      <c r="ER81" s="5"/>
      <c r="ES81" s="5"/>
      <c r="ET81" s="5"/>
      <c r="EU81" s="4"/>
      <c r="EV81" s="4"/>
      <c r="EW81" s="4"/>
      <c r="EX81" s="5"/>
      <c r="EY81" s="5"/>
      <c r="EZ81" s="4"/>
      <c r="FA81" s="6"/>
      <c r="FB81" s="4"/>
      <c r="FC81" s="4"/>
      <c r="FD81" s="4"/>
      <c r="FE81" s="4"/>
      <c r="FF81" s="4"/>
      <c r="FG81" s="4"/>
      <c r="FH81" s="5"/>
      <c r="FI81" s="5"/>
      <c r="FJ81" s="5"/>
      <c r="FK81" s="5"/>
      <c r="FL81" s="5"/>
      <c r="FM81" s="5"/>
      <c r="FN81" s="4"/>
      <c r="FO81" s="4"/>
      <c r="FP81" s="4"/>
      <c r="FQ81" s="5"/>
      <c r="FR81" s="5"/>
      <c r="FS81" s="4"/>
      <c r="FT81" s="6"/>
      <c r="FU81" s="4"/>
      <c r="FV81" s="4"/>
      <c r="FW81" s="4"/>
      <c r="FX81" s="4"/>
      <c r="FY81" s="4"/>
      <c r="FZ81" s="4"/>
      <c r="GA81" s="5"/>
      <c r="GB81" s="5"/>
      <c r="GC81" s="5"/>
      <c r="GD81" s="5"/>
      <c r="GE81" s="5"/>
      <c r="GF81" s="5"/>
      <c r="GG81" s="4"/>
      <c r="GH81" s="4"/>
      <c r="GI81" s="4"/>
      <c r="GJ81" s="5"/>
      <c r="GK81" s="5"/>
      <c r="GL81" s="4"/>
      <c r="GM81" s="6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4"/>
      <c r="HA81" s="4"/>
      <c r="HB81" s="4"/>
      <c r="HC81" s="5"/>
      <c r="HD81" s="5"/>
      <c r="HE81" s="4"/>
      <c r="HF81" s="6"/>
      <c r="HG81" s="4"/>
      <c r="HH81" s="4"/>
      <c r="HI81" s="4"/>
      <c r="HJ81" s="4"/>
      <c r="HK81" s="4"/>
      <c r="HL81" s="4"/>
      <c r="HM81" s="5"/>
      <c r="HN81" s="5"/>
      <c r="HO81" s="5"/>
      <c r="HP81" s="5"/>
      <c r="HQ81" s="5"/>
      <c r="HR81" s="5"/>
      <c r="HS81" s="4"/>
      <c r="HT81" s="4"/>
      <c r="HU81" s="4"/>
      <c r="HV81" s="5"/>
      <c r="HW81" s="5"/>
      <c r="HX81" s="4"/>
      <c r="HY81" s="6"/>
      <c r="HZ81" s="4"/>
      <c r="IA81" s="4"/>
      <c r="IB81" s="4"/>
      <c r="IC81" s="4"/>
      <c r="ID81" s="4"/>
      <c r="IE81" s="4"/>
      <c r="IF81" s="5"/>
      <c r="IG81" s="5"/>
      <c r="IH81" s="5"/>
      <c r="II81" s="5"/>
      <c r="IJ81" s="4"/>
      <c r="IK81" s="4"/>
      <c r="IL81" s="4"/>
      <c r="IM81" s="4"/>
      <c r="IN81" s="4"/>
      <c r="IO81" s="5"/>
      <c r="IP81" s="5"/>
      <c r="IQ81" s="4"/>
      <c r="IR81" s="6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</row>
    <row r="82" ht="15.75" customHeight="1">
      <c r="A82" s="1"/>
      <c r="B82" s="1"/>
      <c r="C82" s="1"/>
      <c r="D82" s="1"/>
      <c r="E82" s="5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6"/>
      <c r="BL82" s="4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</row>
    <row r="83" ht="15.75" customHeight="1">
      <c r="A83" s="1"/>
      <c r="B83" s="1"/>
      <c r="C83" s="1"/>
      <c r="D83" s="1"/>
      <c r="E83" s="5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6"/>
      <c r="BL83" s="4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</row>
    <row r="84" ht="15.75" customHeight="1">
      <c r="A84" s="5"/>
      <c r="B84" s="5"/>
      <c r="C84" s="5"/>
      <c r="D84" s="5"/>
      <c r="E84" s="59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4"/>
      <c r="S84" s="4"/>
      <c r="T84" s="4"/>
      <c r="U84" s="5"/>
      <c r="V84" s="5"/>
      <c r="W84" s="4"/>
      <c r="X84" s="6"/>
      <c r="Y84" s="4"/>
      <c r="Z84" s="4"/>
      <c r="AA84" s="4"/>
      <c r="AB84" s="4"/>
      <c r="AC84" s="4"/>
      <c r="AD84" s="4"/>
      <c r="AE84" s="5"/>
      <c r="AF84" s="5"/>
      <c r="AG84" s="5"/>
      <c r="AH84" s="5"/>
      <c r="AI84" s="5"/>
      <c r="AJ84" s="5"/>
      <c r="AK84" s="4"/>
      <c r="AL84" s="4"/>
      <c r="AM84" s="4"/>
      <c r="AN84" s="5"/>
      <c r="AO84" s="5"/>
      <c r="AP84" s="4"/>
      <c r="AQ84" s="6"/>
      <c r="AR84" s="4"/>
      <c r="AS84" s="4"/>
      <c r="AT84" s="4"/>
      <c r="AU84" s="4"/>
      <c r="AV84" s="4"/>
      <c r="AW84" s="4"/>
      <c r="AX84" s="5"/>
      <c r="AY84" s="5"/>
      <c r="AZ84" s="5"/>
      <c r="BA84" s="5"/>
      <c r="BB84" s="5"/>
      <c r="BC84" s="5"/>
      <c r="BD84" s="4"/>
      <c r="BE84" s="4"/>
      <c r="BF84" s="4"/>
      <c r="BG84" s="5"/>
      <c r="BH84" s="5"/>
      <c r="BI84" s="4"/>
      <c r="BJ84" s="6"/>
      <c r="BK84" s="4"/>
      <c r="BL84" s="4"/>
      <c r="BM84" s="4"/>
      <c r="BN84" s="4"/>
      <c r="BO84" s="4"/>
      <c r="BP84" s="4"/>
      <c r="BQ84" s="5"/>
      <c r="BR84" s="5"/>
      <c r="BS84" s="5"/>
      <c r="BT84" s="5"/>
      <c r="BU84" s="5"/>
      <c r="BV84" s="5"/>
      <c r="BW84" s="4"/>
      <c r="BX84" s="4"/>
      <c r="BY84" s="4"/>
      <c r="BZ84" s="5"/>
      <c r="CA84" s="5"/>
      <c r="CB84" s="4"/>
      <c r="CC84" s="6"/>
      <c r="CD84" s="4"/>
      <c r="CE84" s="4"/>
      <c r="CF84" s="4"/>
      <c r="CG84" s="4"/>
      <c r="CH84" s="4"/>
      <c r="CI84" s="4"/>
      <c r="CJ84" s="5"/>
      <c r="CK84" s="5"/>
      <c r="CL84" s="5"/>
      <c r="CM84" s="5"/>
      <c r="CN84" s="5"/>
      <c r="CO84" s="5"/>
      <c r="CP84" s="4"/>
      <c r="CQ84" s="4"/>
      <c r="CR84" s="4"/>
      <c r="CS84" s="5"/>
      <c r="CT84" s="5"/>
      <c r="CU84" s="4"/>
      <c r="CV84" s="6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4"/>
      <c r="DJ84" s="4"/>
      <c r="DK84" s="4"/>
      <c r="DL84" s="5"/>
      <c r="DM84" s="5"/>
      <c r="DN84" s="4"/>
      <c r="DO84" s="6"/>
      <c r="DP84" s="4"/>
      <c r="DQ84" s="4"/>
      <c r="DR84" s="4"/>
      <c r="DS84" s="4"/>
      <c r="DT84" s="4"/>
      <c r="DU84" s="4"/>
      <c r="DV84" s="5"/>
      <c r="DW84" s="5"/>
      <c r="DX84" s="5"/>
      <c r="DY84" s="5"/>
      <c r="DZ84" s="5"/>
      <c r="EA84" s="5"/>
      <c r="EB84" s="4"/>
      <c r="EC84" s="4"/>
      <c r="ED84" s="4"/>
      <c r="EE84" s="5"/>
      <c r="EF84" s="5"/>
      <c r="EG84" s="4"/>
      <c r="EH84" s="6"/>
      <c r="EI84" s="4"/>
      <c r="EJ84" s="4"/>
      <c r="EK84" s="4"/>
      <c r="EL84" s="4"/>
      <c r="EM84" s="4"/>
      <c r="EN84" s="4"/>
      <c r="EO84" s="5"/>
      <c r="EP84" s="5"/>
      <c r="EQ84" s="5"/>
      <c r="ER84" s="5"/>
      <c r="ES84" s="5"/>
      <c r="ET84" s="5"/>
      <c r="EU84" s="4"/>
      <c r="EV84" s="4"/>
      <c r="EW84" s="4"/>
      <c r="EX84" s="5"/>
      <c r="EY84" s="5"/>
      <c r="EZ84" s="4"/>
      <c r="FA84" s="6"/>
      <c r="FB84" s="4"/>
      <c r="FC84" s="4"/>
      <c r="FD84" s="4"/>
      <c r="FE84" s="4"/>
      <c r="FF84" s="4"/>
      <c r="FG84" s="4"/>
      <c r="FH84" s="5"/>
      <c r="FI84" s="5"/>
      <c r="FJ84" s="5"/>
      <c r="FK84" s="5"/>
      <c r="FL84" s="5"/>
      <c r="FM84" s="5"/>
      <c r="FN84" s="4"/>
      <c r="FO84" s="4"/>
      <c r="FP84" s="4"/>
      <c r="FQ84" s="5"/>
      <c r="FR84" s="5"/>
      <c r="FS84" s="4"/>
      <c r="FT84" s="6"/>
      <c r="FU84" s="4"/>
      <c r="FV84" s="4"/>
      <c r="FW84" s="4"/>
      <c r="FX84" s="4"/>
      <c r="FY84" s="4"/>
      <c r="FZ84" s="4"/>
      <c r="GA84" s="5"/>
      <c r="GB84" s="5"/>
      <c r="GC84" s="5"/>
      <c r="GD84" s="5"/>
      <c r="GE84" s="5"/>
      <c r="GF84" s="5"/>
      <c r="GG84" s="4"/>
      <c r="GH84" s="4"/>
      <c r="GI84" s="4"/>
      <c r="GJ84" s="5"/>
      <c r="GK84" s="5"/>
      <c r="GL84" s="4"/>
      <c r="GM84" s="6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4"/>
      <c r="HA84" s="4"/>
      <c r="HB84" s="4"/>
      <c r="HC84" s="5"/>
      <c r="HD84" s="5"/>
      <c r="HE84" s="4"/>
      <c r="HF84" s="6"/>
      <c r="HG84" s="4"/>
      <c r="HH84" s="4"/>
      <c r="HI84" s="4"/>
      <c r="HJ84" s="4"/>
      <c r="HK84" s="4"/>
      <c r="HL84" s="4"/>
      <c r="HM84" s="5"/>
      <c r="HN84" s="5"/>
      <c r="HO84" s="5"/>
      <c r="HP84" s="5"/>
      <c r="HQ84" s="5"/>
      <c r="HR84" s="5"/>
      <c r="HS84" s="4"/>
      <c r="HT84" s="4"/>
      <c r="HU84" s="4"/>
      <c r="HV84" s="5"/>
      <c r="HW84" s="5"/>
      <c r="HX84" s="4"/>
      <c r="HY84" s="6"/>
      <c r="HZ84" s="4"/>
      <c r="IA84" s="4"/>
      <c r="IB84" s="4"/>
      <c r="IC84" s="4"/>
      <c r="ID84" s="4"/>
      <c r="IE84" s="4"/>
      <c r="IF84" s="5"/>
      <c r="IG84" s="5"/>
      <c r="IH84" s="5"/>
      <c r="II84" s="5"/>
      <c r="IJ84" s="4"/>
      <c r="IK84" s="4"/>
      <c r="IL84" s="4"/>
      <c r="IM84" s="4"/>
      <c r="IN84" s="4"/>
      <c r="IO84" s="5"/>
      <c r="IP84" s="5"/>
      <c r="IQ84" s="4"/>
      <c r="IR84" s="6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</row>
    <row r="85" ht="15.75" customHeight="1">
      <c r="A85" s="5"/>
      <c r="B85" s="5"/>
      <c r="C85" s="5"/>
      <c r="D85" s="5"/>
      <c r="E85" s="59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4"/>
      <c r="S85" s="4"/>
      <c r="T85" s="4"/>
      <c r="U85" s="5"/>
      <c r="V85" s="5"/>
      <c r="W85" s="4"/>
      <c r="X85" s="6"/>
      <c r="Y85" s="4"/>
      <c r="Z85" s="4"/>
      <c r="AA85" s="4"/>
      <c r="AB85" s="4"/>
      <c r="AC85" s="4"/>
      <c r="AD85" s="4"/>
      <c r="AE85" s="5"/>
      <c r="AF85" s="5"/>
      <c r="AG85" s="5"/>
      <c r="AH85" s="5"/>
      <c r="AI85" s="5"/>
      <c r="AJ85" s="5"/>
      <c r="AK85" s="4"/>
      <c r="AL85" s="4"/>
      <c r="AM85" s="4"/>
      <c r="AN85" s="5"/>
      <c r="AO85" s="5"/>
      <c r="AP85" s="4"/>
      <c r="AQ85" s="6"/>
      <c r="AR85" s="4"/>
      <c r="AS85" s="4"/>
      <c r="AT85" s="4"/>
      <c r="AU85" s="4"/>
      <c r="AV85" s="4"/>
      <c r="AW85" s="4"/>
      <c r="AX85" s="5"/>
      <c r="AY85" s="5"/>
      <c r="AZ85" s="5"/>
      <c r="BA85" s="5"/>
      <c r="BB85" s="5"/>
      <c r="BC85" s="5"/>
      <c r="BD85" s="4"/>
      <c r="BE85" s="4"/>
      <c r="BF85" s="4"/>
      <c r="BG85" s="5"/>
      <c r="BH85" s="5"/>
      <c r="BI85" s="4"/>
      <c r="BJ85" s="6"/>
      <c r="BK85" s="4"/>
      <c r="BL85" s="4"/>
      <c r="BM85" s="4"/>
      <c r="BN85" s="4"/>
      <c r="BO85" s="4"/>
      <c r="BP85" s="4"/>
      <c r="BQ85" s="5"/>
      <c r="BR85" s="5"/>
      <c r="BS85" s="5"/>
      <c r="BT85" s="5"/>
      <c r="BU85" s="5"/>
      <c r="BV85" s="5"/>
      <c r="BW85" s="4"/>
      <c r="BX85" s="4"/>
      <c r="BY85" s="4"/>
      <c r="BZ85" s="5"/>
      <c r="CA85" s="5"/>
      <c r="CB85" s="4"/>
      <c r="CC85" s="6"/>
      <c r="CD85" s="4"/>
      <c r="CE85" s="4"/>
      <c r="CF85" s="4"/>
      <c r="CG85" s="4"/>
      <c r="CH85" s="4"/>
      <c r="CI85" s="4"/>
      <c r="CJ85" s="5"/>
      <c r="CK85" s="5"/>
      <c r="CL85" s="5"/>
      <c r="CM85" s="5"/>
      <c r="CN85" s="5"/>
      <c r="CO85" s="5"/>
      <c r="CP85" s="4"/>
      <c r="CQ85" s="4"/>
      <c r="CR85" s="4"/>
      <c r="CS85" s="5"/>
      <c r="CT85" s="5"/>
      <c r="CU85" s="4"/>
      <c r="CV85" s="6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4"/>
      <c r="DJ85" s="4"/>
      <c r="DK85" s="4"/>
      <c r="DL85" s="5"/>
      <c r="DM85" s="5"/>
      <c r="DN85" s="4"/>
      <c r="DO85" s="6"/>
      <c r="DP85" s="4"/>
      <c r="DQ85" s="4"/>
      <c r="DR85" s="4"/>
      <c r="DS85" s="4"/>
      <c r="DT85" s="4"/>
      <c r="DU85" s="4"/>
      <c r="DV85" s="5"/>
      <c r="DW85" s="5"/>
      <c r="DX85" s="5"/>
      <c r="DY85" s="5"/>
      <c r="DZ85" s="5"/>
      <c r="EA85" s="5"/>
      <c r="EB85" s="4"/>
      <c r="EC85" s="4"/>
      <c r="ED85" s="4"/>
      <c r="EE85" s="5"/>
      <c r="EF85" s="5"/>
      <c r="EG85" s="4"/>
      <c r="EH85" s="6"/>
      <c r="EI85" s="4"/>
      <c r="EJ85" s="4"/>
      <c r="EK85" s="4"/>
      <c r="EL85" s="4"/>
      <c r="EM85" s="4"/>
      <c r="EN85" s="4"/>
      <c r="EO85" s="5"/>
      <c r="EP85" s="5"/>
      <c r="EQ85" s="5"/>
      <c r="ER85" s="5"/>
      <c r="ES85" s="5"/>
      <c r="ET85" s="5"/>
      <c r="EU85" s="4"/>
      <c r="EV85" s="4"/>
      <c r="EW85" s="4"/>
      <c r="EX85" s="5"/>
      <c r="EY85" s="5"/>
      <c r="EZ85" s="4"/>
      <c r="FA85" s="6"/>
      <c r="FB85" s="4"/>
      <c r="FC85" s="4"/>
      <c r="FD85" s="4"/>
      <c r="FE85" s="4"/>
      <c r="FF85" s="4"/>
      <c r="FG85" s="4"/>
      <c r="FH85" s="5"/>
      <c r="FI85" s="5"/>
      <c r="FJ85" s="5"/>
      <c r="FK85" s="5"/>
      <c r="FL85" s="5"/>
      <c r="FM85" s="5"/>
      <c r="FN85" s="4"/>
      <c r="FO85" s="4"/>
      <c r="FP85" s="4"/>
      <c r="FQ85" s="5"/>
      <c r="FR85" s="5"/>
      <c r="FS85" s="4"/>
      <c r="FT85" s="6"/>
      <c r="FU85" s="4"/>
      <c r="FV85" s="4"/>
      <c r="FW85" s="4"/>
      <c r="FX85" s="4"/>
      <c r="FY85" s="4"/>
      <c r="FZ85" s="4"/>
      <c r="GA85" s="5"/>
      <c r="GB85" s="5"/>
      <c r="GC85" s="5"/>
      <c r="GD85" s="5"/>
      <c r="GE85" s="5"/>
      <c r="GF85" s="5"/>
      <c r="GG85" s="4"/>
      <c r="GH85" s="4"/>
      <c r="GI85" s="4"/>
      <c r="GJ85" s="5"/>
      <c r="GK85" s="5"/>
      <c r="GL85" s="4"/>
      <c r="GM85" s="6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4"/>
      <c r="HA85" s="4"/>
      <c r="HB85" s="4"/>
      <c r="HC85" s="5"/>
      <c r="HD85" s="5"/>
      <c r="HE85" s="4"/>
      <c r="HF85" s="6"/>
      <c r="HG85" s="4"/>
      <c r="HH85" s="4"/>
      <c r="HI85" s="4"/>
      <c r="HJ85" s="4"/>
      <c r="HK85" s="4"/>
      <c r="HL85" s="4"/>
      <c r="HM85" s="5"/>
      <c r="HN85" s="5"/>
      <c r="HO85" s="5"/>
      <c r="HP85" s="5"/>
      <c r="HQ85" s="5"/>
      <c r="HR85" s="5"/>
      <c r="HS85" s="4"/>
      <c r="HT85" s="4"/>
      <c r="HU85" s="4"/>
      <c r="HV85" s="5"/>
      <c r="HW85" s="5"/>
      <c r="HX85" s="4"/>
      <c r="HY85" s="6"/>
      <c r="HZ85" s="4"/>
      <c r="IA85" s="4"/>
      <c r="IB85" s="4"/>
      <c r="IC85" s="4"/>
      <c r="ID85" s="4"/>
      <c r="IE85" s="4"/>
      <c r="IF85" s="5"/>
      <c r="IG85" s="5"/>
      <c r="IH85" s="5"/>
      <c r="II85" s="5"/>
      <c r="IJ85" s="4"/>
      <c r="IK85" s="4"/>
      <c r="IL85" s="4"/>
      <c r="IM85" s="4"/>
      <c r="IN85" s="4"/>
      <c r="IO85" s="5"/>
      <c r="IP85" s="5"/>
      <c r="IQ85" s="4"/>
      <c r="IR85" s="6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</row>
    <row r="86" ht="15.75" customHeight="1">
      <c r="A86" s="5"/>
      <c r="B86" s="5"/>
      <c r="C86" s="5"/>
      <c r="D86" s="5"/>
      <c r="E86" s="59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4"/>
      <c r="S86" s="4"/>
      <c r="T86" s="4"/>
      <c r="U86" s="5"/>
      <c r="V86" s="5"/>
      <c r="W86" s="4"/>
      <c r="X86" s="6"/>
      <c r="Y86" s="4"/>
      <c r="Z86" s="4"/>
      <c r="AA86" s="4"/>
      <c r="AB86" s="4"/>
      <c r="AC86" s="4"/>
      <c r="AD86" s="4"/>
      <c r="AE86" s="5"/>
      <c r="AF86" s="5"/>
      <c r="AG86" s="5"/>
      <c r="AH86" s="5"/>
      <c r="AI86" s="5"/>
      <c r="AJ86" s="5"/>
      <c r="AK86" s="4"/>
      <c r="AL86" s="4"/>
      <c r="AM86" s="4"/>
      <c r="AN86" s="5"/>
      <c r="AO86" s="5"/>
      <c r="AP86" s="4"/>
      <c r="AQ86" s="6"/>
      <c r="AR86" s="4"/>
      <c r="AS86" s="4"/>
      <c r="AT86" s="4"/>
      <c r="AU86" s="4"/>
      <c r="AV86" s="4"/>
      <c r="AW86" s="4"/>
      <c r="AX86" s="5"/>
      <c r="AY86" s="5"/>
      <c r="AZ86" s="5"/>
      <c r="BA86" s="5"/>
      <c r="BB86" s="5"/>
      <c r="BC86" s="5"/>
      <c r="BD86" s="4"/>
      <c r="BE86" s="4"/>
      <c r="BF86" s="4"/>
      <c r="BG86" s="5"/>
      <c r="BH86" s="5"/>
      <c r="BI86" s="4"/>
      <c r="BJ86" s="6"/>
      <c r="BK86" s="4"/>
      <c r="BL86" s="4"/>
      <c r="BM86" s="4"/>
      <c r="BN86" s="4"/>
      <c r="BO86" s="4"/>
      <c r="BP86" s="4"/>
      <c r="BQ86" s="5"/>
      <c r="BR86" s="5"/>
      <c r="BS86" s="5"/>
      <c r="BT86" s="5"/>
      <c r="BU86" s="5"/>
      <c r="BV86" s="5"/>
      <c r="BW86" s="4"/>
      <c r="BX86" s="4"/>
      <c r="BY86" s="4"/>
      <c r="BZ86" s="5"/>
      <c r="CA86" s="5"/>
      <c r="CB86" s="4"/>
      <c r="CC86" s="6"/>
      <c r="CD86" s="4"/>
      <c r="CE86" s="4"/>
      <c r="CF86" s="4"/>
      <c r="CG86" s="4"/>
      <c r="CH86" s="4"/>
      <c r="CI86" s="4"/>
      <c r="CJ86" s="5"/>
      <c r="CK86" s="5"/>
      <c r="CL86" s="5"/>
      <c r="CM86" s="5"/>
      <c r="CN86" s="5"/>
      <c r="CO86" s="5"/>
      <c r="CP86" s="4"/>
      <c r="CQ86" s="4"/>
      <c r="CR86" s="4"/>
      <c r="CS86" s="5"/>
      <c r="CT86" s="5"/>
      <c r="CU86" s="4"/>
      <c r="CV86" s="6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4"/>
      <c r="DJ86" s="4"/>
      <c r="DK86" s="4"/>
      <c r="DL86" s="5"/>
      <c r="DM86" s="5"/>
      <c r="DN86" s="4"/>
      <c r="DO86" s="6"/>
      <c r="DP86" s="4"/>
      <c r="DQ86" s="4"/>
      <c r="DR86" s="4"/>
      <c r="DS86" s="4"/>
      <c r="DT86" s="4"/>
      <c r="DU86" s="4"/>
      <c r="DV86" s="5"/>
      <c r="DW86" s="5"/>
      <c r="DX86" s="5"/>
      <c r="DY86" s="5"/>
      <c r="DZ86" s="5"/>
      <c r="EA86" s="5"/>
      <c r="EB86" s="4"/>
      <c r="EC86" s="4"/>
      <c r="ED86" s="4"/>
      <c r="EE86" s="5"/>
      <c r="EF86" s="5"/>
      <c r="EG86" s="4"/>
      <c r="EH86" s="6"/>
      <c r="EI86" s="4"/>
      <c r="EJ86" s="4"/>
      <c r="EK86" s="4"/>
      <c r="EL86" s="4"/>
      <c r="EM86" s="4"/>
      <c r="EN86" s="4"/>
      <c r="EO86" s="5"/>
      <c r="EP86" s="5"/>
      <c r="EQ86" s="5"/>
      <c r="ER86" s="5"/>
      <c r="ES86" s="5"/>
      <c r="ET86" s="5"/>
      <c r="EU86" s="4"/>
      <c r="EV86" s="4"/>
      <c r="EW86" s="4"/>
      <c r="EX86" s="5"/>
      <c r="EY86" s="5"/>
      <c r="EZ86" s="4"/>
      <c r="FA86" s="6"/>
      <c r="FB86" s="4"/>
      <c r="FC86" s="4"/>
      <c r="FD86" s="4"/>
      <c r="FE86" s="4"/>
      <c r="FF86" s="4"/>
      <c r="FG86" s="4"/>
      <c r="FH86" s="5"/>
      <c r="FI86" s="5"/>
      <c r="FJ86" s="5"/>
      <c r="FK86" s="5"/>
      <c r="FL86" s="5"/>
      <c r="FM86" s="5"/>
      <c r="FN86" s="4"/>
      <c r="FO86" s="4"/>
      <c r="FP86" s="4"/>
      <c r="FQ86" s="5"/>
      <c r="FR86" s="5"/>
      <c r="FS86" s="4"/>
      <c r="FT86" s="6"/>
      <c r="FU86" s="4"/>
      <c r="FV86" s="4"/>
      <c r="FW86" s="4"/>
      <c r="FX86" s="4"/>
      <c r="FY86" s="4"/>
      <c r="FZ86" s="4"/>
      <c r="GA86" s="5"/>
      <c r="GB86" s="5"/>
      <c r="GC86" s="5"/>
      <c r="GD86" s="5"/>
      <c r="GE86" s="5"/>
      <c r="GF86" s="5"/>
      <c r="GG86" s="4"/>
      <c r="GH86" s="4"/>
      <c r="GI86" s="4"/>
      <c r="GJ86" s="5"/>
      <c r="GK86" s="5"/>
      <c r="GL86" s="4"/>
      <c r="GM86" s="6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4"/>
      <c r="HA86" s="4"/>
      <c r="HB86" s="4"/>
      <c r="HC86" s="5"/>
      <c r="HD86" s="5"/>
      <c r="HE86" s="4"/>
      <c r="HF86" s="6"/>
      <c r="HG86" s="4"/>
      <c r="HH86" s="4"/>
      <c r="HI86" s="4"/>
      <c r="HJ86" s="4"/>
      <c r="HK86" s="4"/>
      <c r="HL86" s="4"/>
      <c r="HM86" s="5"/>
      <c r="HN86" s="5"/>
      <c r="HO86" s="5"/>
      <c r="HP86" s="5"/>
      <c r="HQ86" s="5"/>
      <c r="HR86" s="5"/>
      <c r="HS86" s="4"/>
      <c r="HT86" s="4"/>
      <c r="HU86" s="4"/>
      <c r="HV86" s="5"/>
      <c r="HW86" s="5"/>
      <c r="HX86" s="4"/>
      <c r="HY86" s="6"/>
      <c r="HZ86" s="4"/>
      <c r="IA86" s="4"/>
      <c r="IB86" s="4"/>
      <c r="IC86" s="4"/>
      <c r="ID86" s="4"/>
      <c r="IE86" s="4"/>
      <c r="IF86" s="5"/>
      <c r="IG86" s="5"/>
      <c r="IH86" s="5"/>
      <c r="II86" s="5"/>
      <c r="IJ86" s="4"/>
      <c r="IK86" s="4"/>
      <c r="IL86" s="4"/>
      <c r="IM86" s="4"/>
      <c r="IN86" s="4"/>
      <c r="IO86" s="5"/>
      <c r="IP86" s="5"/>
      <c r="IQ86" s="4"/>
      <c r="IR86" s="6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</row>
    <row r="87" ht="15.75" customHeight="1">
      <c r="A87" s="5"/>
      <c r="B87" s="5"/>
      <c r="C87" s="5"/>
      <c r="D87" s="5"/>
      <c r="E87" s="59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4"/>
      <c r="S87" s="4"/>
      <c r="T87" s="4"/>
      <c r="U87" s="5"/>
      <c r="V87" s="5"/>
      <c r="W87" s="4"/>
      <c r="X87" s="6"/>
      <c r="Y87" s="4"/>
      <c r="Z87" s="4"/>
      <c r="AA87" s="4"/>
      <c r="AB87" s="4"/>
      <c r="AC87" s="4"/>
      <c r="AD87" s="4"/>
      <c r="AE87" s="5"/>
      <c r="AF87" s="5"/>
      <c r="AG87" s="5"/>
      <c r="AH87" s="5"/>
      <c r="AI87" s="5"/>
      <c r="AJ87" s="5"/>
      <c r="AK87" s="4"/>
      <c r="AL87" s="4"/>
      <c r="AM87" s="4"/>
      <c r="AN87" s="5"/>
      <c r="AO87" s="5"/>
      <c r="AP87" s="4"/>
      <c r="AQ87" s="6"/>
      <c r="AR87" s="4"/>
      <c r="AS87" s="4"/>
      <c r="AT87" s="4"/>
      <c r="AU87" s="4"/>
      <c r="AV87" s="4"/>
      <c r="AW87" s="4"/>
      <c r="AX87" s="5"/>
      <c r="AY87" s="5"/>
      <c r="AZ87" s="5"/>
      <c r="BA87" s="5"/>
      <c r="BB87" s="5"/>
      <c r="BC87" s="5"/>
      <c r="BD87" s="4"/>
      <c r="BE87" s="4"/>
      <c r="BF87" s="4"/>
      <c r="BG87" s="5"/>
      <c r="BH87" s="5"/>
      <c r="BI87" s="4"/>
      <c r="BJ87" s="6"/>
      <c r="BK87" s="4"/>
      <c r="BL87" s="4"/>
      <c r="BM87" s="4"/>
      <c r="BN87" s="4"/>
      <c r="BO87" s="4"/>
      <c r="BP87" s="4"/>
      <c r="BQ87" s="5"/>
      <c r="BR87" s="5"/>
      <c r="BS87" s="5"/>
      <c r="BT87" s="5"/>
      <c r="BU87" s="5"/>
      <c r="BV87" s="5"/>
      <c r="BW87" s="4"/>
      <c r="BX87" s="4"/>
      <c r="BY87" s="4"/>
      <c r="BZ87" s="5"/>
      <c r="CA87" s="5"/>
      <c r="CB87" s="4"/>
      <c r="CC87" s="6"/>
      <c r="CD87" s="4"/>
      <c r="CE87" s="4"/>
      <c r="CF87" s="4"/>
      <c r="CG87" s="4"/>
      <c r="CH87" s="4"/>
      <c r="CI87" s="4"/>
      <c r="CJ87" s="5"/>
      <c r="CK87" s="5"/>
      <c r="CL87" s="5"/>
      <c r="CM87" s="5"/>
      <c r="CN87" s="5"/>
      <c r="CO87" s="5"/>
      <c r="CP87" s="4"/>
      <c r="CQ87" s="4"/>
      <c r="CR87" s="4"/>
      <c r="CS87" s="5"/>
      <c r="CT87" s="5"/>
      <c r="CU87" s="4"/>
      <c r="CV87" s="6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4"/>
      <c r="DJ87" s="4"/>
      <c r="DK87" s="4"/>
      <c r="DL87" s="5"/>
      <c r="DM87" s="5"/>
      <c r="DN87" s="4"/>
      <c r="DO87" s="6"/>
      <c r="DP87" s="4"/>
      <c r="DQ87" s="4"/>
      <c r="DR87" s="4"/>
      <c r="DS87" s="4"/>
      <c r="DT87" s="4"/>
      <c r="DU87" s="4"/>
      <c r="DV87" s="5"/>
      <c r="DW87" s="5"/>
      <c r="DX87" s="5"/>
      <c r="DY87" s="5"/>
      <c r="DZ87" s="5"/>
      <c r="EA87" s="5"/>
      <c r="EB87" s="4"/>
      <c r="EC87" s="4"/>
      <c r="ED87" s="4"/>
      <c r="EE87" s="5"/>
      <c r="EF87" s="5"/>
      <c r="EG87" s="4"/>
      <c r="EH87" s="6"/>
      <c r="EI87" s="4"/>
      <c r="EJ87" s="4"/>
      <c r="EK87" s="4"/>
      <c r="EL87" s="4"/>
      <c r="EM87" s="4"/>
      <c r="EN87" s="4"/>
      <c r="EO87" s="5"/>
      <c r="EP87" s="5"/>
      <c r="EQ87" s="5"/>
      <c r="ER87" s="5"/>
      <c r="ES87" s="5"/>
      <c r="ET87" s="5"/>
      <c r="EU87" s="4"/>
      <c r="EV87" s="4"/>
      <c r="EW87" s="4"/>
      <c r="EX87" s="5"/>
      <c r="EY87" s="5"/>
      <c r="EZ87" s="4"/>
      <c r="FA87" s="6"/>
      <c r="FB87" s="4"/>
      <c r="FC87" s="4"/>
      <c r="FD87" s="4"/>
      <c r="FE87" s="4"/>
      <c r="FF87" s="4"/>
      <c r="FG87" s="4"/>
      <c r="FH87" s="5"/>
      <c r="FI87" s="5"/>
      <c r="FJ87" s="5"/>
      <c r="FK87" s="5"/>
      <c r="FL87" s="5"/>
      <c r="FM87" s="5"/>
      <c r="FN87" s="4"/>
      <c r="FO87" s="4"/>
      <c r="FP87" s="4"/>
      <c r="FQ87" s="5"/>
      <c r="FR87" s="5"/>
      <c r="FS87" s="4"/>
      <c r="FT87" s="6"/>
      <c r="FU87" s="4"/>
      <c r="FV87" s="4"/>
      <c r="FW87" s="4"/>
      <c r="FX87" s="4"/>
      <c r="FY87" s="4"/>
      <c r="FZ87" s="4"/>
      <c r="GA87" s="5"/>
      <c r="GB87" s="5"/>
      <c r="GC87" s="5"/>
      <c r="GD87" s="5"/>
      <c r="GE87" s="5"/>
      <c r="GF87" s="5"/>
      <c r="GG87" s="4"/>
      <c r="GH87" s="4"/>
      <c r="GI87" s="4"/>
      <c r="GJ87" s="5"/>
      <c r="GK87" s="5"/>
      <c r="GL87" s="4"/>
      <c r="GM87" s="6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4"/>
      <c r="HA87" s="4"/>
      <c r="HB87" s="4"/>
      <c r="HC87" s="5"/>
      <c r="HD87" s="5"/>
      <c r="HE87" s="4"/>
      <c r="HF87" s="6"/>
      <c r="HG87" s="4"/>
      <c r="HH87" s="4"/>
      <c r="HI87" s="4"/>
      <c r="HJ87" s="4"/>
      <c r="HK87" s="4"/>
      <c r="HL87" s="4"/>
      <c r="HM87" s="5"/>
      <c r="HN87" s="5"/>
      <c r="HO87" s="5"/>
      <c r="HP87" s="5"/>
      <c r="HQ87" s="5"/>
      <c r="HR87" s="5"/>
      <c r="HS87" s="4"/>
      <c r="HT87" s="4"/>
      <c r="HU87" s="4"/>
      <c r="HV87" s="5"/>
      <c r="HW87" s="5"/>
      <c r="HX87" s="4"/>
      <c r="HY87" s="6"/>
      <c r="HZ87" s="4"/>
      <c r="IA87" s="4"/>
      <c r="IB87" s="4"/>
      <c r="IC87" s="4"/>
      <c r="ID87" s="4"/>
      <c r="IE87" s="4"/>
      <c r="IF87" s="5"/>
      <c r="IG87" s="5"/>
      <c r="IH87" s="5"/>
      <c r="II87" s="5"/>
      <c r="IJ87" s="4"/>
      <c r="IK87" s="4"/>
      <c r="IL87" s="4"/>
      <c r="IM87" s="4"/>
      <c r="IN87" s="4"/>
      <c r="IO87" s="5"/>
      <c r="IP87" s="5"/>
      <c r="IQ87" s="4"/>
      <c r="IR87" s="6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</row>
    <row r="88" ht="15.75" customHeight="1">
      <c r="A88" s="5"/>
      <c r="B88" s="5"/>
      <c r="C88" s="5"/>
      <c r="D88" s="5"/>
      <c r="E88" s="59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4"/>
      <c r="S88" s="4"/>
      <c r="T88" s="4"/>
      <c r="U88" s="5"/>
      <c r="V88" s="5"/>
      <c r="W88" s="4"/>
      <c r="X88" s="6"/>
      <c r="Y88" s="4"/>
      <c r="Z88" s="4"/>
      <c r="AA88" s="4"/>
      <c r="AB88" s="4"/>
      <c r="AC88" s="4"/>
      <c r="AD88" s="4"/>
      <c r="AE88" s="5"/>
      <c r="AF88" s="5"/>
      <c r="AG88" s="5"/>
      <c r="AH88" s="5"/>
      <c r="AI88" s="5"/>
      <c r="AJ88" s="5"/>
      <c r="AK88" s="4"/>
      <c r="AL88" s="4"/>
      <c r="AM88" s="4"/>
      <c r="AN88" s="5"/>
      <c r="AO88" s="5"/>
      <c r="AP88" s="4"/>
      <c r="AQ88" s="6"/>
      <c r="AR88" s="4"/>
      <c r="AS88" s="4"/>
      <c r="AT88" s="4"/>
      <c r="AU88" s="4"/>
      <c r="AV88" s="4"/>
      <c r="AW88" s="4"/>
      <c r="AX88" s="5"/>
      <c r="AY88" s="5"/>
      <c r="AZ88" s="5"/>
      <c r="BA88" s="5"/>
      <c r="BB88" s="5"/>
      <c r="BC88" s="5"/>
      <c r="BD88" s="4"/>
      <c r="BE88" s="4"/>
      <c r="BF88" s="4"/>
      <c r="BG88" s="5"/>
      <c r="BH88" s="5"/>
      <c r="BI88" s="4"/>
      <c r="BJ88" s="6"/>
      <c r="BK88" s="4"/>
      <c r="BL88" s="4"/>
      <c r="BM88" s="4"/>
      <c r="BN88" s="4"/>
      <c r="BO88" s="4"/>
      <c r="BP88" s="4"/>
      <c r="BQ88" s="5"/>
      <c r="BR88" s="5"/>
      <c r="BS88" s="5"/>
      <c r="BT88" s="5"/>
      <c r="BU88" s="5"/>
      <c r="BV88" s="5"/>
      <c r="BW88" s="4"/>
      <c r="BX88" s="4"/>
      <c r="BY88" s="4"/>
      <c r="BZ88" s="5"/>
      <c r="CA88" s="5"/>
      <c r="CB88" s="4"/>
      <c r="CC88" s="6"/>
      <c r="CD88" s="4"/>
      <c r="CE88" s="4"/>
      <c r="CF88" s="4"/>
      <c r="CG88" s="4"/>
      <c r="CH88" s="4"/>
      <c r="CI88" s="4"/>
      <c r="CJ88" s="5"/>
      <c r="CK88" s="5"/>
      <c r="CL88" s="5"/>
      <c r="CM88" s="5"/>
      <c r="CN88" s="5"/>
      <c r="CO88" s="5"/>
      <c r="CP88" s="4"/>
      <c r="CQ88" s="4"/>
      <c r="CR88" s="4"/>
      <c r="CS88" s="5"/>
      <c r="CT88" s="5"/>
      <c r="CU88" s="4"/>
      <c r="CV88" s="6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4"/>
      <c r="DJ88" s="4"/>
      <c r="DK88" s="4"/>
      <c r="DL88" s="5"/>
      <c r="DM88" s="5"/>
      <c r="DN88" s="4"/>
      <c r="DO88" s="6"/>
      <c r="DP88" s="4"/>
      <c r="DQ88" s="4"/>
      <c r="DR88" s="4"/>
      <c r="DS88" s="4"/>
      <c r="DT88" s="4"/>
      <c r="DU88" s="4"/>
      <c r="DV88" s="5"/>
      <c r="DW88" s="5"/>
      <c r="DX88" s="5"/>
      <c r="DY88" s="5"/>
      <c r="DZ88" s="5"/>
      <c r="EA88" s="5"/>
      <c r="EB88" s="4"/>
      <c r="EC88" s="4"/>
      <c r="ED88" s="4"/>
      <c r="EE88" s="5"/>
      <c r="EF88" s="5"/>
      <c r="EG88" s="4"/>
      <c r="EH88" s="6"/>
      <c r="EI88" s="4"/>
      <c r="EJ88" s="4"/>
      <c r="EK88" s="4"/>
      <c r="EL88" s="4"/>
      <c r="EM88" s="4"/>
      <c r="EN88" s="4"/>
      <c r="EO88" s="5"/>
      <c r="EP88" s="5"/>
      <c r="EQ88" s="5"/>
      <c r="ER88" s="5"/>
      <c r="ES88" s="5"/>
      <c r="ET88" s="5"/>
      <c r="EU88" s="4"/>
      <c r="EV88" s="4"/>
      <c r="EW88" s="4"/>
      <c r="EX88" s="5"/>
      <c r="EY88" s="5"/>
      <c r="EZ88" s="4"/>
      <c r="FA88" s="6"/>
      <c r="FB88" s="4"/>
      <c r="FC88" s="4"/>
      <c r="FD88" s="4"/>
      <c r="FE88" s="4"/>
      <c r="FF88" s="4"/>
      <c r="FG88" s="4"/>
      <c r="FH88" s="5"/>
      <c r="FI88" s="5"/>
      <c r="FJ88" s="5"/>
      <c r="FK88" s="5"/>
      <c r="FL88" s="5"/>
      <c r="FM88" s="5"/>
      <c r="FN88" s="4"/>
      <c r="FO88" s="4"/>
      <c r="FP88" s="4"/>
      <c r="FQ88" s="5"/>
      <c r="FR88" s="5"/>
      <c r="FS88" s="4"/>
      <c r="FT88" s="6"/>
      <c r="FU88" s="4"/>
      <c r="FV88" s="4"/>
      <c r="FW88" s="4"/>
      <c r="FX88" s="4"/>
      <c r="FY88" s="4"/>
      <c r="FZ88" s="4"/>
      <c r="GA88" s="5"/>
      <c r="GB88" s="5"/>
      <c r="GC88" s="5"/>
      <c r="GD88" s="5"/>
      <c r="GE88" s="5"/>
      <c r="GF88" s="5"/>
      <c r="GG88" s="4"/>
      <c r="GH88" s="4"/>
      <c r="GI88" s="4"/>
      <c r="GJ88" s="5"/>
      <c r="GK88" s="5"/>
      <c r="GL88" s="4"/>
      <c r="GM88" s="6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4"/>
      <c r="HA88" s="4"/>
      <c r="HB88" s="4"/>
      <c r="HC88" s="5"/>
      <c r="HD88" s="5"/>
      <c r="HE88" s="4"/>
      <c r="HF88" s="6"/>
      <c r="HG88" s="4"/>
      <c r="HH88" s="4"/>
      <c r="HI88" s="4"/>
      <c r="HJ88" s="4"/>
      <c r="HK88" s="4"/>
      <c r="HL88" s="4"/>
      <c r="HM88" s="5"/>
      <c r="HN88" s="5"/>
      <c r="HO88" s="5"/>
      <c r="HP88" s="5"/>
      <c r="HQ88" s="5"/>
      <c r="HR88" s="5"/>
      <c r="HS88" s="4"/>
      <c r="HT88" s="4"/>
      <c r="HU88" s="4"/>
      <c r="HV88" s="5"/>
      <c r="HW88" s="5"/>
      <c r="HX88" s="4"/>
      <c r="HY88" s="6"/>
      <c r="HZ88" s="4"/>
      <c r="IA88" s="4"/>
      <c r="IB88" s="4"/>
      <c r="IC88" s="4"/>
      <c r="ID88" s="4"/>
      <c r="IE88" s="4"/>
      <c r="IF88" s="5"/>
      <c r="IG88" s="5"/>
      <c r="IH88" s="5"/>
      <c r="II88" s="5"/>
      <c r="IJ88" s="4"/>
      <c r="IK88" s="4"/>
      <c r="IL88" s="4"/>
      <c r="IM88" s="4"/>
      <c r="IN88" s="4"/>
      <c r="IO88" s="5"/>
      <c r="IP88" s="5"/>
      <c r="IQ88" s="4"/>
      <c r="IR88" s="6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</row>
    <row r="89" ht="15.75" customHeight="1">
      <c r="A89" s="5"/>
      <c r="B89" s="5"/>
      <c r="C89" s="5"/>
      <c r="D89" s="5"/>
      <c r="E89" s="59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4"/>
      <c r="S89" s="4"/>
      <c r="T89" s="4"/>
      <c r="U89" s="5"/>
      <c r="V89" s="5"/>
      <c r="W89" s="4"/>
      <c r="X89" s="6"/>
      <c r="Y89" s="4"/>
      <c r="Z89" s="4"/>
      <c r="AA89" s="4"/>
      <c r="AB89" s="4"/>
      <c r="AC89" s="4"/>
      <c r="AD89" s="4"/>
      <c r="AE89" s="5"/>
      <c r="AF89" s="5"/>
      <c r="AG89" s="5"/>
      <c r="AH89" s="5"/>
      <c r="AI89" s="5"/>
      <c r="AJ89" s="5"/>
      <c r="AK89" s="4"/>
      <c r="AL89" s="4"/>
      <c r="AM89" s="4"/>
      <c r="AN89" s="5"/>
      <c r="AO89" s="5"/>
      <c r="AP89" s="4"/>
      <c r="AQ89" s="6"/>
      <c r="AR89" s="4"/>
      <c r="AS89" s="4"/>
      <c r="AT89" s="4"/>
      <c r="AU89" s="4"/>
      <c r="AV89" s="4"/>
      <c r="AW89" s="4"/>
      <c r="AX89" s="5"/>
      <c r="AY89" s="5"/>
      <c r="AZ89" s="5"/>
      <c r="BA89" s="5"/>
      <c r="BB89" s="5"/>
      <c r="BC89" s="5"/>
      <c r="BD89" s="4"/>
      <c r="BE89" s="4"/>
      <c r="BF89" s="4"/>
      <c r="BG89" s="5"/>
      <c r="BH89" s="5"/>
      <c r="BI89" s="4"/>
      <c r="BJ89" s="6"/>
      <c r="BK89" s="4"/>
      <c r="BL89" s="4"/>
      <c r="BM89" s="4"/>
      <c r="BN89" s="4"/>
      <c r="BO89" s="4"/>
      <c r="BP89" s="4"/>
      <c r="BQ89" s="5"/>
      <c r="BR89" s="5"/>
      <c r="BS89" s="5"/>
      <c r="BT89" s="5"/>
      <c r="BU89" s="5"/>
      <c r="BV89" s="5"/>
      <c r="BW89" s="4"/>
      <c r="BX89" s="4"/>
      <c r="BY89" s="4"/>
      <c r="BZ89" s="5"/>
      <c r="CA89" s="5"/>
      <c r="CB89" s="4"/>
      <c r="CC89" s="6"/>
      <c r="CD89" s="4"/>
      <c r="CE89" s="4"/>
      <c r="CF89" s="4"/>
      <c r="CG89" s="4"/>
      <c r="CH89" s="4"/>
      <c r="CI89" s="4"/>
      <c r="CJ89" s="5"/>
      <c r="CK89" s="5"/>
      <c r="CL89" s="5"/>
      <c r="CM89" s="5"/>
      <c r="CN89" s="5"/>
      <c r="CO89" s="5"/>
      <c r="CP89" s="4"/>
      <c r="CQ89" s="4"/>
      <c r="CR89" s="4"/>
      <c r="CS89" s="5"/>
      <c r="CT89" s="5"/>
      <c r="CU89" s="4"/>
      <c r="CV89" s="6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4"/>
      <c r="DJ89" s="4"/>
      <c r="DK89" s="4"/>
      <c r="DL89" s="5"/>
      <c r="DM89" s="5"/>
      <c r="DN89" s="4"/>
      <c r="DO89" s="6"/>
      <c r="DP89" s="4"/>
      <c r="DQ89" s="4"/>
      <c r="DR89" s="4"/>
      <c r="DS89" s="4"/>
      <c r="DT89" s="4"/>
      <c r="DU89" s="4"/>
      <c r="DV89" s="5"/>
      <c r="DW89" s="5"/>
      <c r="DX89" s="5"/>
      <c r="DY89" s="5"/>
      <c r="DZ89" s="5"/>
      <c r="EA89" s="5"/>
      <c r="EB89" s="4"/>
      <c r="EC89" s="4"/>
      <c r="ED89" s="4"/>
      <c r="EE89" s="5"/>
      <c r="EF89" s="5"/>
      <c r="EG89" s="4"/>
      <c r="EH89" s="6"/>
      <c r="EI89" s="4"/>
      <c r="EJ89" s="4"/>
      <c r="EK89" s="4"/>
      <c r="EL89" s="4"/>
      <c r="EM89" s="4"/>
      <c r="EN89" s="4"/>
      <c r="EO89" s="5"/>
      <c r="EP89" s="5"/>
      <c r="EQ89" s="5"/>
      <c r="ER89" s="5"/>
      <c r="ES89" s="5"/>
      <c r="ET89" s="5"/>
      <c r="EU89" s="4"/>
      <c r="EV89" s="4"/>
      <c r="EW89" s="4"/>
      <c r="EX89" s="5"/>
      <c r="EY89" s="5"/>
      <c r="EZ89" s="4"/>
      <c r="FA89" s="6"/>
      <c r="FB89" s="4"/>
      <c r="FC89" s="4"/>
      <c r="FD89" s="4"/>
      <c r="FE89" s="4"/>
      <c r="FF89" s="4"/>
      <c r="FG89" s="4"/>
      <c r="FH89" s="5"/>
      <c r="FI89" s="5"/>
      <c r="FJ89" s="5"/>
      <c r="FK89" s="5"/>
      <c r="FL89" s="5"/>
      <c r="FM89" s="5"/>
      <c r="FN89" s="4"/>
      <c r="FO89" s="4"/>
      <c r="FP89" s="4"/>
      <c r="FQ89" s="5"/>
      <c r="FR89" s="5"/>
      <c r="FS89" s="4"/>
      <c r="FT89" s="6"/>
      <c r="FU89" s="4"/>
      <c r="FV89" s="4"/>
      <c r="FW89" s="4"/>
      <c r="FX89" s="4"/>
      <c r="FY89" s="4"/>
      <c r="FZ89" s="4"/>
      <c r="GA89" s="5"/>
      <c r="GB89" s="5"/>
      <c r="GC89" s="5"/>
      <c r="GD89" s="5"/>
      <c r="GE89" s="5"/>
      <c r="GF89" s="5"/>
      <c r="GG89" s="4"/>
      <c r="GH89" s="4"/>
      <c r="GI89" s="4"/>
      <c r="GJ89" s="5"/>
      <c r="GK89" s="5"/>
      <c r="GL89" s="4"/>
      <c r="GM89" s="6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4"/>
      <c r="HA89" s="4"/>
      <c r="HB89" s="4"/>
      <c r="HC89" s="5"/>
      <c r="HD89" s="5"/>
      <c r="HE89" s="4"/>
      <c r="HF89" s="6"/>
      <c r="HG89" s="4"/>
      <c r="HH89" s="4"/>
      <c r="HI89" s="4"/>
      <c r="HJ89" s="4"/>
      <c r="HK89" s="4"/>
      <c r="HL89" s="4"/>
      <c r="HM89" s="5"/>
      <c r="HN89" s="5"/>
      <c r="HO89" s="5"/>
      <c r="HP89" s="5"/>
      <c r="HQ89" s="5"/>
      <c r="HR89" s="5"/>
      <c r="HS89" s="4"/>
      <c r="HT89" s="4"/>
      <c r="HU89" s="4"/>
      <c r="HV89" s="5"/>
      <c r="HW89" s="5"/>
      <c r="HX89" s="4"/>
      <c r="HY89" s="6"/>
      <c r="HZ89" s="4"/>
      <c r="IA89" s="4"/>
      <c r="IB89" s="4"/>
      <c r="IC89" s="4"/>
      <c r="ID89" s="4"/>
      <c r="IE89" s="4"/>
      <c r="IF89" s="5"/>
      <c r="IG89" s="5"/>
      <c r="IH89" s="5"/>
      <c r="II89" s="5"/>
      <c r="IJ89" s="4"/>
      <c r="IK89" s="4"/>
      <c r="IL89" s="4"/>
      <c r="IM89" s="4"/>
      <c r="IN89" s="4"/>
      <c r="IO89" s="5"/>
      <c r="IP89" s="5"/>
      <c r="IQ89" s="4"/>
      <c r="IR89" s="6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</row>
    <row r="90" ht="15.75" customHeight="1">
      <c r="A90" s="5"/>
      <c r="B90" s="5"/>
      <c r="C90" s="5"/>
      <c r="D90" s="5"/>
      <c r="E90" s="59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4"/>
      <c r="S90" s="4"/>
      <c r="T90" s="4"/>
      <c r="U90" s="5"/>
      <c r="V90" s="5"/>
      <c r="W90" s="4"/>
      <c r="X90" s="6"/>
      <c r="Y90" s="4"/>
      <c r="Z90" s="4"/>
      <c r="AA90" s="4"/>
      <c r="AB90" s="4"/>
      <c r="AC90" s="4"/>
      <c r="AD90" s="4"/>
      <c r="AE90" s="5"/>
      <c r="AF90" s="5"/>
      <c r="AG90" s="5"/>
      <c r="AH90" s="5"/>
      <c r="AI90" s="5"/>
      <c r="AJ90" s="5"/>
      <c r="AK90" s="4"/>
      <c r="AL90" s="4"/>
      <c r="AM90" s="4"/>
      <c r="AN90" s="5"/>
      <c r="AO90" s="5"/>
      <c r="AP90" s="4"/>
      <c r="AQ90" s="6"/>
      <c r="AR90" s="4"/>
      <c r="AS90" s="4"/>
      <c r="AT90" s="4"/>
      <c r="AU90" s="4"/>
      <c r="AV90" s="4"/>
      <c r="AW90" s="4"/>
      <c r="AX90" s="5"/>
      <c r="AY90" s="5"/>
      <c r="AZ90" s="5"/>
      <c r="BA90" s="5"/>
      <c r="BB90" s="5"/>
      <c r="BC90" s="5"/>
      <c r="BD90" s="4"/>
      <c r="BE90" s="4"/>
      <c r="BF90" s="4"/>
      <c r="BG90" s="5"/>
      <c r="BH90" s="5"/>
      <c r="BI90" s="4"/>
      <c r="BJ90" s="6"/>
      <c r="BK90" s="4"/>
      <c r="BL90" s="4"/>
      <c r="BM90" s="4"/>
      <c r="BN90" s="4"/>
      <c r="BO90" s="4"/>
      <c r="BP90" s="4"/>
      <c r="BQ90" s="5"/>
      <c r="BR90" s="5"/>
      <c r="BS90" s="5"/>
      <c r="BT90" s="5"/>
      <c r="BU90" s="5"/>
      <c r="BV90" s="5"/>
      <c r="BW90" s="4"/>
      <c r="BX90" s="4"/>
      <c r="BY90" s="4"/>
      <c r="BZ90" s="5"/>
      <c r="CA90" s="5"/>
      <c r="CB90" s="4"/>
      <c r="CC90" s="6"/>
      <c r="CD90" s="4"/>
      <c r="CE90" s="4"/>
      <c r="CF90" s="4"/>
      <c r="CG90" s="4"/>
      <c r="CH90" s="4"/>
      <c r="CI90" s="4"/>
      <c r="CJ90" s="5"/>
      <c r="CK90" s="5"/>
      <c r="CL90" s="5"/>
      <c r="CM90" s="5"/>
      <c r="CN90" s="5"/>
      <c r="CO90" s="5"/>
      <c r="CP90" s="4"/>
      <c r="CQ90" s="4"/>
      <c r="CR90" s="4"/>
      <c r="CS90" s="5"/>
      <c r="CT90" s="5"/>
      <c r="CU90" s="4"/>
      <c r="CV90" s="6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4"/>
      <c r="DJ90" s="4"/>
      <c r="DK90" s="4"/>
      <c r="DL90" s="5"/>
      <c r="DM90" s="5"/>
      <c r="DN90" s="4"/>
      <c r="DO90" s="6"/>
      <c r="DP90" s="4"/>
      <c r="DQ90" s="4"/>
      <c r="DR90" s="4"/>
      <c r="DS90" s="4"/>
      <c r="DT90" s="4"/>
      <c r="DU90" s="4"/>
      <c r="DV90" s="5"/>
      <c r="DW90" s="5"/>
      <c r="DX90" s="5"/>
      <c r="DY90" s="5"/>
      <c r="DZ90" s="5"/>
      <c r="EA90" s="5"/>
      <c r="EB90" s="4"/>
      <c r="EC90" s="4"/>
      <c r="ED90" s="4"/>
      <c r="EE90" s="5"/>
      <c r="EF90" s="5"/>
      <c r="EG90" s="4"/>
      <c r="EH90" s="6"/>
      <c r="EI90" s="4"/>
      <c r="EJ90" s="4"/>
      <c r="EK90" s="4"/>
      <c r="EL90" s="4"/>
      <c r="EM90" s="4"/>
      <c r="EN90" s="4"/>
      <c r="EO90" s="5"/>
      <c r="EP90" s="5"/>
      <c r="EQ90" s="5"/>
      <c r="ER90" s="5"/>
      <c r="ES90" s="5"/>
      <c r="ET90" s="5"/>
      <c r="EU90" s="4"/>
      <c r="EV90" s="4"/>
      <c r="EW90" s="4"/>
      <c r="EX90" s="5"/>
      <c r="EY90" s="5"/>
      <c r="EZ90" s="4"/>
      <c r="FA90" s="6"/>
      <c r="FB90" s="4"/>
      <c r="FC90" s="4"/>
      <c r="FD90" s="4"/>
      <c r="FE90" s="4"/>
      <c r="FF90" s="4"/>
      <c r="FG90" s="4"/>
      <c r="FH90" s="5"/>
      <c r="FI90" s="5"/>
      <c r="FJ90" s="5"/>
      <c r="FK90" s="5"/>
      <c r="FL90" s="5"/>
      <c r="FM90" s="5"/>
      <c r="FN90" s="4"/>
      <c r="FO90" s="4"/>
      <c r="FP90" s="4"/>
      <c r="FQ90" s="5"/>
      <c r="FR90" s="5"/>
      <c r="FS90" s="4"/>
      <c r="FT90" s="6"/>
      <c r="FU90" s="4"/>
      <c r="FV90" s="4"/>
      <c r="FW90" s="4"/>
      <c r="FX90" s="4"/>
      <c r="FY90" s="4"/>
      <c r="FZ90" s="4"/>
      <c r="GA90" s="5"/>
      <c r="GB90" s="5"/>
      <c r="GC90" s="5"/>
      <c r="GD90" s="5"/>
      <c r="GE90" s="5"/>
      <c r="GF90" s="5"/>
      <c r="GG90" s="4"/>
      <c r="GH90" s="4"/>
      <c r="GI90" s="4"/>
      <c r="GJ90" s="5"/>
      <c r="GK90" s="5"/>
      <c r="GL90" s="4"/>
      <c r="GM90" s="6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4"/>
      <c r="HA90" s="4"/>
      <c r="HB90" s="4"/>
      <c r="HC90" s="5"/>
      <c r="HD90" s="5"/>
      <c r="HE90" s="4"/>
      <c r="HF90" s="6"/>
      <c r="HG90" s="4"/>
      <c r="HH90" s="4"/>
      <c r="HI90" s="4"/>
      <c r="HJ90" s="4"/>
      <c r="HK90" s="4"/>
      <c r="HL90" s="4"/>
      <c r="HM90" s="5"/>
      <c r="HN90" s="5"/>
      <c r="HO90" s="5"/>
      <c r="HP90" s="5"/>
      <c r="HQ90" s="5"/>
      <c r="HR90" s="5"/>
      <c r="HS90" s="4"/>
      <c r="HT90" s="4"/>
      <c r="HU90" s="4"/>
      <c r="HV90" s="5"/>
      <c r="HW90" s="5"/>
      <c r="HX90" s="4"/>
      <c r="HY90" s="6"/>
      <c r="HZ90" s="4"/>
      <c r="IA90" s="4"/>
      <c r="IB90" s="4"/>
      <c r="IC90" s="4"/>
      <c r="ID90" s="4"/>
      <c r="IE90" s="4"/>
      <c r="IF90" s="5"/>
      <c r="IG90" s="5"/>
      <c r="IH90" s="5"/>
      <c r="II90" s="5"/>
      <c r="IJ90" s="4"/>
      <c r="IK90" s="4"/>
      <c r="IL90" s="4"/>
      <c r="IM90" s="4"/>
      <c r="IN90" s="4"/>
      <c r="IO90" s="5"/>
      <c r="IP90" s="5"/>
      <c r="IQ90" s="4"/>
      <c r="IR90" s="6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</row>
    <row r="91" ht="15.75" customHeight="1">
      <c r="A91" s="5"/>
      <c r="B91" s="5"/>
      <c r="C91" s="5"/>
      <c r="D91" s="5"/>
      <c r="E91" s="59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4"/>
      <c r="S91" s="4"/>
      <c r="T91" s="4"/>
      <c r="U91" s="5"/>
      <c r="V91" s="5"/>
      <c r="W91" s="4"/>
      <c r="X91" s="6"/>
      <c r="Y91" s="4"/>
      <c r="Z91" s="4"/>
      <c r="AA91" s="4"/>
      <c r="AB91" s="4"/>
      <c r="AC91" s="4"/>
      <c r="AD91" s="4"/>
      <c r="AE91" s="5"/>
      <c r="AF91" s="5"/>
      <c r="AG91" s="5"/>
      <c r="AH91" s="5"/>
      <c r="AI91" s="5"/>
      <c r="AJ91" s="5"/>
      <c r="AK91" s="4"/>
      <c r="AL91" s="4"/>
      <c r="AM91" s="4"/>
      <c r="AN91" s="5"/>
      <c r="AO91" s="5"/>
      <c r="AP91" s="4"/>
      <c r="AQ91" s="6"/>
      <c r="AR91" s="4"/>
      <c r="AS91" s="4"/>
      <c r="AT91" s="4"/>
      <c r="AU91" s="4"/>
      <c r="AV91" s="4"/>
      <c r="AW91" s="4"/>
      <c r="AX91" s="5"/>
      <c r="AY91" s="5"/>
      <c r="AZ91" s="5"/>
      <c r="BA91" s="5"/>
      <c r="BB91" s="5"/>
      <c r="BC91" s="5"/>
      <c r="BD91" s="4"/>
      <c r="BE91" s="4"/>
      <c r="BF91" s="4"/>
      <c r="BG91" s="5"/>
      <c r="BH91" s="5"/>
      <c r="BI91" s="4"/>
      <c r="BJ91" s="6"/>
      <c r="BK91" s="4"/>
      <c r="BL91" s="4"/>
      <c r="BM91" s="4"/>
      <c r="BN91" s="4"/>
      <c r="BO91" s="4"/>
      <c r="BP91" s="4"/>
      <c r="BQ91" s="5"/>
      <c r="BR91" s="5"/>
      <c r="BS91" s="5"/>
      <c r="BT91" s="5"/>
      <c r="BU91" s="5"/>
      <c r="BV91" s="5"/>
      <c r="BW91" s="4"/>
      <c r="BX91" s="4"/>
      <c r="BY91" s="4"/>
      <c r="BZ91" s="5"/>
      <c r="CA91" s="5"/>
      <c r="CB91" s="4"/>
      <c r="CC91" s="6"/>
      <c r="CD91" s="4"/>
      <c r="CE91" s="4"/>
      <c r="CF91" s="4"/>
      <c r="CG91" s="4"/>
      <c r="CH91" s="4"/>
      <c r="CI91" s="4"/>
      <c r="CJ91" s="5"/>
      <c r="CK91" s="5"/>
      <c r="CL91" s="5"/>
      <c r="CM91" s="5"/>
      <c r="CN91" s="5"/>
      <c r="CO91" s="5"/>
      <c r="CP91" s="4"/>
      <c r="CQ91" s="4"/>
      <c r="CR91" s="4"/>
      <c r="CS91" s="5"/>
      <c r="CT91" s="5"/>
      <c r="CU91" s="4"/>
      <c r="CV91" s="6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4"/>
      <c r="DJ91" s="4"/>
      <c r="DK91" s="4"/>
      <c r="DL91" s="5"/>
      <c r="DM91" s="5"/>
      <c r="DN91" s="4"/>
      <c r="DO91" s="6"/>
      <c r="DP91" s="4"/>
      <c r="DQ91" s="4"/>
      <c r="DR91" s="4"/>
      <c r="DS91" s="4"/>
      <c r="DT91" s="4"/>
      <c r="DU91" s="4"/>
      <c r="DV91" s="5"/>
      <c r="DW91" s="5"/>
      <c r="DX91" s="5"/>
      <c r="DY91" s="5"/>
      <c r="DZ91" s="5"/>
      <c r="EA91" s="5"/>
      <c r="EB91" s="4"/>
      <c r="EC91" s="4"/>
      <c r="ED91" s="4"/>
      <c r="EE91" s="5"/>
      <c r="EF91" s="5"/>
      <c r="EG91" s="4"/>
      <c r="EH91" s="6"/>
      <c r="EI91" s="4"/>
      <c r="EJ91" s="4"/>
      <c r="EK91" s="4"/>
      <c r="EL91" s="4"/>
      <c r="EM91" s="4"/>
      <c r="EN91" s="4"/>
      <c r="EO91" s="5"/>
      <c r="EP91" s="5"/>
      <c r="EQ91" s="5"/>
      <c r="ER91" s="5"/>
      <c r="ES91" s="5"/>
      <c r="ET91" s="5"/>
      <c r="EU91" s="4"/>
      <c r="EV91" s="4"/>
      <c r="EW91" s="4"/>
      <c r="EX91" s="5"/>
      <c r="EY91" s="5"/>
      <c r="EZ91" s="4"/>
      <c r="FA91" s="6"/>
      <c r="FB91" s="4"/>
      <c r="FC91" s="4"/>
      <c r="FD91" s="4"/>
      <c r="FE91" s="4"/>
      <c r="FF91" s="4"/>
      <c r="FG91" s="4"/>
      <c r="FH91" s="5"/>
      <c r="FI91" s="5"/>
      <c r="FJ91" s="5"/>
      <c r="FK91" s="5"/>
      <c r="FL91" s="5"/>
      <c r="FM91" s="5"/>
      <c r="FN91" s="4"/>
      <c r="FO91" s="4"/>
      <c r="FP91" s="4"/>
      <c r="FQ91" s="5"/>
      <c r="FR91" s="5"/>
      <c r="FS91" s="4"/>
      <c r="FT91" s="6"/>
      <c r="FU91" s="4"/>
      <c r="FV91" s="4"/>
      <c r="FW91" s="4"/>
      <c r="FX91" s="4"/>
      <c r="FY91" s="4"/>
      <c r="FZ91" s="4"/>
      <c r="GA91" s="5"/>
      <c r="GB91" s="5"/>
      <c r="GC91" s="5"/>
      <c r="GD91" s="5"/>
      <c r="GE91" s="5"/>
      <c r="GF91" s="5"/>
      <c r="GG91" s="4"/>
      <c r="GH91" s="4"/>
      <c r="GI91" s="4"/>
      <c r="GJ91" s="5"/>
      <c r="GK91" s="5"/>
      <c r="GL91" s="4"/>
      <c r="GM91" s="6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4"/>
      <c r="HA91" s="4"/>
      <c r="HB91" s="4"/>
      <c r="HC91" s="5"/>
      <c r="HD91" s="5"/>
      <c r="HE91" s="4"/>
      <c r="HF91" s="6"/>
      <c r="HG91" s="4"/>
      <c r="HH91" s="4"/>
      <c r="HI91" s="4"/>
      <c r="HJ91" s="4"/>
      <c r="HK91" s="4"/>
      <c r="HL91" s="4"/>
      <c r="HM91" s="5"/>
      <c r="HN91" s="5"/>
      <c r="HO91" s="5"/>
      <c r="HP91" s="5"/>
      <c r="HQ91" s="5"/>
      <c r="HR91" s="5"/>
      <c r="HS91" s="4"/>
      <c r="HT91" s="4"/>
      <c r="HU91" s="4"/>
      <c r="HV91" s="5"/>
      <c r="HW91" s="5"/>
      <c r="HX91" s="4"/>
      <c r="HY91" s="6"/>
      <c r="HZ91" s="4"/>
      <c r="IA91" s="4"/>
      <c r="IB91" s="4"/>
      <c r="IC91" s="4"/>
      <c r="ID91" s="4"/>
      <c r="IE91" s="4"/>
      <c r="IF91" s="5"/>
      <c r="IG91" s="5"/>
      <c r="IH91" s="5"/>
      <c r="II91" s="5"/>
      <c r="IJ91" s="4"/>
      <c r="IK91" s="4"/>
      <c r="IL91" s="4"/>
      <c r="IM91" s="4"/>
      <c r="IN91" s="4"/>
      <c r="IO91" s="5"/>
      <c r="IP91" s="5"/>
      <c r="IQ91" s="4"/>
      <c r="IR91" s="6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</row>
    <row r="92" ht="15.75" customHeight="1">
      <c r="A92" s="5"/>
      <c r="B92" s="5"/>
      <c r="C92" s="5"/>
      <c r="D92" s="5"/>
      <c r="E92" s="59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4"/>
      <c r="S92" s="4"/>
      <c r="T92" s="4"/>
      <c r="U92" s="5"/>
      <c r="V92" s="5"/>
      <c r="W92" s="4"/>
      <c r="X92" s="6"/>
      <c r="Y92" s="4"/>
      <c r="Z92" s="4"/>
      <c r="AA92" s="4"/>
      <c r="AB92" s="4"/>
      <c r="AC92" s="4"/>
      <c r="AD92" s="4"/>
      <c r="AE92" s="5"/>
      <c r="AF92" s="5"/>
      <c r="AG92" s="5"/>
      <c r="AH92" s="5"/>
      <c r="AI92" s="5"/>
      <c r="AJ92" s="5"/>
      <c r="AK92" s="4"/>
      <c r="AL92" s="4"/>
      <c r="AM92" s="4"/>
      <c r="AN92" s="5"/>
      <c r="AO92" s="5"/>
      <c r="AP92" s="4"/>
      <c r="AQ92" s="6"/>
      <c r="AR92" s="4"/>
      <c r="AS92" s="4"/>
      <c r="AT92" s="4"/>
      <c r="AU92" s="4"/>
      <c r="AV92" s="4"/>
      <c r="AW92" s="4"/>
      <c r="AX92" s="5"/>
      <c r="AY92" s="5"/>
      <c r="AZ92" s="5"/>
      <c r="BA92" s="5"/>
      <c r="BB92" s="5"/>
      <c r="BC92" s="5"/>
      <c r="BD92" s="4"/>
      <c r="BE92" s="4"/>
      <c r="BF92" s="4"/>
      <c r="BG92" s="5"/>
      <c r="BH92" s="5"/>
      <c r="BI92" s="4"/>
      <c r="BJ92" s="6"/>
      <c r="BK92" s="4"/>
      <c r="BL92" s="4"/>
      <c r="BM92" s="4"/>
      <c r="BN92" s="4"/>
      <c r="BO92" s="4"/>
      <c r="BP92" s="4"/>
      <c r="BQ92" s="5"/>
      <c r="BR92" s="5"/>
      <c r="BS92" s="5"/>
      <c r="BT92" s="5"/>
      <c r="BU92" s="5"/>
      <c r="BV92" s="5"/>
      <c r="BW92" s="4"/>
      <c r="BX92" s="4"/>
      <c r="BY92" s="4"/>
      <c r="BZ92" s="5"/>
      <c r="CA92" s="5"/>
      <c r="CB92" s="4"/>
      <c r="CC92" s="6"/>
      <c r="CD92" s="4"/>
      <c r="CE92" s="4"/>
      <c r="CF92" s="4"/>
      <c r="CG92" s="4"/>
      <c r="CH92" s="4"/>
      <c r="CI92" s="4"/>
      <c r="CJ92" s="5"/>
      <c r="CK92" s="5"/>
      <c r="CL92" s="5"/>
      <c r="CM92" s="5"/>
      <c r="CN92" s="5"/>
      <c r="CO92" s="5"/>
      <c r="CP92" s="4"/>
      <c r="CQ92" s="4"/>
      <c r="CR92" s="4"/>
      <c r="CS92" s="5"/>
      <c r="CT92" s="5"/>
      <c r="CU92" s="4"/>
      <c r="CV92" s="6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4"/>
      <c r="DJ92" s="4"/>
      <c r="DK92" s="4"/>
      <c r="DL92" s="5"/>
      <c r="DM92" s="5"/>
      <c r="DN92" s="4"/>
      <c r="DO92" s="6"/>
      <c r="DP92" s="4"/>
      <c r="DQ92" s="4"/>
      <c r="DR92" s="4"/>
      <c r="DS92" s="4"/>
      <c r="DT92" s="4"/>
      <c r="DU92" s="4"/>
      <c r="DV92" s="5"/>
      <c r="DW92" s="5"/>
      <c r="DX92" s="5"/>
      <c r="DY92" s="5"/>
      <c r="DZ92" s="5"/>
      <c r="EA92" s="5"/>
      <c r="EB92" s="4"/>
      <c r="EC92" s="4"/>
      <c r="ED92" s="4"/>
      <c r="EE92" s="5"/>
      <c r="EF92" s="5"/>
      <c r="EG92" s="4"/>
      <c r="EH92" s="6"/>
      <c r="EI92" s="4"/>
      <c r="EJ92" s="4"/>
      <c r="EK92" s="4"/>
      <c r="EL92" s="4"/>
      <c r="EM92" s="4"/>
      <c r="EN92" s="4"/>
      <c r="EO92" s="5"/>
      <c r="EP92" s="5"/>
      <c r="EQ92" s="5"/>
      <c r="ER92" s="5"/>
      <c r="ES92" s="5"/>
      <c r="ET92" s="5"/>
      <c r="EU92" s="4"/>
      <c r="EV92" s="4"/>
      <c r="EW92" s="4"/>
      <c r="EX92" s="5"/>
      <c r="EY92" s="5"/>
      <c r="EZ92" s="4"/>
      <c r="FA92" s="6"/>
      <c r="FB92" s="4"/>
      <c r="FC92" s="4"/>
      <c r="FD92" s="4"/>
      <c r="FE92" s="4"/>
      <c r="FF92" s="4"/>
      <c r="FG92" s="4"/>
      <c r="FH92" s="5"/>
      <c r="FI92" s="5"/>
      <c r="FJ92" s="5"/>
      <c r="FK92" s="5"/>
      <c r="FL92" s="5"/>
      <c r="FM92" s="5"/>
      <c r="FN92" s="4"/>
      <c r="FO92" s="4"/>
      <c r="FP92" s="4"/>
      <c r="FQ92" s="5"/>
      <c r="FR92" s="5"/>
      <c r="FS92" s="4"/>
      <c r="FT92" s="6"/>
      <c r="FU92" s="4"/>
      <c r="FV92" s="4"/>
      <c r="FW92" s="4"/>
      <c r="FX92" s="4"/>
      <c r="FY92" s="4"/>
      <c r="FZ92" s="4"/>
      <c r="GA92" s="5"/>
      <c r="GB92" s="5"/>
      <c r="GC92" s="5"/>
      <c r="GD92" s="5"/>
      <c r="GE92" s="5"/>
      <c r="GF92" s="5"/>
      <c r="GG92" s="4"/>
      <c r="GH92" s="4"/>
      <c r="GI92" s="4"/>
      <c r="GJ92" s="5"/>
      <c r="GK92" s="5"/>
      <c r="GL92" s="4"/>
      <c r="GM92" s="6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4"/>
      <c r="HA92" s="4"/>
      <c r="HB92" s="4"/>
      <c r="HC92" s="5"/>
      <c r="HD92" s="5"/>
      <c r="HE92" s="4"/>
      <c r="HF92" s="6"/>
      <c r="HG92" s="4"/>
      <c r="HH92" s="4"/>
      <c r="HI92" s="4"/>
      <c r="HJ92" s="4"/>
      <c r="HK92" s="4"/>
      <c r="HL92" s="4"/>
      <c r="HM92" s="5"/>
      <c r="HN92" s="5"/>
      <c r="HO92" s="5"/>
      <c r="HP92" s="5"/>
      <c r="HQ92" s="5"/>
      <c r="HR92" s="5"/>
      <c r="HS92" s="4"/>
      <c r="HT92" s="4"/>
      <c r="HU92" s="4"/>
      <c r="HV92" s="5"/>
      <c r="HW92" s="5"/>
      <c r="HX92" s="4"/>
      <c r="HY92" s="6"/>
      <c r="HZ92" s="4"/>
      <c r="IA92" s="4"/>
      <c r="IB92" s="4"/>
      <c r="IC92" s="4"/>
      <c r="ID92" s="4"/>
      <c r="IE92" s="4"/>
      <c r="IF92" s="5"/>
      <c r="IG92" s="5"/>
      <c r="IH92" s="5"/>
      <c r="II92" s="5"/>
      <c r="IJ92" s="4"/>
      <c r="IK92" s="4"/>
      <c r="IL92" s="4"/>
      <c r="IM92" s="4"/>
      <c r="IN92" s="4"/>
      <c r="IO92" s="5"/>
      <c r="IP92" s="5"/>
      <c r="IQ92" s="4"/>
      <c r="IR92" s="6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</row>
    <row r="93" ht="15.75" customHeight="1">
      <c r="A93" s="5"/>
      <c r="B93" s="5"/>
      <c r="C93" s="5"/>
      <c r="D93" s="5"/>
      <c r="E93" s="59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4"/>
      <c r="S93" s="4"/>
      <c r="T93" s="4"/>
      <c r="U93" s="5"/>
      <c r="V93" s="5"/>
      <c r="W93" s="4"/>
      <c r="X93" s="6"/>
      <c r="Y93" s="4"/>
      <c r="Z93" s="4"/>
      <c r="AA93" s="4"/>
      <c r="AB93" s="4"/>
      <c r="AC93" s="4"/>
      <c r="AD93" s="4"/>
      <c r="AE93" s="5"/>
      <c r="AF93" s="5"/>
      <c r="AG93" s="5"/>
      <c r="AH93" s="5"/>
      <c r="AI93" s="5"/>
      <c r="AJ93" s="5"/>
      <c r="AK93" s="4"/>
      <c r="AL93" s="4"/>
      <c r="AM93" s="4"/>
      <c r="AN93" s="5"/>
      <c r="AO93" s="5"/>
      <c r="AP93" s="4"/>
      <c r="AQ93" s="6"/>
      <c r="AR93" s="4"/>
      <c r="AS93" s="4"/>
      <c r="AT93" s="4"/>
      <c r="AU93" s="4"/>
      <c r="AV93" s="4"/>
      <c r="AW93" s="4"/>
      <c r="AX93" s="5"/>
      <c r="AY93" s="5"/>
      <c r="AZ93" s="5"/>
      <c r="BA93" s="5"/>
      <c r="BB93" s="5"/>
      <c r="BC93" s="5"/>
      <c r="BD93" s="4"/>
      <c r="BE93" s="4"/>
      <c r="BF93" s="4"/>
      <c r="BG93" s="5"/>
      <c r="BH93" s="5"/>
      <c r="BI93" s="4"/>
      <c r="BJ93" s="6"/>
      <c r="BK93" s="4"/>
      <c r="BL93" s="4"/>
      <c r="BM93" s="4"/>
      <c r="BN93" s="4"/>
      <c r="BO93" s="4"/>
      <c r="BP93" s="4"/>
      <c r="BQ93" s="5"/>
      <c r="BR93" s="5"/>
      <c r="BS93" s="5"/>
      <c r="BT93" s="5"/>
      <c r="BU93" s="5"/>
      <c r="BV93" s="5"/>
      <c r="BW93" s="4"/>
      <c r="BX93" s="4"/>
      <c r="BY93" s="4"/>
      <c r="BZ93" s="5"/>
      <c r="CA93" s="5"/>
      <c r="CB93" s="4"/>
      <c r="CC93" s="6"/>
      <c r="CD93" s="4"/>
      <c r="CE93" s="4"/>
      <c r="CF93" s="4"/>
      <c r="CG93" s="4"/>
      <c r="CH93" s="4"/>
      <c r="CI93" s="4"/>
      <c r="CJ93" s="5"/>
      <c r="CK93" s="5"/>
      <c r="CL93" s="5"/>
      <c r="CM93" s="5"/>
      <c r="CN93" s="5"/>
      <c r="CO93" s="5"/>
      <c r="CP93" s="4"/>
      <c r="CQ93" s="4"/>
      <c r="CR93" s="4"/>
      <c r="CS93" s="5"/>
      <c r="CT93" s="5"/>
      <c r="CU93" s="4"/>
      <c r="CV93" s="6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4"/>
      <c r="DJ93" s="4"/>
      <c r="DK93" s="4"/>
      <c r="DL93" s="5"/>
      <c r="DM93" s="5"/>
      <c r="DN93" s="4"/>
      <c r="DO93" s="6"/>
      <c r="DP93" s="4"/>
      <c r="DQ93" s="4"/>
      <c r="DR93" s="4"/>
      <c r="DS93" s="4"/>
      <c r="DT93" s="4"/>
      <c r="DU93" s="4"/>
      <c r="DV93" s="5"/>
      <c r="DW93" s="5"/>
      <c r="DX93" s="5"/>
      <c r="DY93" s="5"/>
      <c r="DZ93" s="5"/>
      <c r="EA93" s="5"/>
      <c r="EB93" s="4"/>
      <c r="EC93" s="4"/>
      <c r="ED93" s="4"/>
      <c r="EE93" s="5"/>
      <c r="EF93" s="5"/>
      <c r="EG93" s="4"/>
      <c r="EH93" s="6"/>
      <c r="EI93" s="4"/>
      <c r="EJ93" s="4"/>
      <c r="EK93" s="4"/>
      <c r="EL93" s="4"/>
      <c r="EM93" s="4"/>
      <c r="EN93" s="4"/>
      <c r="EO93" s="5"/>
      <c r="EP93" s="5"/>
      <c r="EQ93" s="5"/>
      <c r="ER93" s="5"/>
      <c r="ES93" s="5"/>
      <c r="ET93" s="5"/>
      <c r="EU93" s="4"/>
      <c r="EV93" s="4"/>
      <c r="EW93" s="4"/>
      <c r="EX93" s="5"/>
      <c r="EY93" s="5"/>
      <c r="EZ93" s="4"/>
      <c r="FA93" s="6"/>
      <c r="FB93" s="4"/>
      <c r="FC93" s="4"/>
      <c r="FD93" s="4"/>
      <c r="FE93" s="4"/>
      <c r="FF93" s="4"/>
      <c r="FG93" s="4"/>
      <c r="FH93" s="5"/>
      <c r="FI93" s="5"/>
      <c r="FJ93" s="5"/>
      <c r="FK93" s="5"/>
      <c r="FL93" s="5"/>
      <c r="FM93" s="5"/>
      <c r="FN93" s="4"/>
      <c r="FO93" s="4"/>
      <c r="FP93" s="4"/>
      <c r="FQ93" s="5"/>
      <c r="FR93" s="5"/>
      <c r="FS93" s="4"/>
      <c r="FT93" s="6"/>
      <c r="FU93" s="4"/>
      <c r="FV93" s="4"/>
      <c r="FW93" s="4"/>
      <c r="FX93" s="4"/>
      <c r="FY93" s="4"/>
      <c r="FZ93" s="4"/>
      <c r="GA93" s="5"/>
      <c r="GB93" s="5"/>
      <c r="GC93" s="5"/>
      <c r="GD93" s="5"/>
      <c r="GE93" s="5"/>
      <c r="GF93" s="5"/>
      <c r="GG93" s="4"/>
      <c r="GH93" s="4"/>
      <c r="GI93" s="4"/>
      <c r="GJ93" s="5"/>
      <c r="GK93" s="5"/>
      <c r="GL93" s="4"/>
      <c r="GM93" s="6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4"/>
      <c r="HA93" s="4"/>
      <c r="HB93" s="4"/>
      <c r="HC93" s="5"/>
      <c r="HD93" s="5"/>
      <c r="HE93" s="4"/>
      <c r="HF93" s="6"/>
      <c r="HG93" s="4"/>
      <c r="HH93" s="4"/>
      <c r="HI93" s="4"/>
      <c r="HJ93" s="4"/>
      <c r="HK93" s="4"/>
      <c r="HL93" s="4"/>
      <c r="HM93" s="5"/>
      <c r="HN93" s="5"/>
      <c r="HO93" s="5"/>
      <c r="HP93" s="5"/>
      <c r="HQ93" s="5"/>
      <c r="HR93" s="5"/>
      <c r="HS93" s="4"/>
      <c r="HT93" s="4"/>
      <c r="HU93" s="4"/>
      <c r="HV93" s="5"/>
      <c r="HW93" s="5"/>
      <c r="HX93" s="4"/>
      <c r="HY93" s="6"/>
      <c r="HZ93" s="4"/>
      <c r="IA93" s="4"/>
      <c r="IB93" s="4"/>
      <c r="IC93" s="4"/>
      <c r="ID93" s="4"/>
      <c r="IE93" s="4"/>
      <c r="IF93" s="5"/>
      <c r="IG93" s="5"/>
      <c r="IH93" s="5"/>
      <c r="II93" s="5"/>
      <c r="IJ93" s="4"/>
      <c r="IK93" s="4"/>
      <c r="IL93" s="4"/>
      <c r="IM93" s="4"/>
      <c r="IN93" s="4"/>
      <c r="IO93" s="5"/>
      <c r="IP93" s="5"/>
      <c r="IQ93" s="4"/>
      <c r="IR93" s="6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</row>
    <row r="94" ht="15.75" customHeight="1">
      <c r="A94" s="5"/>
      <c r="B94" s="5"/>
      <c r="C94" s="5"/>
      <c r="D94" s="5"/>
      <c r="E94" s="59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4"/>
      <c r="S94" s="4"/>
      <c r="T94" s="4"/>
      <c r="U94" s="5"/>
      <c r="V94" s="5"/>
      <c r="W94" s="4"/>
      <c r="X94" s="6"/>
      <c r="Y94" s="4"/>
      <c r="Z94" s="4"/>
      <c r="AA94" s="4"/>
      <c r="AB94" s="4"/>
      <c r="AC94" s="4"/>
      <c r="AD94" s="4"/>
      <c r="AE94" s="5"/>
      <c r="AF94" s="5"/>
      <c r="AG94" s="5"/>
      <c r="AH94" s="5"/>
      <c r="AI94" s="5"/>
      <c r="AJ94" s="5"/>
      <c r="AK94" s="4"/>
      <c r="AL94" s="4"/>
      <c r="AM94" s="4"/>
      <c r="AN94" s="5"/>
      <c r="AO94" s="5"/>
      <c r="AP94" s="4"/>
      <c r="AQ94" s="6"/>
      <c r="AR94" s="4"/>
      <c r="AS94" s="4"/>
      <c r="AT94" s="4"/>
      <c r="AU94" s="4"/>
      <c r="AV94" s="4"/>
      <c r="AW94" s="4"/>
      <c r="AX94" s="5"/>
      <c r="AY94" s="5"/>
      <c r="AZ94" s="5"/>
      <c r="BA94" s="5"/>
      <c r="BB94" s="5"/>
      <c r="BC94" s="5"/>
      <c r="BD94" s="4"/>
      <c r="BE94" s="4"/>
      <c r="BF94" s="4"/>
      <c r="BG94" s="5"/>
      <c r="BH94" s="5"/>
      <c r="BI94" s="4"/>
      <c r="BJ94" s="6"/>
      <c r="BK94" s="4"/>
      <c r="BL94" s="4"/>
      <c r="BM94" s="4"/>
      <c r="BN94" s="4"/>
      <c r="BO94" s="4"/>
      <c r="BP94" s="4"/>
      <c r="BQ94" s="5"/>
      <c r="BR94" s="5"/>
      <c r="BS94" s="5"/>
      <c r="BT94" s="5"/>
      <c r="BU94" s="5"/>
      <c r="BV94" s="5"/>
      <c r="BW94" s="4"/>
      <c r="BX94" s="4"/>
      <c r="BY94" s="4"/>
      <c r="BZ94" s="5"/>
      <c r="CA94" s="5"/>
      <c r="CB94" s="4"/>
      <c r="CC94" s="6"/>
      <c r="CD94" s="4"/>
      <c r="CE94" s="4"/>
      <c r="CF94" s="4"/>
      <c r="CG94" s="4"/>
      <c r="CH94" s="4"/>
      <c r="CI94" s="4"/>
      <c r="CJ94" s="5"/>
      <c r="CK94" s="5"/>
      <c r="CL94" s="5"/>
      <c r="CM94" s="5"/>
      <c r="CN94" s="5"/>
      <c r="CO94" s="5"/>
      <c r="CP94" s="4"/>
      <c r="CQ94" s="4"/>
      <c r="CR94" s="4"/>
      <c r="CS94" s="5"/>
      <c r="CT94" s="5"/>
      <c r="CU94" s="4"/>
      <c r="CV94" s="6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4"/>
      <c r="DJ94" s="4"/>
      <c r="DK94" s="4"/>
      <c r="DL94" s="5"/>
      <c r="DM94" s="5"/>
      <c r="DN94" s="4"/>
      <c r="DO94" s="6"/>
      <c r="DP94" s="4"/>
      <c r="DQ94" s="4"/>
      <c r="DR94" s="4"/>
      <c r="DS94" s="4"/>
      <c r="DT94" s="4"/>
      <c r="DU94" s="4"/>
      <c r="DV94" s="5"/>
      <c r="DW94" s="5"/>
      <c r="DX94" s="5"/>
      <c r="DY94" s="5"/>
      <c r="DZ94" s="5"/>
      <c r="EA94" s="5"/>
      <c r="EB94" s="4"/>
      <c r="EC94" s="4"/>
      <c r="ED94" s="4"/>
      <c r="EE94" s="5"/>
      <c r="EF94" s="5"/>
      <c r="EG94" s="4"/>
      <c r="EH94" s="6"/>
      <c r="EI94" s="4"/>
      <c r="EJ94" s="4"/>
      <c r="EK94" s="4"/>
      <c r="EL94" s="4"/>
      <c r="EM94" s="4"/>
      <c r="EN94" s="4"/>
      <c r="EO94" s="5"/>
      <c r="EP94" s="5"/>
      <c r="EQ94" s="5"/>
      <c r="ER94" s="5"/>
      <c r="ES94" s="5"/>
      <c r="ET94" s="5"/>
      <c r="EU94" s="4"/>
      <c r="EV94" s="4"/>
      <c r="EW94" s="4"/>
      <c r="EX94" s="5"/>
      <c r="EY94" s="5"/>
      <c r="EZ94" s="4"/>
      <c r="FA94" s="6"/>
      <c r="FB94" s="4"/>
      <c r="FC94" s="4"/>
      <c r="FD94" s="4"/>
      <c r="FE94" s="4"/>
      <c r="FF94" s="4"/>
      <c r="FG94" s="4"/>
      <c r="FH94" s="5"/>
      <c r="FI94" s="5"/>
      <c r="FJ94" s="5"/>
      <c r="FK94" s="5"/>
      <c r="FL94" s="5"/>
      <c r="FM94" s="5"/>
      <c r="FN94" s="4"/>
      <c r="FO94" s="4"/>
      <c r="FP94" s="4"/>
      <c r="FQ94" s="5"/>
      <c r="FR94" s="5"/>
      <c r="FS94" s="4"/>
      <c r="FT94" s="6"/>
      <c r="FU94" s="4"/>
      <c r="FV94" s="4"/>
      <c r="FW94" s="4"/>
      <c r="FX94" s="4"/>
      <c r="FY94" s="4"/>
      <c r="FZ94" s="4"/>
      <c r="GA94" s="5"/>
      <c r="GB94" s="5"/>
      <c r="GC94" s="5"/>
      <c r="GD94" s="5"/>
      <c r="GE94" s="5"/>
      <c r="GF94" s="5"/>
      <c r="GG94" s="4"/>
      <c r="GH94" s="4"/>
      <c r="GI94" s="4"/>
      <c r="GJ94" s="5"/>
      <c r="GK94" s="5"/>
      <c r="GL94" s="4"/>
      <c r="GM94" s="6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4"/>
      <c r="HA94" s="4"/>
      <c r="HB94" s="4"/>
      <c r="HC94" s="5"/>
      <c r="HD94" s="5"/>
      <c r="HE94" s="4"/>
      <c r="HF94" s="6"/>
      <c r="HG94" s="4"/>
      <c r="HH94" s="4"/>
      <c r="HI94" s="4"/>
      <c r="HJ94" s="4"/>
      <c r="HK94" s="4"/>
      <c r="HL94" s="4"/>
      <c r="HM94" s="5"/>
      <c r="HN94" s="5"/>
      <c r="HO94" s="5"/>
      <c r="HP94" s="5"/>
      <c r="HQ94" s="5"/>
      <c r="HR94" s="5"/>
      <c r="HS94" s="4"/>
      <c r="HT94" s="4"/>
      <c r="HU94" s="4"/>
      <c r="HV94" s="5"/>
      <c r="HW94" s="5"/>
      <c r="HX94" s="4"/>
      <c r="HY94" s="6"/>
      <c r="HZ94" s="4"/>
      <c r="IA94" s="4"/>
      <c r="IB94" s="4"/>
      <c r="IC94" s="4"/>
      <c r="ID94" s="4"/>
      <c r="IE94" s="4"/>
      <c r="IF94" s="5"/>
      <c r="IG94" s="5"/>
      <c r="IH94" s="5"/>
      <c r="II94" s="5"/>
      <c r="IJ94" s="4"/>
      <c r="IK94" s="4"/>
      <c r="IL94" s="4"/>
      <c r="IM94" s="4"/>
      <c r="IN94" s="4"/>
      <c r="IO94" s="5"/>
      <c r="IP94" s="5"/>
      <c r="IQ94" s="4"/>
      <c r="IR94" s="6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</row>
    <row r="95" ht="15.75" customHeight="1">
      <c r="A95" s="5"/>
      <c r="B95" s="5"/>
      <c r="C95" s="5"/>
      <c r="D95" s="5"/>
      <c r="E95" s="59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4"/>
      <c r="S95" s="4"/>
      <c r="T95" s="4"/>
      <c r="U95" s="5"/>
      <c r="V95" s="5"/>
      <c r="W95" s="4"/>
      <c r="X95" s="6"/>
      <c r="Y95" s="4"/>
      <c r="Z95" s="4"/>
      <c r="AA95" s="4"/>
      <c r="AB95" s="4"/>
      <c r="AC95" s="4"/>
      <c r="AD95" s="4"/>
      <c r="AE95" s="5"/>
      <c r="AF95" s="5"/>
      <c r="AG95" s="5"/>
      <c r="AH95" s="5"/>
      <c r="AI95" s="5"/>
      <c r="AJ95" s="5"/>
      <c r="AK95" s="4"/>
      <c r="AL95" s="4"/>
      <c r="AM95" s="4"/>
      <c r="AN95" s="5"/>
      <c r="AO95" s="5"/>
      <c r="AP95" s="4"/>
      <c r="AQ95" s="6"/>
      <c r="AR95" s="4"/>
      <c r="AS95" s="4"/>
      <c r="AT95" s="4"/>
      <c r="AU95" s="4"/>
      <c r="AV95" s="4"/>
      <c r="AW95" s="4"/>
      <c r="AX95" s="5"/>
      <c r="AY95" s="5"/>
      <c r="AZ95" s="5"/>
      <c r="BA95" s="5"/>
      <c r="BB95" s="5"/>
      <c r="BC95" s="5"/>
      <c r="BD95" s="4"/>
      <c r="BE95" s="4"/>
      <c r="BF95" s="4"/>
      <c r="BG95" s="5"/>
      <c r="BH95" s="5"/>
      <c r="BI95" s="4"/>
      <c r="BJ95" s="6"/>
      <c r="BK95" s="4"/>
      <c r="BL95" s="4"/>
      <c r="BM95" s="4"/>
      <c r="BN95" s="4"/>
      <c r="BO95" s="4"/>
      <c r="BP95" s="4"/>
      <c r="BQ95" s="5"/>
      <c r="BR95" s="5"/>
      <c r="BS95" s="5"/>
      <c r="BT95" s="5"/>
      <c r="BU95" s="5"/>
      <c r="BV95" s="5"/>
      <c r="BW95" s="4"/>
      <c r="BX95" s="4"/>
      <c r="BY95" s="4"/>
      <c r="BZ95" s="5"/>
      <c r="CA95" s="5"/>
      <c r="CB95" s="4"/>
      <c r="CC95" s="6"/>
      <c r="CD95" s="4"/>
      <c r="CE95" s="4"/>
      <c r="CF95" s="4"/>
      <c r="CG95" s="4"/>
      <c r="CH95" s="4"/>
      <c r="CI95" s="4"/>
      <c r="CJ95" s="5"/>
      <c r="CK95" s="5"/>
      <c r="CL95" s="5"/>
      <c r="CM95" s="5"/>
      <c r="CN95" s="5"/>
      <c r="CO95" s="5"/>
      <c r="CP95" s="4"/>
      <c r="CQ95" s="4"/>
      <c r="CR95" s="4"/>
      <c r="CS95" s="5"/>
      <c r="CT95" s="5"/>
      <c r="CU95" s="4"/>
      <c r="CV95" s="6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4"/>
      <c r="DJ95" s="4"/>
      <c r="DK95" s="4"/>
      <c r="DL95" s="5"/>
      <c r="DM95" s="5"/>
      <c r="DN95" s="4"/>
      <c r="DO95" s="6"/>
      <c r="DP95" s="4"/>
      <c r="DQ95" s="4"/>
      <c r="DR95" s="4"/>
      <c r="DS95" s="4"/>
      <c r="DT95" s="4"/>
      <c r="DU95" s="4"/>
      <c r="DV95" s="5"/>
      <c r="DW95" s="5"/>
      <c r="DX95" s="5"/>
      <c r="DY95" s="5"/>
      <c r="DZ95" s="5"/>
      <c r="EA95" s="5"/>
      <c r="EB95" s="4"/>
      <c r="EC95" s="4"/>
      <c r="ED95" s="4"/>
      <c r="EE95" s="5"/>
      <c r="EF95" s="5"/>
      <c r="EG95" s="4"/>
      <c r="EH95" s="6"/>
      <c r="EI95" s="4"/>
      <c r="EJ95" s="4"/>
      <c r="EK95" s="4"/>
      <c r="EL95" s="4"/>
      <c r="EM95" s="4"/>
      <c r="EN95" s="4"/>
      <c r="EO95" s="5"/>
      <c r="EP95" s="5"/>
      <c r="EQ95" s="5"/>
      <c r="ER95" s="5"/>
      <c r="ES95" s="5"/>
      <c r="ET95" s="5"/>
      <c r="EU95" s="4"/>
      <c r="EV95" s="4"/>
      <c r="EW95" s="4"/>
      <c r="EX95" s="5"/>
      <c r="EY95" s="5"/>
      <c r="EZ95" s="4"/>
      <c r="FA95" s="6"/>
      <c r="FB95" s="4"/>
      <c r="FC95" s="4"/>
      <c r="FD95" s="4"/>
      <c r="FE95" s="4"/>
      <c r="FF95" s="4"/>
      <c r="FG95" s="4"/>
      <c r="FH95" s="5"/>
      <c r="FI95" s="5"/>
      <c r="FJ95" s="5"/>
      <c r="FK95" s="5"/>
      <c r="FL95" s="5"/>
      <c r="FM95" s="5"/>
      <c r="FN95" s="4"/>
      <c r="FO95" s="4"/>
      <c r="FP95" s="4"/>
      <c r="FQ95" s="5"/>
      <c r="FR95" s="5"/>
      <c r="FS95" s="4"/>
      <c r="FT95" s="6"/>
      <c r="FU95" s="4"/>
      <c r="FV95" s="4"/>
      <c r="FW95" s="4"/>
      <c r="FX95" s="4"/>
      <c r="FY95" s="4"/>
      <c r="FZ95" s="4"/>
      <c r="GA95" s="5"/>
      <c r="GB95" s="5"/>
      <c r="GC95" s="5"/>
      <c r="GD95" s="5"/>
      <c r="GE95" s="5"/>
      <c r="GF95" s="5"/>
      <c r="GG95" s="4"/>
      <c r="GH95" s="4"/>
      <c r="GI95" s="4"/>
      <c r="GJ95" s="5"/>
      <c r="GK95" s="5"/>
      <c r="GL95" s="4"/>
      <c r="GM95" s="6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4"/>
      <c r="HA95" s="4"/>
      <c r="HB95" s="4"/>
      <c r="HC95" s="5"/>
      <c r="HD95" s="5"/>
      <c r="HE95" s="4"/>
      <c r="HF95" s="6"/>
      <c r="HG95" s="4"/>
      <c r="HH95" s="4"/>
      <c r="HI95" s="4"/>
      <c r="HJ95" s="4"/>
      <c r="HK95" s="4"/>
      <c r="HL95" s="4"/>
      <c r="HM95" s="5"/>
      <c r="HN95" s="5"/>
      <c r="HO95" s="5"/>
      <c r="HP95" s="5"/>
      <c r="HQ95" s="5"/>
      <c r="HR95" s="5"/>
      <c r="HS95" s="4"/>
      <c r="HT95" s="4"/>
      <c r="HU95" s="4"/>
      <c r="HV95" s="5"/>
      <c r="HW95" s="5"/>
      <c r="HX95" s="4"/>
      <c r="HY95" s="6"/>
      <c r="HZ95" s="4"/>
      <c r="IA95" s="4"/>
      <c r="IB95" s="4"/>
      <c r="IC95" s="4"/>
      <c r="ID95" s="4"/>
      <c r="IE95" s="4"/>
      <c r="IF95" s="5"/>
      <c r="IG95" s="5"/>
      <c r="IH95" s="5"/>
      <c r="II95" s="5"/>
      <c r="IJ95" s="4"/>
      <c r="IK95" s="4"/>
      <c r="IL95" s="4"/>
      <c r="IM95" s="4"/>
      <c r="IN95" s="4"/>
      <c r="IO95" s="5"/>
      <c r="IP95" s="5"/>
      <c r="IQ95" s="4"/>
      <c r="IR95" s="6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</row>
    <row r="96" ht="15.75" customHeight="1">
      <c r="A96" s="5"/>
      <c r="B96" s="5"/>
      <c r="C96" s="5"/>
      <c r="D96" s="5"/>
      <c r="E96" s="59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4"/>
      <c r="S96" s="4"/>
      <c r="T96" s="4"/>
      <c r="U96" s="5"/>
      <c r="V96" s="5"/>
      <c r="W96" s="4"/>
      <c r="X96" s="6"/>
      <c r="Y96" s="4"/>
      <c r="Z96" s="4"/>
      <c r="AA96" s="4"/>
      <c r="AB96" s="4"/>
      <c r="AC96" s="4"/>
      <c r="AD96" s="4"/>
      <c r="AE96" s="5"/>
      <c r="AF96" s="5"/>
      <c r="AG96" s="5"/>
      <c r="AH96" s="5"/>
      <c r="AI96" s="5"/>
      <c r="AJ96" s="5"/>
      <c r="AK96" s="4"/>
      <c r="AL96" s="4"/>
      <c r="AM96" s="4"/>
      <c r="AN96" s="5"/>
      <c r="AO96" s="5"/>
      <c r="AP96" s="4"/>
      <c r="AQ96" s="6"/>
      <c r="AR96" s="4"/>
      <c r="AS96" s="4"/>
      <c r="AT96" s="4"/>
      <c r="AU96" s="4"/>
      <c r="AV96" s="4"/>
      <c r="AW96" s="4"/>
      <c r="AX96" s="5"/>
      <c r="AY96" s="5"/>
      <c r="AZ96" s="5"/>
      <c r="BA96" s="5"/>
      <c r="BB96" s="5"/>
      <c r="BC96" s="5"/>
      <c r="BD96" s="4"/>
      <c r="BE96" s="4"/>
      <c r="BF96" s="4"/>
      <c r="BG96" s="5"/>
      <c r="BH96" s="5"/>
      <c r="BI96" s="4"/>
      <c r="BJ96" s="6"/>
      <c r="BK96" s="4"/>
      <c r="BL96" s="4"/>
      <c r="BM96" s="4"/>
      <c r="BN96" s="4"/>
      <c r="BO96" s="4"/>
      <c r="BP96" s="4"/>
      <c r="BQ96" s="5"/>
      <c r="BR96" s="5"/>
      <c r="BS96" s="5"/>
      <c r="BT96" s="5"/>
      <c r="BU96" s="5"/>
      <c r="BV96" s="5"/>
      <c r="BW96" s="4"/>
      <c r="BX96" s="4"/>
      <c r="BY96" s="4"/>
      <c r="BZ96" s="5"/>
      <c r="CA96" s="5"/>
      <c r="CB96" s="4"/>
      <c r="CC96" s="6"/>
      <c r="CD96" s="4"/>
      <c r="CE96" s="4"/>
      <c r="CF96" s="4"/>
      <c r="CG96" s="4"/>
      <c r="CH96" s="4"/>
      <c r="CI96" s="4"/>
      <c r="CJ96" s="5"/>
      <c r="CK96" s="5"/>
      <c r="CL96" s="5"/>
      <c r="CM96" s="5"/>
      <c r="CN96" s="5"/>
      <c r="CO96" s="5"/>
      <c r="CP96" s="4"/>
      <c r="CQ96" s="4"/>
      <c r="CR96" s="4"/>
      <c r="CS96" s="5"/>
      <c r="CT96" s="5"/>
      <c r="CU96" s="4"/>
      <c r="CV96" s="6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4"/>
      <c r="DJ96" s="4"/>
      <c r="DK96" s="4"/>
      <c r="DL96" s="5"/>
      <c r="DM96" s="5"/>
      <c r="DN96" s="4"/>
      <c r="DO96" s="6"/>
      <c r="DP96" s="4"/>
      <c r="DQ96" s="4"/>
      <c r="DR96" s="4"/>
      <c r="DS96" s="4"/>
      <c r="DT96" s="4"/>
      <c r="DU96" s="4"/>
      <c r="DV96" s="5"/>
      <c r="DW96" s="5"/>
      <c r="DX96" s="5"/>
      <c r="DY96" s="5"/>
      <c r="DZ96" s="5"/>
      <c r="EA96" s="5"/>
      <c r="EB96" s="4"/>
      <c r="EC96" s="4"/>
      <c r="ED96" s="4"/>
      <c r="EE96" s="5"/>
      <c r="EF96" s="5"/>
      <c r="EG96" s="4"/>
      <c r="EH96" s="6"/>
      <c r="EI96" s="4"/>
      <c r="EJ96" s="4"/>
      <c r="EK96" s="4"/>
      <c r="EL96" s="4"/>
      <c r="EM96" s="4"/>
      <c r="EN96" s="4"/>
      <c r="EO96" s="5"/>
      <c r="EP96" s="5"/>
      <c r="EQ96" s="5"/>
      <c r="ER96" s="5"/>
      <c r="ES96" s="5"/>
      <c r="ET96" s="5"/>
      <c r="EU96" s="4"/>
      <c r="EV96" s="4"/>
      <c r="EW96" s="4"/>
      <c r="EX96" s="5"/>
      <c r="EY96" s="5"/>
      <c r="EZ96" s="4"/>
      <c r="FA96" s="6"/>
      <c r="FB96" s="4"/>
      <c r="FC96" s="4"/>
      <c r="FD96" s="4"/>
      <c r="FE96" s="4"/>
      <c r="FF96" s="4"/>
      <c r="FG96" s="4"/>
      <c r="FH96" s="5"/>
      <c r="FI96" s="5"/>
      <c r="FJ96" s="5"/>
      <c r="FK96" s="5"/>
      <c r="FL96" s="5"/>
      <c r="FM96" s="5"/>
      <c r="FN96" s="4"/>
      <c r="FO96" s="4"/>
      <c r="FP96" s="4"/>
      <c r="FQ96" s="5"/>
      <c r="FR96" s="5"/>
      <c r="FS96" s="4"/>
      <c r="FT96" s="6"/>
      <c r="FU96" s="4"/>
      <c r="FV96" s="4"/>
      <c r="FW96" s="4"/>
      <c r="FX96" s="4"/>
      <c r="FY96" s="4"/>
      <c r="FZ96" s="4"/>
      <c r="GA96" s="5"/>
      <c r="GB96" s="5"/>
      <c r="GC96" s="5"/>
      <c r="GD96" s="5"/>
      <c r="GE96" s="5"/>
      <c r="GF96" s="5"/>
      <c r="GG96" s="4"/>
      <c r="GH96" s="4"/>
      <c r="GI96" s="4"/>
      <c r="GJ96" s="5"/>
      <c r="GK96" s="5"/>
      <c r="GL96" s="4"/>
      <c r="GM96" s="6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4"/>
      <c r="HA96" s="4"/>
      <c r="HB96" s="4"/>
      <c r="HC96" s="5"/>
      <c r="HD96" s="5"/>
      <c r="HE96" s="4"/>
      <c r="HF96" s="6"/>
      <c r="HG96" s="4"/>
      <c r="HH96" s="4"/>
      <c r="HI96" s="4"/>
      <c r="HJ96" s="4"/>
      <c r="HK96" s="4"/>
      <c r="HL96" s="4"/>
      <c r="HM96" s="5"/>
      <c r="HN96" s="5"/>
      <c r="HO96" s="5"/>
      <c r="HP96" s="5"/>
      <c r="HQ96" s="5"/>
      <c r="HR96" s="5"/>
      <c r="HS96" s="4"/>
      <c r="HT96" s="4"/>
      <c r="HU96" s="4"/>
      <c r="HV96" s="5"/>
      <c r="HW96" s="5"/>
      <c r="HX96" s="4"/>
      <c r="HY96" s="6"/>
      <c r="HZ96" s="4"/>
      <c r="IA96" s="4"/>
      <c r="IB96" s="4"/>
      <c r="IC96" s="4"/>
      <c r="ID96" s="4"/>
      <c r="IE96" s="4"/>
      <c r="IF96" s="5"/>
      <c r="IG96" s="5"/>
      <c r="IH96" s="5"/>
      <c r="II96" s="5"/>
      <c r="IJ96" s="4"/>
      <c r="IK96" s="4"/>
      <c r="IL96" s="4"/>
      <c r="IM96" s="4"/>
      <c r="IN96" s="4"/>
      <c r="IO96" s="5"/>
      <c r="IP96" s="5"/>
      <c r="IQ96" s="4"/>
      <c r="IR96" s="6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</row>
    <row r="97" ht="15.75" customHeight="1">
      <c r="A97" s="1"/>
      <c r="B97" s="1"/>
      <c r="C97" s="1"/>
      <c r="D97" s="1"/>
      <c r="E97" s="59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4"/>
      <c r="S97" s="4"/>
      <c r="T97" s="4"/>
      <c r="U97" s="5"/>
      <c r="V97" s="5"/>
      <c r="W97" s="4"/>
      <c r="X97" s="6"/>
      <c r="Y97" s="4"/>
      <c r="Z97" s="4"/>
      <c r="AA97" s="4"/>
      <c r="AB97" s="4"/>
      <c r="AC97" s="4"/>
      <c r="AD97" s="4"/>
      <c r="AE97" s="5"/>
      <c r="AF97" s="5"/>
      <c r="AG97" s="5"/>
      <c r="AH97" s="5"/>
      <c r="AI97" s="5"/>
      <c r="AJ97" s="5"/>
      <c r="AK97" s="4"/>
      <c r="AL97" s="4"/>
      <c r="AM97" s="4"/>
      <c r="AN97" s="5"/>
      <c r="AO97" s="5"/>
      <c r="AP97" s="4"/>
      <c r="AQ97" s="6"/>
      <c r="AR97" s="4"/>
      <c r="AS97" s="4"/>
      <c r="AT97" s="4"/>
      <c r="AU97" s="4"/>
      <c r="AV97" s="4"/>
      <c r="AW97" s="4"/>
      <c r="AX97" s="5"/>
      <c r="AY97" s="5"/>
      <c r="AZ97" s="5"/>
      <c r="BA97" s="5"/>
      <c r="BB97" s="5"/>
      <c r="BC97" s="5"/>
      <c r="BD97" s="4"/>
      <c r="BE97" s="4"/>
      <c r="BF97" s="4"/>
      <c r="BG97" s="5"/>
      <c r="BH97" s="5"/>
      <c r="BI97" s="4"/>
      <c r="BJ97" s="6"/>
      <c r="BK97" s="4"/>
      <c r="BL97" s="4"/>
      <c r="BM97" s="4"/>
      <c r="BN97" s="4"/>
      <c r="BO97" s="4"/>
      <c r="BP97" s="4"/>
      <c r="BQ97" s="5"/>
      <c r="BR97" s="5"/>
      <c r="BS97" s="5"/>
      <c r="BT97" s="5"/>
      <c r="BU97" s="5"/>
      <c r="BV97" s="5"/>
      <c r="BW97" s="4"/>
      <c r="BX97" s="4"/>
      <c r="BY97" s="4"/>
      <c r="BZ97" s="5"/>
      <c r="CA97" s="5"/>
      <c r="CB97" s="4"/>
      <c r="CC97" s="6"/>
      <c r="CD97" s="4"/>
      <c r="CE97" s="4"/>
      <c r="CF97" s="4"/>
      <c r="CG97" s="4"/>
      <c r="CH97" s="4"/>
      <c r="CI97" s="4"/>
      <c r="CJ97" s="5"/>
      <c r="CK97" s="5"/>
      <c r="CL97" s="5"/>
      <c r="CM97" s="5"/>
      <c r="CN97" s="5"/>
      <c r="CO97" s="5"/>
      <c r="CP97" s="4"/>
      <c r="CQ97" s="4"/>
      <c r="CR97" s="4"/>
      <c r="CS97" s="5"/>
      <c r="CT97" s="5"/>
      <c r="CU97" s="4"/>
      <c r="CV97" s="6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4"/>
      <c r="DJ97" s="4"/>
      <c r="DK97" s="4"/>
      <c r="DL97" s="5"/>
      <c r="DM97" s="5"/>
      <c r="DN97" s="4"/>
      <c r="DO97" s="6"/>
      <c r="DP97" s="4"/>
      <c r="DQ97" s="4"/>
      <c r="DR97" s="4"/>
      <c r="DS97" s="4"/>
      <c r="DT97" s="4"/>
      <c r="DU97" s="4"/>
      <c r="DV97" s="5"/>
      <c r="DW97" s="5"/>
      <c r="DX97" s="5"/>
      <c r="DY97" s="5"/>
      <c r="DZ97" s="5"/>
      <c r="EA97" s="5"/>
      <c r="EB97" s="4"/>
      <c r="EC97" s="4"/>
      <c r="ED97" s="4"/>
      <c r="EE97" s="5"/>
      <c r="EF97" s="5"/>
      <c r="EG97" s="4"/>
      <c r="EH97" s="6"/>
      <c r="EI97" s="4"/>
      <c r="EJ97" s="4"/>
      <c r="EK97" s="4"/>
      <c r="EL97" s="4"/>
      <c r="EM97" s="4"/>
      <c r="EN97" s="4"/>
      <c r="EO97" s="5"/>
      <c r="EP97" s="5"/>
      <c r="EQ97" s="5"/>
      <c r="ER97" s="5"/>
      <c r="ES97" s="5"/>
      <c r="ET97" s="5"/>
      <c r="EU97" s="4"/>
      <c r="EV97" s="4"/>
      <c r="EW97" s="4"/>
      <c r="EX97" s="5"/>
      <c r="EY97" s="5"/>
      <c r="EZ97" s="4"/>
      <c r="FA97" s="6"/>
      <c r="FB97" s="4"/>
      <c r="FC97" s="4"/>
      <c r="FD97" s="4"/>
      <c r="FE97" s="4"/>
      <c r="FF97" s="4"/>
      <c r="FG97" s="4"/>
      <c r="FH97" s="5"/>
      <c r="FI97" s="5"/>
      <c r="FJ97" s="5"/>
      <c r="FK97" s="5"/>
      <c r="FL97" s="5"/>
      <c r="FM97" s="5"/>
      <c r="FN97" s="4"/>
      <c r="FO97" s="4"/>
      <c r="FP97" s="4"/>
      <c r="FQ97" s="5"/>
      <c r="FR97" s="5"/>
      <c r="FS97" s="4"/>
      <c r="FT97" s="6"/>
      <c r="FU97" s="4"/>
      <c r="FV97" s="4"/>
      <c r="FW97" s="4"/>
      <c r="FX97" s="4"/>
      <c r="FY97" s="4"/>
      <c r="FZ97" s="4"/>
      <c r="GA97" s="5"/>
      <c r="GB97" s="5"/>
      <c r="GC97" s="5"/>
      <c r="GD97" s="5"/>
      <c r="GE97" s="5"/>
      <c r="GF97" s="5"/>
      <c r="GG97" s="4"/>
      <c r="GH97" s="4"/>
      <c r="GI97" s="4"/>
      <c r="GJ97" s="5"/>
      <c r="GK97" s="5"/>
      <c r="GL97" s="4"/>
      <c r="GM97" s="6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4"/>
      <c r="HA97" s="4"/>
      <c r="HB97" s="4"/>
      <c r="HC97" s="5"/>
      <c r="HD97" s="5"/>
      <c r="HE97" s="4"/>
      <c r="HF97" s="6"/>
      <c r="HG97" s="4"/>
      <c r="HH97" s="4"/>
      <c r="HI97" s="4"/>
      <c r="HJ97" s="4"/>
      <c r="HK97" s="4"/>
      <c r="HL97" s="4"/>
      <c r="HM97" s="5"/>
      <c r="HN97" s="5"/>
      <c r="HO97" s="5"/>
      <c r="HP97" s="5"/>
      <c r="HQ97" s="5"/>
      <c r="HR97" s="5"/>
      <c r="HS97" s="4"/>
      <c r="HT97" s="4"/>
      <c r="HU97" s="4"/>
      <c r="HV97" s="5"/>
      <c r="HW97" s="5"/>
      <c r="HX97" s="4"/>
      <c r="HY97" s="6"/>
      <c r="HZ97" s="4"/>
      <c r="IA97" s="4"/>
      <c r="IB97" s="4"/>
      <c r="IC97" s="4"/>
      <c r="ID97" s="4"/>
      <c r="IE97" s="4"/>
      <c r="IF97" s="5"/>
      <c r="IG97" s="5"/>
      <c r="IH97" s="5"/>
      <c r="II97" s="5"/>
      <c r="IJ97" s="4"/>
      <c r="IK97" s="4"/>
      <c r="IL97" s="4"/>
      <c r="IM97" s="4"/>
      <c r="IN97" s="4"/>
      <c r="IO97" s="5"/>
      <c r="IP97" s="5"/>
      <c r="IQ97" s="4"/>
      <c r="IR97" s="6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</row>
    <row r="98" ht="15.75" customHeight="1">
      <c r="A98" s="1"/>
      <c r="B98" s="1"/>
      <c r="C98" s="1"/>
      <c r="D98" s="1"/>
      <c r="E98" s="59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4"/>
      <c r="S98" s="4"/>
      <c r="T98" s="4"/>
      <c r="U98" s="5"/>
      <c r="V98" s="5"/>
      <c r="W98" s="4"/>
      <c r="X98" s="6"/>
      <c r="Y98" s="4"/>
      <c r="Z98" s="4"/>
      <c r="AA98" s="4"/>
      <c r="AB98" s="4"/>
      <c r="AC98" s="4"/>
      <c r="AD98" s="4"/>
      <c r="AE98" s="5"/>
      <c r="AF98" s="5"/>
      <c r="AG98" s="5"/>
      <c r="AH98" s="5"/>
      <c r="AI98" s="5"/>
      <c r="AJ98" s="5"/>
      <c r="AK98" s="4"/>
      <c r="AL98" s="4"/>
      <c r="AM98" s="4"/>
      <c r="AN98" s="5"/>
      <c r="AO98" s="5"/>
      <c r="AP98" s="4"/>
      <c r="AQ98" s="6"/>
      <c r="AR98" s="4"/>
      <c r="AS98" s="4"/>
      <c r="AT98" s="4"/>
      <c r="AU98" s="4"/>
      <c r="AV98" s="4"/>
      <c r="AW98" s="4"/>
      <c r="AX98" s="5"/>
      <c r="AY98" s="5"/>
      <c r="AZ98" s="5"/>
      <c r="BA98" s="5"/>
      <c r="BB98" s="5"/>
      <c r="BC98" s="5"/>
      <c r="BD98" s="4"/>
      <c r="BE98" s="4"/>
      <c r="BF98" s="4"/>
      <c r="BG98" s="5"/>
      <c r="BH98" s="5"/>
      <c r="BI98" s="4"/>
      <c r="BJ98" s="6"/>
      <c r="BK98" s="4"/>
      <c r="BL98" s="4"/>
      <c r="BM98" s="4"/>
      <c r="BN98" s="4"/>
      <c r="BO98" s="4"/>
      <c r="BP98" s="4"/>
      <c r="BQ98" s="5"/>
      <c r="BR98" s="5"/>
      <c r="BS98" s="5"/>
      <c r="BT98" s="5"/>
      <c r="BU98" s="5"/>
      <c r="BV98" s="5"/>
      <c r="BW98" s="4"/>
      <c r="BX98" s="4"/>
      <c r="BY98" s="4"/>
      <c r="BZ98" s="5"/>
      <c r="CA98" s="5"/>
      <c r="CB98" s="4"/>
      <c r="CC98" s="6"/>
      <c r="CD98" s="4"/>
      <c r="CE98" s="4"/>
      <c r="CF98" s="4"/>
      <c r="CG98" s="4"/>
      <c r="CH98" s="4"/>
      <c r="CI98" s="4"/>
      <c r="CJ98" s="5"/>
      <c r="CK98" s="5"/>
      <c r="CL98" s="5"/>
      <c r="CM98" s="5"/>
      <c r="CN98" s="5"/>
      <c r="CO98" s="5"/>
      <c r="CP98" s="4"/>
      <c r="CQ98" s="4"/>
      <c r="CR98" s="4"/>
      <c r="CS98" s="5"/>
      <c r="CT98" s="5"/>
      <c r="CU98" s="4"/>
      <c r="CV98" s="6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4"/>
      <c r="DJ98" s="4"/>
      <c r="DK98" s="4"/>
      <c r="DL98" s="5"/>
      <c r="DM98" s="5"/>
      <c r="DN98" s="4"/>
      <c r="DO98" s="6"/>
      <c r="DP98" s="4"/>
      <c r="DQ98" s="4"/>
      <c r="DR98" s="4"/>
      <c r="DS98" s="4"/>
      <c r="DT98" s="4"/>
      <c r="DU98" s="4"/>
      <c r="DV98" s="5"/>
      <c r="DW98" s="5"/>
      <c r="DX98" s="5"/>
      <c r="DY98" s="5"/>
      <c r="DZ98" s="5"/>
      <c r="EA98" s="5"/>
      <c r="EB98" s="4"/>
      <c r="EC98" s="4"/>
      <c r="ED98" s="4"/>
      <c r="EE98" s="5"/>
      <c r="EF98" s="5"/>
      <c r="EG98" s="4"/>
      <c r="EH98" s="6"/>
      <c r="EI98" s="4"/>
      <c r="EJ98" s="4"/>
      <c r="EK98" s="4"/>
      <c r="EL98" s="4"/>
      <c r="EM98" s="4"/>
      <c r="EN98" s="4"/>
      <c r="EO98" s="5"/>
      <c r="EP98" s="5"/>
      <c r="EQ98" s="5"/>
      <c r="ER98" s="5"/>
      <c r="ES98" s="5"/>
      <c r="ET98" s="5"/>
      <c r="EU98" s="4"/>
      <c r="EV98" s="4"/>
      <c r="EW98" s="4"/>
      <c r="EX98" s="5"/>
      <c r="EY98" s="5"/>
      <c r="EZ98" s="4"/>
      <c r="FA98" s="6"/>
      <c r="FB98" s="4"/>
      <c r="FC98" s="4"/>
      <c r="FD98" s="4"/>
      <c r="FE98" s="4"/>
      <c r="FF98" s="4"/>
      <c r="FG98" s="4"/>
      <c r="FH98" s="5"/>
      <c r="FI98" s="5"/>
      <c r="FJ98" s="5"/>
      <c r="FK98" s="5"/>
      <c r="FL98" s="5"/>
      <c r="FM98" s="5"/>
      <c r="FN98" s="4"/>
      <c r="FO98" s="4"/>
      <c r="FP98" s="4"/>
      <c r="FQ98" s="5"/>
      <c r="FR98" s="5"/>
      <c r="FS98" s="4"/>
      <c r="FT98" s="6"/>
      <c r="FU98" s="4"/>
      <c r="FV98" s="4"/>
      <c r="FW98" s="4"/>
      <c r="FX98" s="4"/>
      <c r="FY98" s="4"/>
      <c r="FZ98" s="4"/>
      <c r="GA98" s="5"/>
      <c r="GB98" s="5"/>
      <c r="GC98" s="5"/>
      <c r="GD98" s="5"/>
      <c r="GE98" s="5"/>
      <c r="GF98" s="5"/>
      <c r="GG98" s="4"/>
      <c r="GH98" s="4"/>
      <c r="GI98" s="4"/>
      <c r="GJ98" s="5"/>
      <c r="GK98" s="5"/>
      <c r="GL98" s="4"/>
      <c r="GM98" s="6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4"/>
      <c r="HA98" s="4"/>
      <c r="HB98" s="4"/>
      <c r="HC98" s="5"/>
      <c r="HD98" s="5"/>
      <c r="HE98" s="4"/>
      <c r="HF98" s="6"/>
      <c r="HG98" s="4"/>
      <c r="HH98" s="4"/>
      <c r="HI98" s="4"/>
      <c r="HJ98" s="4"/>
      <c r="HK98" s="4"/>
      <c r="HL98" s="4"/>
      <c r="HM98" s="5"/>
      <c r="HN98" s="5"/>
      <c r="HO98" s="5"/>
      <c r="HP98" s="5"/>
      <c r="HQ98" s="5"/>
      <c r="HR98" s="5"/>
      <c r="HS98" s="4"/>
      <c r="HT98" s="4"/>
      <c r="HU98" s="4"/>
      <c r="HV98" s="5"/>
      <c r="HW98" s="5"/>
      <c r="HX98" s="4"/>
      <c r="HY98" s="6"/>
      <c r="HZ98" s="4"/>
      <c r="IA98" s="4"/>
      <c r="IB98" s="4"/>
      <c r="IC98" s="4"/>
      <c r="ID98" s="4"/>
      <c r="IE98" s="4"/>
      <c r="IF98" s="5"/>
      <c r="IG98" s="5"/>
      <c r="IH98" s="5"/>
      <c r="II98" s="5"/>
      <c r="IJ98" s="4"/>
      <c r="IK98" s="4"/>
      <c r="IL98" s="4"/>
      <c r="IM98" s="4"/>
      <c r="IN98" s="4"/>
      <c r="IO98" s="5"/>
      <c r="IP98" s="5"/>
      <c r="IQ98" s="4"/>
      <c r="IR98" s="6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</row>
    <row r="99" ht="15.75" customHeight="1">
      <c r="A99" s="1"/>
      <c r="B99" s="1"/>
      <c r="C99" s="1"/>
      <c r="D99" s="1"/>
      <c r="E99" s="59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4"/>
      <c r="S99" s="4"/>
      <c r="T99" s="4"/>
      <c r="U99" s="5"/>
      <c r="V99" s="5"/>
      <c r="W99" s="4"/>
      <c r="X99" s="6"/>
      <c r="Y99" s="4"/>
      <c r="Z99" s="4"/>
      <c r="AA99" s="4"/>
      <c r="AB99" s="4"/>
      <c r="AC99" s="4"/>
      <c r="AD99" s="4"/>
      <c r="AE99" s="5"/>
      <c r="AF99" s="5"/>
      <c r="AG99" s="5"/>
      <c r="AH99" s="5"/>
      <c r="AI99" s="5"/>
      <c r="AJ99" s="5"/>
      <c r="AK99" s="4"/>
      <c r="AL99" s="4"/>
      <c r="AM99" s="4"/>
      <c r="AN99" s="5"/>
      <c r="AO99" s="5"/>
      <c r="AP99" s="4"/>
      <c r="AQ99" s="6"/>
      <c r="AR99" s="4"/>
      <c r="AS99" s="4"/>
      <c r="AT99" s="4"/>
      <c r="AU99" s="4"/>
      <c r="AV99" s="4"/>
      <c r="AW99" s="4"/>
      <c r="AX99" s="5"/>
      <c r="AY99" s="5"/>
      <c r="AZ99" s="5"/>
      <c r="BA99" s="5"/>
      <c r="BB99" s="5"/>
      <c r="BC99" s="5"/>
      <c r="BD99" s="4"/>
      <c r="BE99" s="4"/>
      <c r="BF99" s="4"/>
      <c r="BG99" s="5"/>
      <c r="BH99" s="5"/>
      <c r="BI99" s="4"/>
      <c r="BJ99" s="6"/>
      <c r="BK99" s="4"/>
      <c r="BL99" s="4"/>
      <c r="BM99" s="4"/>
      <c r="BN99" s="4"/>
      <c r="BO99" s="4"/>
      <c r="BP99" s="4"/>
      <c r="BQ99" s="5"/>
      <c r="BR99" s="5"/>
      <c r="BS99" s="5"/>
      <c r="BT99" s="5"/>
      <c r="BU99" s="5"/>
      <c r="BV99" s="5"/>
      <c r="BW99" s="4"/>
      <c r="BX99" s="4"/>
      <c r="BY99" s="4"/>
      <c r="BZ99" s="5"/>
      <c r="CA99" s="5"/>
      <c r="CB99" s="4"/>
      <c r="CC99" s="6"/>
      <c r="CD99" s="4"/>
      <c r="CE99" s="4"/>
      <c r="CF99" s="4"/>
      <c r="CG99" s="4"/>
      <c r="CH99" s="4"/>
      <c r="CI99" s="4"/>
      <c r="CJ99" s="5"/>
      <c r="CK99" s="5"/>
      <c r="CL99" s="5"/>
      <c r="CM99" s="5"/>
      <c r="CN99" s="5"/>
      <c r="CO99" s="5"/>
      <c r="CP99" s="4"/>
      <c r="CQ99" s="4"/>
      <c r="CR99" s="4"/>
      <c r="CS99" s="5"/>
      <c r="CT99" s="5"/>
      <c r="CU99" s="4"/>
      <c r="CV99" s="6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4"/>
      <c r="DJ99" s="4"/>
      <c r="DK99" s="4"/>
      <c r="DL99" s="5"/>
      <c r="DM99" s="5"/>
      <c r="DN99" s="4"/>
      <c r="DO99" s="6"/>
      <c r="DP99" s="4"/>
      <c r="DQ99" s="4"/>
      <c r="DR99" s="4"/>
      <c r="DS99" s="4"/>
      <c r="DT99" s="4"/>
      <c r="DU99" s="4"/>
      <c r="DV99" s="5"/>
      <c r="DW99" s="5"/>
      <c r="DX99" s="5"/>
      <c r="DY99" s="5"/>
      <c r="DZ99" s="5"/>
      <c r="EA99" s="5"/>
      <c r="EB99" s="4"/>
      <c r="EC99" s="4"/>
      <c r="ED99" s="4"/>
      <c r="EE99" s="5"/>
      <c r="EF99" s="5"/>
      <c r="EG99" s="4"/>
      <c r="EH99" s="6"/>
      <c r="EI99" s="4"/>
      <c r="EJ99" s="4"/>
      <c r="EK99" s="4"/>
      <c r="EL99" s="4"/>
      <c r="EM99" s="4"/>
      <c r="EN99" s="4"/>
      <c r="EO99" s="5"/>
      <c r="EP99" s="5"/>
      <c r="EQ99" s="5"/>
      <c r="ER99" s="5"/>
      <c r="ES99" s="5"/>
      <c r="ET99" s="5"/>
      <c r="EU99" s="4"/>
      <c r="EV99" s="4"/>
      <c r="EW99" s="4"/>
      <c r="EX99" s="5"/>
      <c r="EY99" s="5"/>
      <c r="EZ99" s="4"/>
      <c r="FA99" s="6"/>
      <c r="FB99" s="4"/>
      <c r="FC99" s="4"/>
      <c r="FD99" s="4"/>
      <c r="FE99" s="4"/>
      <c r="FF99" s="4"/>
      <c r="FG99" s="4"/>
      <c r="FH99" s="5"/>
      <c r="FI99" s="5"/>
      <c r="FJ99" s="5"/>
      <c r="FK99" s="5"/>
      <c r="FL99" s="5"/>
      <c r="FM99" s="5"/>
      <c r="FN99" s="4"/>
      <c r="FO99" s="4"/>
      <c r="FP99" s="4"/>
      <c r="FQ99" s="5"/>
      <c r="FR99" s="5"/>
      <c r="FS99" s="4"/>
      <c r="FT99" s="6"/>
      <c r="FU99" s="4"/>
      <c r="FV99" s="4"/>
      <c r="FW99" s="4"/>
      <c r="FX99" s="4"/>
      <c r="FY99" s="4"/>
      <c r="FZ99" s="4"/>
      <c r="GA99" s="5"/>
      <c r="GB99" s="5"/>
      <c r="GC99" s="5"/>
      <c r="GD99" s="5"/>
      <c r="GE99" s="5"/>
      <c r="GF99" s="5"/>
      <c r="GG99" s="4"/>
      <c r="GH99" s="4"/>
      <c r="GI99" s="4"/>
      <c r="GJ99" s="5"/>
      <c r="GK99" s="5"/>
      <c r="GL99" s="4"/>
      <c r="GM99" s="6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4"/>
      <c r="HA99" s="4"/>
      <c r="HB99" s="4"/>
      <c r="HC99" s="5"/>
      <c r="HD99" s="5"/>
      <c r="HE99" s="4"/>
      <c r="HF99" s="6"/>
      <c r="HG99" s="4"/>
      <c r="HH99" s="4"/>
      <c r="HI99" s="4"/>
      <c r="HJ99" s="4"/>
      <c r="HK99" s="4"/>
      <c r="HL99" s="4"/>
      <c r="HM99" s="5"/>
      <c r="HN99" s="5"/>
      <c r="HO99" s="5"/>
      <c r="HP99" s="5"/>
      <c r="HQ99" s="5"/>
      <c r="HR99" s="5"/>
      <c r="HS99" s="4"/>
      <c r="HT99" s="4"/>
      <c r="HU99" s="4"/>
      <c r="HV99" s="5"/>
      <c r="HW99" s="5"/>
      <c r="HX99" s="4"/>
      <c r="HY99" s="6"/>
      <c r="HZ99" s="4"/>
      <c r="IA99" s="4"/>
      <c r="IB99" s="4"/>
      <c r="IC99" s="4"/>
      <c r="ID99" s="4"/>
      <c r="IE99" s="4"/>
      <c r="IF99" s="5"/>
      <c r="IG99" s="5"/>
      <c r="IH99" s="5"/>
      <c r="II99" s="5"/>
      <c r="IJ99" s="4"/>
      <c r="IK99" s="4"/>
      <c r="IL99" s="4"/>
      <c r="IM99" s="4"/>
      <c r="IN99" s="4"/>
      <c r="IO99" s="5"/>
      <c r="IP99" s="5"/>
      <c r="IQ99" s="4"/>
      <c r="IR99" s="6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</row>
    <row r="100" ht="15.75" customHeight="1">
      <c r="A100" s="1"/>
      <c r="B100" s="1"/>
      <c r="C100" s="1"/>
      <c r="D100" s="1"/>
      <c r="E100" s="59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4"/>
      <c r="S100" s="4"/>
      <c r="T100" s="4"/>
      <c r="U100" s="5"/>
      <c r="V100" s="5"/>
      <c r="W100" s="4"/>
      <c r="X100" s="6"/>
      <c r="Y100" s="4"/>
      <c r="Z100" s="4"/>
      <c r="AA100" s="4"/>
      <c r="AB100" s="4"/>
      <c r="AC100" s="4"/>
      <c r="AD100" s="4"/>
      <c r="AE100" s="5"/>
      <c r="AF100" s="5"/>
      <c r="AG100" s="5"/>
      <c r="AH100" s="5"/>
      <c r="AI100" s="5"/>
      <c r="AJ100" s="5"/>
      <c r="AK100" s="4"/>
      <c r="AL100" s="4"/>
      <c r="AM100" s="4"/>
      <c r="AN100" s="5"/>
      <c r="AO100" s="5"/>
      <c r="AP100" s="4"/>
      <c r="AQ100" s="6"/>
      <c r="AR100" s="4"/>
      <c r="AS100" s="4"/>
      <c r="AT100" s="4"/>
      <c r="AU100" s="4"/>
      <c r="AV100" s="4"/>
      <c r="AW100" s="4"/>
      <c r="AX100" s="5"/>
      <c r="AY100" s="5"/>
      <c r="AZ100" s="5"/>
      <c r="BA100" s="5"/>
      <c r="BB100" s="5"/>
      <c r="BC100" s="5"/>
      <c r="BD100" s="4"/>
      <c r="BE100" s="4"/>
      <c r="BF100" s="4"/>
      <c r="BG100" s="5"/>
      <c r="BH100" s="5"/>
      <c r="BI100" s="4"/>
      <c r="BJ100" s="6"/>
      <c r="BK100" s="4"/>
      <c r="BL100" s="4"/>
      <c r="BM100" s="4"/>
      <c r="BN100" s="4"/>
      <c r="BO100" s="4"/>
      <c r="BP100" s="4"/>
      <c r="BQ100" s="5"/>
      <c r="BR100" s="5"/>
      <c r="BS100" s="5"/>
      <c r="BT100" s="5"/>
      <c r="BU100" s="5"/>
      <c r="BV100" s="5"/>
      <c r="BW100" s="4"/>
      <c r="BX100" s="4"/>
      <c r="BY100" s="4"/>
      <c r="BZ100" s="5"/>
      <c r="CA100" s="5"/>
      <c r="CB100" s="4"/>
      <c r="CC100" s="6"/>
      <c r="CD100" s="4"/>
      <c r="CE100" s="4"/>
      <c r="CF100" s="4"/>
      <c r="CG100" s="4"/>
      <c r="CH100" s="4"/>
      <c r="CI100" s="4"/>
      <c r="CJ100" s="5"/>
      <c r="CK100" s="5"/>
      <c r="CL100" s="5"/>
      <c r="CM100" s="5"/>
      <c r="CN100" s="5"/>
      <c r="CO100" s="5"/>
      <c r="CP100" s="4"/>
      <c r="CQ100" s="4"/>
      <c r="CR100" s="4"/>
      <c r="CS100" s="5"/>
      <c r="CT100" s="5"/>
      <c r="CU100" s="4"/>
      <c r="CV100" s="6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4"/>
      <c r="DJ100" s="4"/>
      <c r="DK100" s="4"/>
      <c r="DL100" s="5"/>
      <c r="DM100" s="5"/>
      <c r="DN100" s="4"/>
      <c r="DO100" s="6"/>
      <c r="DP100" s="4"/>
      <c r="DQ100" s="4"/>
      <c r="DR100" s="4"/>
      <c r="DS100" s="4"/>
      <c r="DT100" s="4"/>
      <c r="DU100" s="4"/>
      <c r="DV100" s="5"/>
      <c r="DW100" s="5"/>
      <c r="DX100" s="5"/>
      <c r="DY100" s="5"/>
      <c r="DZ100" s="5"/>
      <c r="EA100" s="5"/>
      <c r="EB100" s="4"/>
      <c r="EC100" s="4"/>
      <c r="ED100" s="4"/>
      <c r="EE100" s="5"/>
      <c r="EF100" s="5"/>
      <c r="EG100" s="4"/>
      <c r="EH100" s="6"/>
      <c r="EI100" s="4"/>
      <c r="EJ100" s="4"/>
      <c r="EK100" s="4"/>
      <c r="EL100" s="4"/>
      <c r="EM100" s="4"/>
      <c r="EN100" s="4"/>
      <c r="EO100" s="5"/>
      <c r="EP100" s="5"/>
      <c r="EQ100" s="5"/>
      <c r="ER100" s="5"/>
      <c r="ES100" s="5"/>
      <c r="ET100" s="5"/>
      <c r="EU100" s="4"/>
      <c r="EV100" s="4"/>
      <c r="EW100" s="4"/>
      <c r="EX100" s="5"/>
      <c r="EY100" s="5"/>
      <c r="EZ100" s="4"/>
      <c r="FA100" s="6"/>
      <c r="FB100" s="4"/>
      <c r="FC100" s="4"/>
      <c r="FD100" s="4"/>
      <c r="FE100" s="4"/>
      <c r="FF100" s="4"/>
      <c r="FG100" s="4"/>
      <c r="FH100" s="5"/>
      <c r="FI100" s="5"/>
      <c r="FJ100" s="5"/>
      <c r="FK100" s="5"/>
      <c r="FL100" s="5"/>
      <c r="FM100" s="5"/>
      <c r="FN100" s="4"/>
      <c r="FO100" s="4"/>
      <c r="FP100" s="4"/>
      <c r="FQ100" s="5"/>
      <c r="FR100" s="5"/>
      <c r="FS100" s="4"/>
      <c r="FT100" s="6"/>
      <c r="FU100" s="4"/>
      <c r="FV100" s="4"/>
      <c r="FW100" s="4"/>
      <c r="FX100" s="4"/>
      <c r="FY100" s="4"/>
      <c r="FZ100" s="4"/>
      <c r="GA100" s="5"/>
      <c r="GB100" s="5"/>
      <c r="GC100" s="5"/>
      <c r="GD100" s="5"/>
      <c r="GE100" s="5"/>
      <c r="GF100" s="5"/>
      <c r="GG100" s="4"/>
      <c r="GH100" s="4"/>
      <c r="GI100" s="4"/>
      <c r="GJ100" s="5"/>
      <c r="GK100" s="5"/>
      <c r="GL100" s="4"/>
      <c r="GM100" s="6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4"/>
      <c r="HA100" s="4"/>
      <c r="HB100" s="4"/>
      <c r="HC100" s="5"/>
      <c r="HD100" s="5"/>
      <c r="HE100" s="4"/>
      <c r="HF100" s="6"/>
      <c r="HG100" s="4"/>
      <c r="HH100" s="4"/>
      <c r="HI100" s="4"/>
      <c r="HJ100" s="4"/>
      <c r="HK100" s="4"/>
      <c r="HL100" s="4"/>
      <c r="HM100" s="5"/>
      <c r="HN100" s="5"/>
      <c r="HO100" s="5"/>
      <c r="HP100" s="5"/>
      <c r="HQ100" s="5"/>
      <c r="HR100" s="5"/>
      <c r="HS100" s="4"/>
      <c r="HT100" s="4"/>
      <c r="HU100" s="4"/>
      <c r="HV100" s="5"/>
      <c r="HW100" s="5"/>
      <c r="HX100" s="4"/>
      <c r="HY100" s="6"/>
      <c r="HZ100" s="4"/>
      <c r="IA100" s="4"/>
      <c r="IB100" s="4"/>
      <c r="IC100" s="4"/>
      <c r="ID100" s="4"/>
      <c r="IE100" s="4"/>
      <c r="IF100" s="5"/>
      <c r="IG100" s="5"/>
      <c r="IH100" s="5"/>
      <c r="II100" s="5"/>
      <c r="IJ100" s="4"/>
      <c r="IK100" s="4"/>
      <c r="IL100" s="4"/>
      <c r="IM100" s="4"/>
      <c r="IN100" s="4"/>
      <c r="IO100" s="5"/>
      <c r="IP100" s="5"/>
      <c r="IQ100" s="4"/>
      <c r="IR100" s="6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</row>
    <row r="101" ht="15.75" customHeight="1">
      <c r="A101" s="1"/>
      <c r="B101" s="1"/>
      <c r="C101" s="1"/>
      <c r="D101" s="1"/>
      <c r="E101" s="59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4"/>
      <c r="S101" s="4"/>
      <c r="T101" s="4"/>
      <c r="U101" s="5"/>
      <c r="V101" s="5"/>
      <c r="W101" s="4"/>
      <c r="X101" s="6"/>
      <c r="Y101" s="4"/>
      <c r="Z101" s="4"/>
      <c r="AA101" s="4"/>
      <c r="AB101" s="4"/>
      <c r="AC101" s="4"/>
      <c r="AD101" s="4"/>
      <c r="AE101" s="5"/>
      <c r="AF101" s="5"/>
      <c r="AG101" s="5"/>
      <c r="AH101" s="5"/>
      <c r="AI101" s="5"/>
      <c r="AJ101" s="5"/>
      <c r="AK101" s="4"/>
      <c r="AL101" s="4"/>
      <c r="AM101" s="4"/>
      <c r="AN101" s="5"/>
      <c r="AO101" s="5"/>
      <c r="AP101" s="4"/>
      <c r="AQ101" s="6"/>
      <c r="AR101" s="4"/>
      <c r="AS101" s="4"/>
      <c r="AT101" s="4"/>
      <c r="AU101" s="4"/>
      <c r="AV101" s="4"/>
      <c r="AW101" s="4"/>
      <c r="AX101" s="5"/>
      <c r="AY101" s="5"/>
      <c r="AZ101" s="5"/>
      <c r="BA101" s="5"/>
      <c r="BB101" s="5"/>
      <c r="BC101" s="5"/>
      <c r="BD101" s="4"/>
      <c r="BE101" s="4"/>
      <c r="BF101" s="4"/>
      <c r="BG101" s="5"/>
      <c r="BH101" s="5"/>
      <c r="BI101" s="4"/>
      <c r="BJ101" s="6"/>
      <c r="BK101" s="4"/>
      <c r="BL101" s="4"/>
      <c r="BM101" s="4"/>
      <c r="BN101" s="4"/>
      <c r="BO101" s="4"/>
      <c r="BP101" s="4"/>
      <c r="BQ101" s="5"/>
      <c r="BR101" s="5"/>
      <c r="BS101" s="5"/>
      <c r="BT101" s="5"/>
      <c r="BU101" s="5"/>
      <c r="BV101" s="5"/>
      <c r="BW101" s="4"/>
      <c r="BX101" s="4"/>
      <c r="BY101" s="4"/>
      <c r="BZ101" s="5"/>
      <c r="CA101" s="5"/>
      <c r="CB101" s="4"/>
      <c r="CC101" s="6"/>
      <c r="CD101" s="4"/>
      <c r="CE101" s="4"/>
      <c r="CF101" s="4"/>
      <c r="CG101" s="4"/>
      <c r="CH101" s="4"/>
      <c r="CI101" s="4"/>
      <c r="CJ101" s="5"/>
      <c r="CK101" s="5"/>
      <c r="CL101" s="5"/>
      <c r="CM101" s="5"/>
      <c r="CN101" s="5"/>
      <c r="CO101" s="5"/>
      <c r="CP101" s="4"/>
      <c r="CQ101" s="4"/>
      <c r="CR101" s="4"/>
      <c r="CS101" s="5"/>
      <c r="CT101" s="5"/>
      <c r="CU101" s="4"/>
      <c r="CV101" s="6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4"/>
      <c r="DJ101" s="4"/>
      <c r="DK101" s="4"/>
      <c r="DL101" s="5"/>
      <c r="DM101" s="5"/>
      <c r="DN101" s="4"/>
      <c r="DO101" s="6"/>
      <c r="DP101" s="4"/>
      <c r="DQ101" s="4"/>
      <c r="DR101" s="4"/>
      <c r="DS101" s="4"/>
      <c r="DT101" s="4"/>
      <c r="DU101" s="4"/>
      <c r="DV101" s="5"/>
      <c r="DW101" s="5"/>
      <c r="DX101" s="5"/>
      <c r="DY101" s="5"/>
      <c r="DZ101" s="5"/>
      <c r="EA101" s="5"/>
      <c r="EB101" s="4"/>
      <c r="EC101" s="4"/>
      <c r="ED101" s="4"/>
      <c r="EE101" s="5"/>
      <c r="EF101" s="5"/>
      <c r="EG101" s="4"/>
      <c r="EH101" s="6"/>
      <c r="EI101" s="4"/>
      <c r="EJ101" s="4"/>
      <c r="EK101" s="4"/>
      <c r="EL101" s="4"/>
      <c r="EM101" s="4"/>
      <c r="EN101" s="4"/>
      <c r="EO101" s="5"/>
      <c r="EP101" s="5"/>
      <c r="EQ101" s="5"/>
      <c r="ER101" s="5"/>
      <c r="ES101" s="5"/>
      <c r="ET101" s="5"/>
      <c r="EU101" s="4"/>
      <c r="EV101" s="4"/>
      <c r="EW101" s="4"/>
      <c r="EX101" s="5"/>
      <c r="EY101" s="5"/>
      <c r="EZ101" s="4"/>
      <c r="FA101" s="6"/>
      <c r="FB101" s="4"/>
      <c r="FC101" s="4"/>
      <c r="FD101" s="4"/>
      <c r="FE101" s="4"/>
      <c r="FF101" s="4"/>
      <c r="FG101" s="4"/>
      <c r="FH101" s="5"/>
      <c r="FI101" s="5"/>
      <c r="FJ101" s="5"/>
      <c r="FK101" s="5"/>
      <c r="FL101" s="5"/>
      <c r="FM101" s="5"/>
      <c r="FN101" s="4"/>
      <c r="FO101" s="4"/>
      <c r="FP101" s="4"/>
      <c r="FQ101" s="5"/>
      <c r="FR101" s="5"/>
      <c r="FS101" s="4"/>
      <c r="FT101" s="6"/>
      <c r="FU101" s="4"/>
      <c r="FV101" s="4"/>
      <c r="FW101" s="4"/>
      <c r="FX101" s="4"/>
      <c r="FY101" s="4"/>
      <c r="FZ101" s="4"/>
      <c r="GA101" s="5"/>
      <c r="GB101" s="5"/>
      <c r="GC101" s="5"/>
      <c r="GD101" s="5"/>
      <c r="GE101" s="5"/>
      <c r="GF101" s="5"/>
      <c r="GG101" s="4"/>
      <c r="GH101" s="4"/>
      <c r="GI101" s="4"/>
      <c r="GJ101" s="5"/>
      <c r="GK101" s="5"/>
      <c r="GL101" s="4"/>
      <c r="GM101" s="6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4"/>
      <c r="HA101" s="4"/>
      <c r="HB101" s="4"/>
      <c r="HC101" s="5"/>
      <c r="HD101" s="5"/>
      <c r="HE101" s="4"/>
      <c r="HF101" s="6"/>
      <c r="HG101" s="4"/>
      <c r="HH101" s="4"/>
      <c r="HI101" s="4"/>
      <c r="HJ101" s="4"/>
      <c r="HK101" s="4"/>
      <c r="HL101" s="4"/>
      <c r="HM101" s="5"/>
      <c r="HN101" s="5"/>
      <c r="HO101" s="5"/>
      <c r="HP101" s="5"/>
      <c r="HQ101" s="5"/>
      <c r="HR101" s="5"/>
      <c r="HS101" s="4"/>
      <c r="HT101" s="4"/>
      <c r="HU101" s="4"/>
      <c r="HV101" s="5"/>
      <c r="HW101" s="5"/>
      <c r="HX101" s="4"/>
      <c r="HY101" s="6"/>
      <c r="HZ101" s="4"/>
      <c r="IA101" s="4"/>
      <c r="IB101" s="4"/>
      <c r="IC101" s="4"/>
      <c r="ID101" s="4"/>
      <c r="IE101" s="4"/>
      <c r="IF101" s="5"/>
      <c r="IG101" s="5"/>
      <c r="IH101" s="5"/>
      <c r="II101" s="5"/>
      <c r="IJ101" s="4"/>
      <c r="IK101" s="4"/>
      <c r="IL101" s="4"/>
      <c r="IM101" s="4"/>
      <c r="IN101" s="4"/>
      <c r="IO101" s="5"/>
      <c r="IP101" s="5"/>
      <c r="IQ101" s="4"/>
      <c r="IR101" s="6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</row>
  </sheetData>
  <autoFilter ref="$A$6:$JL$70"/>
  <mergeCells count="17">
    <mergeCell ref="J4:O4"/>
    <mergeCell ref="AC4:AH4"/>
    <mergeCell ref="AV4:BA4"/>
    <mergeCell ref="BO4:BT4"/>
    <mergeCell ref="CH4:CM4"/>
    <mergeCell ref="DA4:DF4"/>
    <mergeCell ref="DT4:DY4"/>
    <mergeCell ref="IA4:IB4"/>
    <mergeCell ref="ID4:II4"/>
    <mergeCell ref="IP4:IQ4"/>
    <mergeCell ref="EM4:ER4"/>
    <mergeCell ref="FF4:FK4"/>
    <mergeCell ref="FY4:GD4"/>
    <mergeCell ref="GR4:GW4"/>
    <mergeCell ref="HH4:HI4"/>
    <mergeCell ref="HK4:HP4"/>
    <mergeCell ref="HW4:HX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Col="1"/>
  <cols>
    <col customWidth="1" min="1" max="1" width="7.29"/>
    <col customWidth="1" min="2" max="2" width="25.57"/>
    <col customWidth="1" min="3" max="3" width="23.43"/>
    <col customWidth="1" min="4" max="4" width="20.86"/>
    <col customWidth="1" min="5" max="5" width="14.29"/>
    <col customWidth="1" min="6" max="6" width="16.29" outlineLevel="1"/>
    <col customWidth="1" min="7" max="11" width="13.29" outlineLevel="1"/>
    <col customWidth="1" min="12" max="17" width="11.43" outlineLevel="1"/>
    <col customWidth="1" min="18" max="20" width="13.29" outlineLevel="1"/>
    <col customWidth="1" min="21" max="22" width="12.86" outlineLevel="1"/>
    <col customWidth="1" min="23" max="23" width="13.29" outlineLevel="1"/>
    <col customWidth="1" min="24" max="24" width="13.29"/>
    <col customWidth="1" min="25" max="30" width="13.29" outlineLevel="1"/>
    <col customWidth="1" min="31" max="36" width="11.43" outlineLevel="1"/>
    <col customWidth="1" min="37" max="39" width="13.29" outlineLevel="1"/>
    <col customWidth="1" min="40" max="41" width="12.86" outlineLevel="1"/>
    <col customWidth="1" min="42" max="42" width="13.29" outlineLevel="1"/>
    <col customWidth="1" min="43" max="43" width="13.29"/>
    <col customWidth="1" min="44" max="49" width="13.29" outlineLevel="1"/>
    <col customWidth="1" min="50" max="55" width="11.43" outlineLevel="1"/>
    <col customWidth="1" min="56" max="58" width="13.29" outlineLevel="1"/>
    <col customWidth="1" min="59" max="60" width="12.86" outlineLevel="1"/>
    <col customWidth="1" min="61" max="61" width="13.29" outlineLevel="1"/>
    <col customWidth="1" min="62" max="62" width="13.29"/>
    <col customWidth="1" min="63" max="68" width="13.29" outlineLevel="1"/>
    <col customWidth="1" min="69" max="74" width="11.43" outlineLevel="1"/>
    <col customWidth="1" min="75" max="77" width="13.29" outlineLevel="1"/>
    <col customWidth="1" min="78" max="79" width="12.86" outlineLevel="1"/>
    <col customWidth="1" min="80" max="80" width="13.29" outlineLevel="1"/>
    <col customWidth="1" min="81" max="81" width="13.29"/>
    <col customWidth="1" min="82" max="87" width="13.29" outlineLevel="1"/>
    <col customWidth="1" min="88" max="90" width="11.43" outlineLevel="1"/>
    <col customWidth="1" min="91" max="93" width="11.86" outlineLevel="1"/>
    <col customWidth="1" min="94" max="96" width="13.29" outlineLevel="1"/>
    <col customWidth="1" min="97" max="98" width="12.86" outlineLevel="1"/>
    <col customWidth="1" min="99" max="99" width="13.29" outlineLevel="1"/>
    <col customWidth="1" min="100" max="100" width="14.29"/>
    <col customWidth="1" min="101" max="106" width="13.29" outlineLevel="1"/>
    <col customWidth="1" min="107" max="110" width="11.43" outlineLevel="1"/>
    <col customWidth="1" min="111" max="112" width="14.0" outlineLevel="1"/>
    <col customWidth="1" min="113" max="115" width="13.29" outlineLevel="1"/>
    <col customWidth="1" min="116" max="117" width="12.86" outlineLevel="1"/>
    <col customWidth="1" min="118" max="118" width="13.29" outlineLevel="1"/>
    <col customWidth="1" min="119" max="119" width="14.29"/>
    <col customWidth="1" min="120" max="125" width="13.29" outlineLevel="1"/>
    <col customWidth="1" min="126" max="126" width="15.43" outlineLevel="1"/>
    <col customWidth="1" min="127" max="131" width="11.43" outlineLevel="1"/>
    <col customWidth="1" min="132" max="134" width="13.29" outlineLevel="1"/>
    <col customWidth="1" min="135" max="136" width="12.86" outlineLevel="1"/>
    <col customWidth="1" min="137" max="137" width="13.29" outlineLevel="1"/>
    <col customWidth="1" min="138" max="138" width="13.29"/>
    <col customWidth="1" min="139" max="144" width="13.29" outlineLevel="1"/>
    <col customWidth="1" min="145" max="150" width="11.43" outlineLevel="1"/>
    <col customWidth="1" min="151" max="153" width="13.29" outlineLevel="1"/>
    <col customWidth="1" min="154" max="155" width="12.86" outlineLevel="1"/>
    <col customWidth="1" min="156" max="156" width="13.29" outlineLevel="1"/>
    <col customWidth="1" min="157" max="157" width="13.29"/>
    <col customWidth="1" min="158" max="163" width="13.29" outlineLevel="1"/>
    <col customWidth="1" min="164" max="169" width="11.43" outlineLevel="1"/>
    <col customWidth="1" min="170" max="172" width="13.29" outlineLevel="1"/>
    <col customWidth="1" min="173" max="174" width="12.86" outlineLevel="1"/>
    <col customWidth="1" min="175" max="175" width="13.29" outlineLevel="1"/>
    <col customWidth="1" min="176" max="176" width="13.29"/>
    <col customWidth="1" min="177" max="182" width="13.29" outlineLevel="1"/>
    <col customWidth="1" min="183" max="188" width="11.43" outlineLevel="1"/>
    <col customWidth="1" min="189" max="191" width="13.29" outlineLevel="1"/>
    <col customWidth="1" min="192" max="193" width="12.86" outlineLevel="1"/>
    <col customWidth="1" min="194" max="194" width="13.29" outlineLevel="1"/>
    <col customWidth="1" min="195" max="195" width="13.29"/>
    <col customWidth="1" min="196" max="201" width="13.29" outlineLevel="1"/>
    <col customWidth="1" min="202" max="205" width="11.43" outlineLevel="1"/>
    <col customWidth="1" min="206" max="207" width="12.0" outlineLevel="1"/>
    <col customWidth="1" min="208" max="210" width="13.29" outlineLevel="1"/>
    <col customWidth="1" min="211" max="212" width="12.86" outlineLevel="1"/>
    <col customWidth="1" min="213" max="213" width="13.29" outlineLevel="1"/>
    <col customWidth="1" min="214" max="214" width="13.29"/>
    <col customWidth="1" min="215" max="215" width="12.86" outlineLevel="1"/>
    <col customWidth="1" min="216" max="224" width="17.29" outlineLevel="1"/>
    <col customWidth="1" min="225" max="226" width="19.14" outlineLevel="1"/>
    <col customWidth="1" min="227" max="227" width="13.29" outlineLevel="1"/>
    <col customWidth="1" min="228" max="230" width="12.86" outlineLevel="1"/>
    <col customWidth="1" min="231" max="231" width="17.29" outlineLevel="1"/>
    <col customWidth="1" min="232" max="232" width="12.57" outlineLevel="1"/>
    <col customWidth="1" min="233" max="233" width="13.29"/>
    <col customWidth="1" min="234" max="234" width="14.14" outlineLevel="1"/>
    <col customWidth="1" min="235" max="236" width="12.0" outlineLevel="1"/>
    <col customWidth="1" min="237" max="237" width="13.29" outlineLevel="1"/>
    <col customWidth="1" min="238" max="238" width="12.29" outlineLevel="1"/>
    <col customWidth="1" min="239" max="241" width="12.0" outlineLevel="1"/>
    <col customWidth="1" min="242" max="242" width="15.57" outlineLevel="1"/>
    <col customWidth="1" min="243" max="243" width="16.14" outlineLevel="1"/>
    <col customWidth="1" min="244" max="245" width="12.86" outlineLevel="1"/>
    <col customWidth="1" min="246" max="246" width="13.29" outlineLevel="1"/>
    <col customWidth="1" min="247" max="249" width="14.29" outlineLevel="1"/>
    <col customWidth="1" min="250" max="250" width="12.86" outlineLevel="1"/>
    <col customWidth="1" min="251" max="251" width="12.57" outlineLevel="1"/>
    <col customWidth="1" min="252" max="252" width="14.29"/>
    <col customWidth="1" min="253" max="272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f>U2/S2</f>
        <v>0.76</v>
      </c>
      <c r="V1" s="2">
        <f>V2/S2</f>
        <v>0.24</v>
      </c>
      <c r="W1" s="2">
        <f>W2/S2</f>
        <v>0.4</v>
      </c>
      <c r="X1" s="3"/>
      <c r="Y1" s="4"/>
      <c r="Z1" s="4"/>
      <c r="AA1" s="4"/>
      <c r="AB1" s="1"/>
      <c r="AC1" s="4"/>
      <c r="AD1" s="4"/>
      <c r="AE1" s="5"/>
      <c r="AF1" s="5"/>
      <c r="AG1" s="5"/>
      <c r="AH1" s="5"/>
      <c r="AI1" s="5"/>
      <c r="AJ1" s="5"/>
      <c r="AK1" s="4"/>
      <c r="AL1" s="4"/>
      <c r="AM1" s="4"/>
      <c r="AN1" s="5"/>
      <c r="AO1" s="5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1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1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1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1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1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1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1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1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1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1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>
      <c r="A2" s="7">
        <f>SUBTOTAL(9,A7:A76)</f>
        <v>5</v>
      </c>
      <c r="B2" s="7"/>
      <c r="C2" s="7"/>
      <c r="D2" s="5"/>
      <c r="E2" s="5"/>
      <c r="F2" s="8">
        <f t="shared" ref="F2:IR2" si="1">SUBTOTAL(9,F7:F76)</f>
        <v>10415</v>
      </c>
      <c r="G2" s="8">
        <f t="shared" si="1"/>
        <v>0</v>
      </c>
      <c r="H2" s="8">
        <f t="shared" si="1"/>
        <v>0</v>
      </c>
      <c r="I2" s="8">
        <f t="shared" si="1"/>
        <v>0</v>
      </c>
      <c r="J2" s="8">
        <f t="shared" si="1"/>
        <v>0</v>
      </c>
      <c r="K2" s="8">
        <f t="shared" si="1"/>
        <v>0</v>
      </c>
      <c r="L2" s="8">
        <f t="shared" si="1"/>
        <v>0</v>
      </c>
      <c r="M2" s="8">
        <f t="shared" si="1"/>
        <v>0</v>
      </c>
      <c r="N2" s="8">
        <f t="shared" si="1"/>
        <v>0</v>
      </c>
      <c r="O2" s="8">
        <f t="shared" si="1"/>
        <v>0</v>
      </c>
      <c r="P2" s="8">
        <f t="shared" si="1"/>
        <v>0</v>
      </c>
      <c r="Q2" s="8">
        <f t="shared" si="1"/>
        <v>0</v>
      </c>
      <c r="R2" s="8">
        <f t="shared" si="1"/>
        <v>0</v>
      </c>
      <c r="S2" s="8">
        <f t="shared" si="1"/>
        <v>10415</v>
      </c>
      <c r="T2" s="8">
        <f t="shared" si="1"/>
        <v>0</v>
      </c>
      <c r="U2" s="8">
        <f t="shared" si="1"/>
        <v>7915.4</v>
      </c>
      <c r="V2" s="8">
        <f t="shared" si="1"/>
        <v>2499.6</v>
      </c>
      <c r="W2" s="8">
        <f t="shared" si="1"/>
        <v>4166</v>
      </c>
      <c r="X2" s="8">
        <f t="shared" si="1"/>
        <v>14581</v>
      </c>
      <c r="Y2" s="8">
        <f t="shared" si="1"/>
        <v>10935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8">
        <f t="shared" si="1"/>
        <v>0</v>
      </c>
      <c r="AF2" s="8">
        <f t="shared" si="1"/>
        <v>0</v>
      </c>
      <c r="AG2" s="8">
        <f t="shared" si="1"/>
        <v>0</v>
      </c>
      <c r="AH2" s="8">
        <f t="shared" si="1"/>
        <v>0</v>
      </c>
      <c r="AI2" s="8">
        <f t="shared" si="1"/>
        <v>0</v>
      </c>
      <c r="AJ2" s="8">
        <f t="shared" si="1"/>
        <v>0</v>
      </c>
      <c r="AK2" s="8">
        <f t="shared" si="1"/>
        <v>0</v>
      </c>
      <c r="AL2" s="8">
        <f t="shared" si="1"/>
        <v>10935</v>
      </c>
      <c r="AM2" s="8">
        <f t="shared" si="1"/>
        <v>0</v>
      </c>
      <c r="AN2" s="8">
        <f t="shared" si="1"/>
        <v>8310.6</v>
      </c>
      <c r="AO2" s="8">
        <f t="shared" si="1"/>
        <v>2624.4</v>
      </c>
      <c r="AP2" s="8">
        <f t="shared" si="1"/>
        <v>4374</v>
      </c>
      <c r="AQ2" s="8">
        <f t="shared" si="1"/>
        <v>15309</v>
      </c>
      <c r="AR2" s="8">
        <f t="shared" si="1"/>
        <v>10935</v>
      </c>
      <c r="AS2" s="8">
        <f t="shared" si="1"/>
        <v>0</v>
      </c>
      <c r="AT2" s="8">
        <f t="shared" si="1"/>
        <v>0</v>
      </c>
      <c r="AU2" s="8">
        <f t="shared" si="1"/>
        <v>0</v>
      </c>
      <c r="AV2" s="8">
        <f t="shared" si="1"/>
        <v>0</v>
      </c>
      <c r="AW2" s="8">
        <f t="shared" si="1"/>
        <v>0</v>
      </c>
      <c r="AX2" s="8">
        <f t="shared" si="1"/>
        <v>0</v>
      </c>
      <c r="AY2" s="8">
        <f t="shared" si="1"/>
        <v>0</v>
      </c>
      <c r="AZ2" s="8">
        <f t="shared" si="1"/>
        <v>0</v>
      </c>
      <c r="BA2" s="8">
        <f t="shared" si="1"/>
        <v>0</v>
      </c>
      <c r="BB2" s="8">
        <f t="shared" si="1"/>
        <v>0</v>
      </c>
      <c r="BC2" s="8">
        <f t="shared" si="1"/>
        <v>0</v>
      </c>
      <c r="BD2" s="8">
        <f t="shared" si="1"/>
        <v>0</v>
      </c>
      <c r="BE2" s="8">
        <f t="shared" si="1"/>
        <v>10935</v>
      </c>
      <c r="BF2" s="8">
        <f t="shared" si="1"/>
        <v>0</v>
      </c>
      <c r="BG2" s="8">
        <f t="shared" si="1"/>
        <v>8310.6</v>
      </c>
      <c r="BH2" s="8">
        <f t="shared" si="1"/>
        <v>2624.4</v>
      </c>
      <c r="BI2" s="8">
        <f t="shared" si="1"/>
        <v>4374</v>
      </c>
      <c r="BJ2" s="8">
        <f t="shared" si="1"/>
        <v>15309</v>
      </c>
      <c r="BK2" s="8">
        <f t="shared" si="1"/>
        <v>10935</v>
      </c>
      <c r="BL2" s="8">
        <f t="shared" si="1"/>
        <v>0</v>
      </c>
      <c r="BM2" s="8">
        <f t="shared" si="1"/>
        <v>0</v>
      </c>
      <c r="BN2" s="8">
        <f t="shared" si="1"/>
        <v>0</v>
      </c>
      <c r="BO2" s="8">
        <f t="shared" si="1"/>
        <v>0</v>
      </c>
      <c r="BP2" s="8">
        <f t="shared" si="1"/>
        <v>0</v>
      </c>
      <c r="BQ2" s="8">
        <f t="shared" si="1"/>
        <v>0</v>
      </c>
      <c r="BR2" s="8">
        <f t="shared" si="1"/>
        <v>0</v>
      </c>
      <c r="BS2" s="8">
        <f t="shared" si="1"/>
        <v>0</v>
      </c>
      <c r="BT2" s="8">
        <f t="shared" si="1"/>
        <v>0</v>
      </c>
      <c r="BU2" s="8">
        <f t="shared" si="1"/>
        <v>0</v>
      </c>
      <c r="BV2" s="8">
        <f t="shared" si="1"/>
        <v>0</v>
      </c>
      <c r="BW2" s="8">
        <f t="shared" si="1"/>
        <v>0</v>
      </c>
      <c r="BX2" s="8">
        <f t="shared" si="1"/>
        <v>10935</v>
      </c>
      <c r="BY2" s="8">
        <f t="shared" si="1"/>
        <v>0</v>
      </c>
      <c r="BZ2" s="8">
        <f t="shared" si="1"/>
        <v>8310.6</v>
      </c>
      <c r="CA2" s="8">
        <f t="shared" si="1"/>
        <v>2624.4</v>
      </c>
      <c r="CB2" s="8">
        <f t="shared" si="1"/>
        <v>4374</v>
      </c>
      <c r="CC2" s="8">
        <f t="shared" si="1"/>
        <v>15309</v>
      </c>
      <c r="CD2" s="8">
        <f t="shared" si="1"/>
        <v>10935</v>
      </c>
      <c r="CE2" s="8">
        <f t="shared" si="1"/>
        <v>0</v>
      </c>
      <c r="CF2" s="8">
        <f t="shared" si="1"/>
        <v>0</v>
      </c>
      <c r="CG2" s="8">
        <f t="shared" si="1"/>
        <v>0</v>
      </c>
      <c r="CH2" s="8">
        <f t="shared" si="1"/>
        <v>0</v>
      </c>
      <c r="CI2" s="8">
        <f t="shared" si="1"/>
        <v>0</v>
      </c>
      <c r="CJ2" s="8">
        <f t="shared" si="1"/>
        <v>0</v>
      </c>
      <c r="CK2" s="8">
        <f t="shared" si="1"/>
        <v>0</v>
      </c>
      <c r="CL2" s="8">
        <f t="shared" si="1"/>
        <v>0</v>
      </c>
      <c r="CM2" s="8">
        <f t="shared" si="1"/>
        <v>0</v>
      </c>
      <c r="CN2" s="8">
        <f t="shared" si="1"/>
        <v>0</v>
      </c>
      <c r="CO2" s="8">
        <f t="shared" si="1"/>
        <v>0</v>
      </c>
      <c r="CP2" s="8">
        <f t="shared" si="1"/>
        <v>0</v>
      </c>
      <c r="CQ2" s="8">
        <f t="shared" si="1"/>
        <v>10935</v>
      </c>
      <c r="CR2" s="8">
        <f t="shared" si="1"/>
        <v>0</v>
      </c>
      <c r="CS2" s="8">
        <f t="shared" si="1"/>
        <v>8310.6</v>
      </c>
      <c r="CT2" s="8">
        <f t="shared" si="1"/>
        <v>2624.4</v>
      </c>
      <c r="CU2" s="8">
        <f t="shared" si="1"/>
        <v>4374</v>
      </c>
      <c r="CV2" s="8">
        <f t="shared" si="1"/>
        <v>15309</v>
      </c>
      <c r="CW2" s="8">
        <f t="shared" si="1"/>
        <v>10935</v>
      </c>
      <c r="CX2" s="8">
        <f t="shared" si="1"/>
        <v>0</v>
      </c>
      <c r="CY2" s="8">
        <f t="shared" si="1"/>
        <v>0</v>
      </c>
      <c r="CZ2" s="8">
        <f t="shared" si="1"/>
        <v>0</v>
      </c>
      <c r="DA2" s="8">
        <f t="shared" si="1"/>
        <v>0</v>
      </c>
      <c r="DB2" s="8">
        <f t="shared" si="1"/>
        <v>0</v>
      </c>
      <c r="DC2" s="8">
        <f t="shared" si="1"/>
        <v>0</v>
      </c>
      <c r="DD2" s="8">
        <f t="shared" si="1"/>
        <v>0</v>
      </c>
      <c r="DE2" s="8">
        <f t="shared" si="1"/>
        <v>0</v>
      </c>
      <c r="DF2" s="8">
        <f t="shared" si="1"/>
        <v>0</v>
      </c>
      <c r="DG2" s="8">
        <f t="shared" si="1"/>
        <v>0</v>
      </c>
      <c r="DH2" s="8">
        <f t="shared" si="1"/>
        <v>0</v>
      </c>
      <c r="DI2" s="8">
        <f t="shared" si="1"/>
        <v>0</v>
      </c>
      <c r="DJ2" s="8">
        <f t="shared" si="1"/>
        <v>10935</v>
      </c>
      <c r="DK2" s="8">
        <f t="shared" si="1"/>
        <v>0</v>
      </c>
      <c r="DL2" s="8">
        <f t="shared" si="1"/>
        <v>8310.6</v>
      </c>
      <c r="DM2" s="8">
        <f t="shared" si="1"/>
        <v>2624.4</v>
      </c>
      <c r="DN2" s="8">
        <f t="shared" si="1"/>
        <v>4374</v>
      </c>
      <c r="DO2" s="8">
        <f t="shared" si="1"/>
        <v>15309</v>
      </c>
      <c r="DP2" s="8">
        <f t="shared" si="1"/>
        <v>10935</v>
      </c>
      <c r="DQ2" s="8">
        <f t="shared" si="1"/>
        <v>0</v>
      </c>
      <c r="DR2" s="8">
        <f t="shared" si="1"/>
        <v>0</v>
      </c>
      <c r="DS2" s="8">
        <f t="shared" si="1"/>
        <v>0</v>
      </c>
      <c r="DT2" s="8">
        <f t="shared" si="1"/>
        <v>0</v>
      </c>
      <c r="DU2" s="8">
        <f t="shared" si="1"/>
        <v>0</v>
      </c>
      <c r="DV2" s="8">
        <f t="shared" si="1"/>
        <v>0</v>
      </c>
      <c r="DW2" s="8">
        <f t="shared" si="1"/>
        <v>0</v>
      </c>
      <c r="DX2" s="8">
        <f t="shared" si="1"/>
        <v>0</v>
      </c>
      <c r="DY2" s="8">
        <f t="shared" si="1"/>
        <v>0</v>
      </c>
      <c r="DZ2" s="8">
        <f t="shared" si="1"/>
        <v>0</v>
      </c>
      <c r="EA2" s="8">
        <f t="shared" si="1"/>
        <v>0</v>
      </c>
      <c r="EB2" s="8">
        <f t="shared" si="1"/>
        <v>0</v>
      </c>
      <c r="EC2" s="8">
        <f t="shared" si="1"/>
        <v>10935</v>
      </c>
      <c r="ED2" s="8">
        <f t="shared" si="1"/>
        <v>0</v>
      </c>
      <c r="EE2" s="8">
        <f t="shared" si="1"/>
        <v>8310.6</v>
      </c>
      <c r="EF2" s="8">
        <f t="shared" si="1"/>
        <v>2624.4</v>
      </c>
      <c r="EG2" s="8">
        <f t="shared" si="1"/>
        <v>4374</v>
      </c>
      <c r="EH2" s="8">
        <f t="shared" si="1"/>
        <v>15309</v>
      </c>
      <c r="EI2" s="8">
        <f t="shared" si="1"/>
        <v>10935</v>
      </c>
      <c r="EJ2" s="8">
        <f t="shared" si="1"/>
        <v>0</v>
      </c>
      <c r="EK2" s="8">
        <f t="shared" si="1"/>
        <v>0</v>
      </c>
      <c r="EL2" s="8">
        <f t="shared" si="1"/>
        <v>0</v>
      </c>
      <c r="EM2" s="8">
        <f t="shared" si="1"/>
        <v>0</v>
      </c>
      <c r="EN2" s="8">
        <f t="shared" si="1"/>
        <v>0</v>
      </c>
      <c r="EO2" s="8">
        <f t="shared" si="1"/>
        <v>0</v>
      </c>
      <c r="EP2" s="8">
        <f t="shared" si="1"/>
        <v>0</v>
      </c>
      <c r="EQ2" s="8">
        <f t="shared" si="1"/>
        <v>0</v>
      </c>
      <c r="ER2" s="8">
        <f t="shared" si="1"/>
        <v>0</v>
      </c>
      <c r="ES2" s="8">
        <f t="shared" si="1"/>
        <v>0</v>
      </c>
      <c r="ET2" s="8">
        <f t="shared" si="1"/>
        <v>0</v>
      </c>
      <c r="EU2" s="8">
        <f t="shared" si="1"/>
        <v>0</v>
      </c>
      <c r="EV2" s="8">
        <f t="shared" si="1"/>
        <v>10935</v>
      </c>
      <c r="EW2" s="8">
        <f t="shared" si="1"/>
        <v>0</v>
      </c>
      <c r="EX2" s="8">
        <f t="shared" si="1"/>
        <v>8310.6</v>
      </c>
      <c r="EY2" s="8">
        <f t="shared" si="1"/>
        <v>2624.4</v>
      </c>
      <c r="EZ2" s="8">
        <f t="shared" si="1"/>
        <v>4374</v>
      </c>
      <c r="FA2" s="8">
        <f t="shared" si="1"/>
        <v>15309</v>
      </c>
      <c r="FB2" s="8">
        <f t="shared" si="1"/>
        <v>10935</v>
      </c>
      <c r="FC2" s="8">
        <f t="shared" si="1"/>
        <v>0</v>
      </c>
      <c r="FD2" s="8">
        <f t="shared" si="1"/>
        <v>0</v>
      </c>
      <c r="FE2" s="8">
        <f t="shared" si="1"/>
        <v>0</v>
      </c>
      <c r="FF2" s="8">
        <f t="shared" si="1"/>
        <v>0</v>
      </c>
      <c r="FG2" s="8">
        <f t="shared" si="1"/>
        <v>0</v>
      </c>
      <c r="FH2" s="8">
        <f t="shared" si="1"/>
        <v>0</v>
      </c>
      <c r="FI2" s="8">
        <f t="shared" si="1"/>
        <v>0</v>
      </c>
      <c r="FJ2" s="8">
        <f t="shared" si="1"/>
        <v>0</v>
      </c>
      <c r="FK2" s="8">
        <f t="shared" si="1"/>
        <v>0</v>
      </c>
      <c r="FL2" s="8">
        <f t="shared" si="1"/>
        <v>0</v>
      </c>
      <c r="FM2" s="8">
        <f t="shared" si="1"/>
        <v>0</v>
      </c>
      <c r="FN2" s="8">
        <f t="shared" si="1"/>
        <v>0</v>
      </c>
      <c r="FO2" s="8">
        <f t="shared" si="1"/>
        <v>10935</v>
      </c>
      <c r="FP2" s="8">
        <f t="shared" si="1"/>
        <v>0</v>
      </c>
      <c r="FQ2" s="8">
        <f t="shared" si="1"/>
        <v>8310.6</v>
      </c>
      <c r="FR2" s="8">
        <f t="shared" si="1"/>
        <v>2624.4</v>
      </c>
      <c r="FS2" s="8">
        <f t="shared" si="1"/>
        <v>4374</v>
      </c>
      <c r="FT2" s="8">
        <f t="shared" si="1"/>
        <v>15309</v>
      </c>
      <c r="FU2" s="8">
        <f t="shared" si="1"/>
        <v>10935</v>
      </c>
      <c r="FV2" s="8">
        <f t="shared" si="1"/>
        <v>0</v>
      </c>
      <c r="FW2" s="8">
        <f t="shared" si="1"/>
        <v>0</v>
      </c>
      <c r="FX2" s="8">
        <f t="shared" si="1"/>
        <v>0</v>
      </c>
      <c r="FY2" s="8">
        <f t="shared" si="1"/>
        <v>0</v>
      </c>
      <c r="FZ2" s="8">
        <f t="shared" si="1"/>
        <v>0</v>
      </c>
      <c r="GA2" s="8">
        <f t="shared" si="1"/>
        <v>0</v>
      </c>
      <c r="GB2" s="8">
        <f t="shared" si="1"/>
        <v>0</v>
      </c>
      <c r="GC2" s="8">
        <f t="shared" si="1"/>
        <v>0</v>
      </c>
      <c r="GD2" s="8">
        <f t="shared" si="1"/>
        <v>0</v>
      </c>
      <c r="GE2" s="8">
        <f t="shared" si="1"/>
        <v>0</v>
      </c>
      <c r="GF2" s="8">
        <f t="shared" si="1"/>
        <v>0</v>
      </c>
      <c r="GG2" s="8">
        <f t="shared" si="1"/>
        <v>0</v>
      </c>
      <c r="GH2" s="8">
        <f t="shared" si="1"/>
        <v>10935</v>
      </c>
      <c r="GI2" s="8">
        <f t="shared" si="1"/>
        <v>0</v>
      </c>
      <c r="GJ2" s="8">
        <f t="shared" si="1"/>
        <v>8310.6</v>
      </c>
      <c r="GK2" s="8">
        <f t="shared" si="1"/>
        <v>2624.4</v>
      </c>
      <c r="GL2" s="8">
        <f t="shared" si="1"/>
        <v>4374</v>
      </c>
      <c r="GM2" s="8">
        <f t="shared" si="1"/>
        <v>15309</v>
      </c>
      <c r="GN2" s="8">
        <f t="shared" si="1"/>
        <v>10935</v>
      </c>
      <c r="GO2" s="8">
        <f t="shared" si="1"/>
        <v>0</v>
      </c>
      <c r="GP2" s="8">
        <f t="shared" si="1"/>
        <v>0</v>
      </c>
      <c r="GQ2" s="8">
        <f t="shared" si="1"/>
        <v>0</v>
      </c>
      <c r="GR2" s="8">
        <f t="shared" si="1"/>
        <v>0</v>
      </c>
      <c r="GS2" s="8">
        <f t="shared" si="1"/>
        <v>0</v>
      </c>
      <c r="GT2" s="8">
        <f t="shared" si="1"/>
        <v>0</v>
      </c>
      <c r="GU2" s="8">
        <f t="shared" si="1"/>
        <v>0</v>
      </c>
      <c r="GV2" s="8">
        <f t="shared" si="1"/>
        <v>0</v>
      </c>
      <c r="GW2" s="8">
        <f t="shared" si="1"/>
        <v>0</v>
      </c>
      <c r="GX2" s="8">
        <f t="shared" si="1"/>
        <v>0</v>
      </c>
      <c r="GY2" s="8">
        <f t="shared" si="1"/>
        <v>0</v>
      </c>
      <c r="GZ2" s="8">
        <f t="shared" si="1"/>
        <v>0</v>
      </c>
      <c r="HA2" s="8">
        <f t="shared" si="1"/>
        <v>10935</v>
      </c>
      <c r="HB2" s="8">
        <f t="shared" si="1"/>
        <v>0</v>
      </c>
      <c r="HC2" s="8">
        <f t="shared" si="1"/>
        <v>8310.6</v>
      </c>
      <c r="HD2" s="8">
        <f t="shared" si="1"/>
        <v>2624.4</v>
      </c>
      <c r="HE2" s="8">
        <f t="shared" si="1"/>
        <v>4374</v>
      </c>
      <c r="HF2" s="8">
        <f t="shared" si="1"/>
        <v>15309</v>
      </c>
      <c r="HG2" s="8">
        <f t="shared" si="1"/>
        <v>10935</v>
      </c>
      <c r="HH2" s="8">
        <f t="shared" si="1"/>
        <v>0</v>
      </c>
      <c r="HI2" s="8">
        <f t="shared" si="1"/>
        <v>0</v>
      </c>
      <c r="HJ2" s="8">
        <f t="shared" si="1"/>
        <v>0</v>
      </c>
      <c r="HK2" s="8">
        <f t="shared" si="1"/>
        <v>0</v>
      </c>
      <c r="HL2" s="8">
        <f t="shared" si="1"/>
        <v>0</v>
      </c>
      <c r="HM2" s="8">
        <f t="shared" si="1"/>
        <v>0</v>
      </c>
      <c r="HN2" s="8">
        <f t="shared" si="1"/>
        <v>0</v>
      </c>
      <c r="HO2" s="8">
        <f t="shared" si="1"/>
        <v>0</v>
      </c>
      <c r="HP2" s="8">
        <f t="shared" si="1"/>
        <v>0</v>
      </c>
      <c r="HQ2" s="8">
        <f t="shared" si="1"/>
        <v>0</v>
      </c>
      <c r="HR2" s="8">
        <f t="shared" si="1"/>
        <v>0</v>
      </c>
      <c r="HS2" s="8">
        <f t="shared" si="1"/>
        <v>0</v>
      </c>
      <c r="HT2" s="8">
        <f t="shared" si="1"/>
        <v>10935</v>
      </c>
      <c r="HU2" s="8">
        <f t="shared" si="1"/>
        <v>0</v>
      </c>
      <c r="HV2" s="8">
        <f t="shared" si="1"/>
        <v>8310.6</v>
      </c>
      <c r="HW2" s="8">
        <f t="shared" si="1"/>
        <v>2624.4</v>
      </c>
      <c r="HX2" s="8">
        <f t="shared" si="1"/>
        <v>4374</v>
      </c>
      <c r="HY2" s="8">
        <f t="shared" si="1"/>
        <v>15309</v>
      </c>
      <c r="HZ2" s="8">
        <f t="shared" si="1"/>
        <v>130700</v>
      </c>
      <c r="IA2" s="8">
        <f t="shared" si="1"/>
        <v>0</v>
      </c>
      <c r="IB2" s="8">
        <f t="shared" si="1"/>
        <v>0</v>
      </c>
      <c r="IC2" s="8">
        <f t="shared" si="1"/>
        <v>0</v>
      </c>
      <c r="ID2" s="8">
        <f t="shared" si="1"/>
        <v>0</v>
      </c>
      <c r="IE2" s="8">
        <f t="shared" si="1"/>
        <v>0</v>
      </c>
      <c r="IF2" s="8">
        <f t="shared" si="1"/>
        <v>0</v>
      </c>
      <c r="IG2" s="8">
        <f t="shared" si="1"/>
        <v>0</v>
      </c>
      <c r="IH2" s="8">
        <f t="shared" si="1"/>
        <v>0</v>
      </c>
      <c r="II2" s="8">
        <f t="shared" si="1"/>
        <v>0</v>
      </c>
      <c r="IJ2" s="8">
        <f t="shared" si="1"/>
        <v>0</v>
      </c>
      <c r="IK2" s="8">
        <f t="shared" si="1"/>
        <v>0</v>
      </c>
      <c r="IL2" s="8">
        <f t="shared" si="1"/>
        <v>0</v>
      </c>
      <c r="IM2" s="8">
        <f t="shared" si="1"/>
        <v>130700</v>
      </c>
      <c r="IN2" s="8">
        <f t="shared" si="1"/>
        <v>0</v>
      </c>
      <c r="IO2" s="8">
        <f t="shared" si="1"/>
        <v>99332</v>
      </c>
      <c r="IP2" s="8">
        <f t="shared" si="1"/>
        <v>31368</v>
      </c>
      <c r="IQ2" s="8">
        <f t="shared" si="1"/>
        <v>52280</v>
      </c>
      <c r="IR2" s="8">
        <f t="shared" si="1"/>
        <v>182980</v>
      </c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6.5" customHeight="1">
      <c r="A3" s="9">
        <f>SUM(A7:A76)</f>
        <v>5</v>
      </c>
      <c r="B3" s="9"/>
      <c r="C3" s="9"/>
      <c r="D3" s="10"/>
      <c r="E3" s="10"/>
      <c r="F3" s="11">
        <f t="shared" ref="F3:IR3" si="2">SUM(F7:F70)</f>
        <v>10415</v>
      </c>
      <c r="G3" s="11">
        <f t="shared" si="2"/>
        <v>0</v>
      </c>
      <c r="H3" s="11">
        <f t="shared" si="2"/>
        <v>0</v>
      </c>
      <c r="I3" s="11">
        <f t="shared" si="2"/>
        <v>0</v>
      </c>
      <c r="J3" s="11">
        <f t="shared" si="2"/>
        <v>0</v>
      </c>
      <c r="K3" s="11">
        <f t="shared" si="2"/>
        <v>0</v>
      </c>
      <c r="L3" s="11">
        <f t="shared" si="2"/>
        <v>0</v>
      </c>
      <c r="M3" s="11">
        <f t="shared" si="2"/>
        <v>0</v>
      </c>
      <c r="N3" s="11">
        <f t="shared" si="2"/>
        <v>0</v>
      </c>
      <c r="O3" s="11">
        <f t="shared" si="2"/>
        <v>0</v>
      </c>
      <c r="P3" s="11">
        <f t="shared" si="2"/>
        <v>0</v>
      </c>
      <c r="Q3" s="11">
        <f t="shared" si="2"/>
        <v>0</v>
      </c>
      <c r="R3" s="11">
        <f t="shared" si="2"/>
        <v>0</v>
      </c>
      <c r="S3" s="11">
        <f t="shared" si="2"/>
        <v>10415</v>
      </c>
      <c r="T3" s="11">
        <f t="shared" si="2"/>
        <v>0</v>
      </c>
      <c r="U3" s="11">
        <f t="shared" si="2"/>
        <v>7915.4</v>
      </c>
      <c r="V3" s="11">
        <f t="shared" si="2"/>
        <v>2499.6</v>
      </c>
      <c r="W3" s="11">
        <f t="shared" si="2"/>
        <v>4166</v>
      </c>
      <c r="X3" s="11">
        <f t="shared" si="2"/>
        <v>14581</v>
      </c>
      <c r="Y3" s="11">
        <f t="shared" si="2"/>
        <v>10935</v>
      </c>
      <c r="Z3" s="11">
        <f t="shared" si="2"/>
        <v>0</v>
      </c>
      <c r="AA3" s="11">
        <f t="shared" si="2"/>
        <v>0</v>
      </c>
      <c r="AB3" s="11">
        <f t="shared" si="2"/>
        <v>0</v>
      </c>
      <c r="AC3" s="11">
        <f t="shared" si="2"/>
        <v>0</v>
      </c>
      <c r="AD3" s="11">
        <f t="shared" si="2"/>
        <v>0</v>
      </c>
      <c r="AE3" s="11">
        <f t="shared" si="2"/>
        <v>0</v>
      </c>
      <c r="AF3" s="11">
        <f t="shared" si="2"/>
        <v>0</v>
      </c>
      <c r="AG3" s="11">
        <f t="shared" si="2"/>
        <v>0</v>
      </c>
      <c r="AH3" s="11">
        <f t="shared" si="2"/>
        <v>0</v>
      </c>
      <c r="AI3" s="11">
        <f t="shared" si="2"/>
        <v>0</v>
      </c>
      <c r="AJ3" s="11">
        <f t="shared" si="2"/>
        <v>0</v>
      </c>
      <c r="AK3" s="11">
        <f t="shared" si="2"/>
        <v>0</v>
      </c>
      <c r="AL3" s="11">
        <f t="shared" si="2"/>
        <v>10935</v>
      </c>
      <c r="AM3" s="11">
        <f t="shared" si="2"/>
        <v>0</v>
      </c>
      <c r="AN3" s="11">
        <f t="shared" si="2"/>
        <v>8310.6</v>
      </c>
      <c r="AO3" s="11">
        <f t="shared" si="2"/>
        <v>2624.4</v>
      </c>
      <c r="AP3" s="11">
        <f t="shared" si="2"/>
        <v>4374</v>
      </c>
      <c r="AQ3" s="11">
        <f t="shared" si="2"/>
        <v>15309</v>
      </c>
      <c r="AR3" s="11">
        <f t="shared" si="2"/>
        <v>10935</v>
      </c>
      <c r="AS3" s="11">
        <f t="shared" si="2"/>
        <v>0</v>
      </c>
      <c r="AT3" s="11">
        <f t="shared" si="2"/>
        <v>0</v>
      </c>
      <c r="AU3" s="11">
        <f t="shared" si="2"/>
        <v>0</v>
      </c>
      <c r="AV3" s="11">
        <f t="shared" si="2"/>
        <v>0</v>
      </c>
      <c r="AW3" s="11">
        <f t="shared" si="2"/>
        <v>0</v>
      </c>
      <c r="AX3" s="11">
        <f t="shared" si="2"/>
        <v>0</v>
      </c>
      <c r="AY3" s="11">
        <f t="shared" si="2"/>
        <v>0</v>
      </c>
      <c r="AZ3" s="11">
        <f t="shared" si="2"/>
        <v>0</v>
      </c>
      <c r="BA3" s="11">
        <f t="shared" si="2"/>
        <v>0</v>
      </c>
      <c r="BB3" s="11">
        <f t="shared" si="2"/>
        <v>0</v>
      </c>
      <c r="BC3" s="11">
        <f t="shared" si="2"/>
        <v>0</v>
      </c>
      <c r="BD3" s="11">
        <f t="shared" si="2"/>
        <v>0</v>
      </c>
      <c r="BE3" s="11">
        <f t="shared" si="2"/>
        <v>10935</v>
      </c>
      <c r="BF3" s="11">
        <f t="shared" si="2"/>
        <v>0</v>
      </c>
      <c r="BG3" s="11">
        <f t="shared" si="2"/>
        <v>8310.6</v>
      </c>
      <c r="BH3" s="11">
        <f t="shared" si="2"/>
        <v>2624.4</v>
      </c>
      <c r="BI3" s="11">
        <f t="shared" si="2"/>
        <v>4374</v>
      </c>
      <c r="BJ3" s="11">
        <f t="shared" si="2"/>
        <v>15309</v>
      </c>
      <c r="BK3" s="11">
        <f t="shared" si="2"/>
        <v>10935</v>
      </c>
      <c r="BL3" s="11">
        <f t="shared" si="2"/>
        <v>0</v>
      </c>
      <c r="BM3" s="11">
        <f t="shared" si="2"/>
        <v>0</v>
      </c>
      <c r="BN3" s="11">
        <f t="shared" si="2"/>
        <v>0</v>
      </c>
      <c r="BO3" s="11">
        <f t="shared" si="2"/>
        <v>0</v>
      </c>
      <c r="BP3" s="11">
        <f t="shared" si="2"/>
        <v>0</v>
      </c>
      <c r="BQ3" s="11">
        <f t="shared" si="2"/>
        <v>0</v>
      </c>
      <c r="BR3" s="11">
        <f t="shared" si="2"/>
        <v>0</v>
      </c>
      <c r="BS3" s="11">
        <f t="shared" si="2"/>
        <v>0</v>
      </c>
      <c r="BT3" s="11">
        <f t="shared" si="2"/>
        <v>0</v>
      </c>
      <c r="BU3" s="11">
        <f t="shared" si="2"/>
        <v>0</v>
      </c>
      <c r="BV3" s="11">
        <f t="shared" si="2"/>
        <v>0</v>
      </c>
      <c r="BW3" s="11">
        <f t="shared" si="2"/>
        <v>0</v>
      </c>
      <c r="BX3" s="11">
        <f t="shared" si="2"/>
        <v>10935</v>
      </c>
      <c r="BY3" s="11">
        <f t="shared" si="2"/>
        <v>0</v>
      </c>
      <c r="BZ3" s="11">
        <f t="shared" si="2"/>
        <v>8310.6</v>
      </c>
      <c r="CA3" s="11">
        <f t="shared" si="2"/>
        <v>2624.4</v>
      </c>
      <c r="CB3" s="11">
        <f t="shared" si="2"/>
        <v>4374</v>
      </c>
      <c r="CC3" s="11">
        <f t="shared" si="2"/>
        <v>15309</v>
      </c>
      <c r="CD3" s="11">
        <f t="shared" si="2"/>
        <v>10935</v>
      </c>
      <c r="CE3" s="11">
        <f t="shared" si="2"/>
        <v>0</v>
      </c>
      <c r="CF3" s="11">
        <f t="shared" si="2"/>
        <v>0</v>
      </c>
      <c r="CG3" s="11">
        <f t="shared" si="2"/>
        <v>0</v>
      </c>
      <c r="CH3" s="11">
        <f t="shared" si="2"/>
        <v>0</v>
      </c>
      <c r="CI3" s="11">
        <f t="shared" si="2"/>
        <v>0</v>
      </c>
      <c r="CJ3" s="11">
        <f t="shared" si="2"/>
        <v>0</v>
      </c>
      <c r="CK3" s="11">
        <f t="shared" si="2"/>
        <v>0</v>
      </c>
      <c r="CL3" s="11">
        <f t="shared" si="2"/>
        <v>0</v>
      </c>
      <c r="CM3" s="11">
        <f t="shared" si="2"/>
        <v>0</v>
      </c>
      <c r="CN3" s="11">
        <f t="shared" si="2"/>
        <v>0</v>
      </c>
      <c r="CO3" s="11">
        <f t="shared" si="2"/>
        <v>0</v>
      </c>
      <c r="CP3" s="11">
        <f t="shared" si="2"/>
        <v>0</v>
      </c>
      <c r="CQ3" s="11">
        <f t="shared" si="2"/>
        <v>10935</v>
      </c>
      <c r="CR3" s="11">
        <f t="shared" si="2"/>
        <v>0</v>
      </c>
      <c r="CS3" s="11">
        <f t="shared" si="2"/>
        <v>8310.6</v>
      </c>
      <c r="CT3" s="11">
        <f t="shared" si="2"/>
        <v>2624.4</v>
      </c>
      <c r="CU3" s="11">
        <f t="shared" si="2"/>
        <v>4374</v>
      </c>
      <c r="CV3" s="11">
        <f t="shared" si="2"/>
        <v>15309</v>
      </c>
      <c r="CW3" s="11">
        <f t="shared" si="2"/>
        <v>10935</v>
      </c>
      <c r="CX3" s="11">
        <f t="shared" si="2"/>
        <v>0</v>
      </c>
      <c r="CY3" s="11">
        <f t="shared" si="2"/>
        <v>0</v>
      </c>
      <c r="CZ3" s="11">
        <f t="shared" si="2"/>
        <v>0</v>
      </c>
      <c r="DA3" s="11">
        <f t="shared" si="2"/>
        <v>0</v>
      </c>
      <c r="DB3" s="11">
        <f t="shared" si="2"/>
        <v>0</v>
      </c>
      <c r="DC3" s="11">
        <f t="shared" si="2"/>
        <v>0</v>
      </c>
      <c r="DD3" s="11">
        <f t="shared" si="2"/>
        <v>0</v>
      </c>
      <c r="DE3" s="11">
        <f t="shared" si="2"/>
        <v>0</v>
      </c>
      <c r="DF3" s="11">
        <f t="shared" si="2"/>
        <v>0</v>
      </c>
      <c r="DG3" s="11">
        <f t="shared" si="2"/>
        <v>0</v>
      </c>
      <c r="DH3" s="11">
        <f t="shared" si="2"/>
        <v>0</v>
      </c>
      <c r="DI3" s="11">
        <f t="shared" si="2"/>
        <v>0</v>
      </c>
      <c r="DJ3" s="11">
        <f t="shared" si="2"/>
        <v>10935</v>
      </c>
      <c r="DK3" s="11">
        <f t="shared" si="2"/>
        <v>0</v>
      </c>
      <c r="DL3" s="11">
        <f t="shared" si="2"/>
        <v>8310.6</v>
      </c>
      <c r="DM3" s="11">
        <f t="shared" si="2"/>
        <v>2624.4</v>
      </c>
      <c r="DN3" s="11">
        <f t="shared" si="2"/>
        <v>4374</v>
      </c>
      <c r="DO3" s="11">
        <f t="shared" si="2"/>
        <v>15309</v>
      </c>
      <c r="DP3" s="11">
        <f t="shared" si="2"/>
        <v>10935</v>
      </c>
      <c r="DQ3" s="11">
        <f t="shared" si="2"/>
        <v>0</v>
      </c>
      <c r="DR3" s="11">
        <f t="shared" si="2"/>
        <v>0</v>
      </c>
      <c r="DS3" s="11">
        <f t="shared" si="2"/>
        <v>0</v>
      </c>
      <c r="DT3" s="11">
        <f t="shared" si="2"/>
        <v>0</v>
      </c>
      <c r="DU3" s="11">
        <f t="shared" si="2"/>
        <v>0</v>
      </c>
      <c r="DV3" s="11">
        <f t="shared" si="2"/>
        <v>0</v>
      </c>
      <c r="DW3" s="11">
        <f t="shared" si="2"/>
        <v>0</v>
      </c>
      <c r="DX3" s="11">
        <f t="shared" si="2"/>
        <v>0</v>
      </c>
      <c r="DY3" s="11">
        <f t="shared" si="2"/>
        <v>0</v>
      </c>
      <c r="DZ3" s="11">
        <f t="shared" si="2"/>
        <v>0</v>
      </c>
      <c r="EA3" s="11">
        <f t="shared" si="2"/>
        <v>0</v>
      </c>
      <c r="EB3" s="11">
        <f t="shared" si="2"/>
        <v>0</v>
      </c>
      <c r="EC3" s="11">
        <f t="shared" si="2"/>
        <v>10935</v>
      </c>
      <c r="ED3" s="11">
        <f t="shared" si="2"/>
        <v>0</v>
      </c>
      <c r="EE3" s="11">
        <f t="shared" si="2"/>
        <v>8310.6</v>
      </c>
      <c r="EF3" s="11">
        <f t="shared" si="2"/>
        <v>2624.4</v>
      </c>
      <c r="EG3" s="11">
        <f t="shared" si="2"/>
        <v>4374</v>
      </c>
      <c r="EH3" s="11">
        <f t="shared" si="2"/>
        <v>15309</v>
      </c>
      <c r="EI3" s="11">
        <f t="shared" si="2"/>
        <v>10935</v>
      </c>
      <c r="EJ3" s="11">
        <f t="shared" si="2"/>
        <v>0</v>
      </c>
      <c r="EK3" s="11">
        <f t="shared" si="2"/>
        <v>0</v>
      </c>
      <c r="EL3" s="11">
        <f t="shared" si="2"/>
        <v>0</v>
      </c>
      <c r="EM3" s="11">
        <f t="shared" si="2"/>
        <v>0</v>
      </c>
      <c r="EN3" s="11">
        <f t="shared" si="2"/>
        <v>0</v>
      </c>
      <c r="EO3" s="11">
        <f t="shared" si="2"/>
        <v>0</v>
      </c>
      <c r="EP3" s="11">
        <f t="shared" si="2"/>
        <v>0</v>
      </c>
      <c r="EQ3" s="11">
        <f t="shared" si="2"/>
        <v>0</v>
      </c>
      <c r="ER3" s="11">
        <f t="shared" si="2"/>
        <v>0</v>
      </c>
      <c r="ES3" s="11">
        <f t="shared" si="2"/>
        <v>0</v>
      </c>
      <c r="ET3" s="11">
        <f t="shared" si="2"/>
        <v>0</v>
      </c>
      <c r="EU3" s="11">
        <f t="shared" si="2"/>
        <v>0</v>
      </c>
      <c r="EV3" s="11">
        <f t="shared" si="2"/>
        <v>10935</v>
      </c>
      <c r="EW3" s="11">
        <f t="shared" si="2"/>
        <v>0</v>
      </c>
      <c r="EX3" s="11">
        <f t="shared" si="2"/>
        <v>8310.6</v>
      </c>
      <c r="EY3" s="11">
        <f t="shared" si="2"/>
        <v>2624.4</v>
      </c>
      <c r="EZ3" s="11">
        <f t="shared" si="2"/>
        <v>4374</v>
      </c>
      <c r="FA3" s="11">
        <f t="shared" si="2"/>
        <v>15309</v>
      </c>
      <c r="FB3" s="11">
        <f t="shared" si="2"/>
        <v>10935</v>
      </c>
      <c r="FC3" s="11">
        <f t="shared" si="2"/>
        <v>0</v>
      </c>
      <c r="FD3" s="11">
        <f t="shared" si="2"/>
        <v>0</v>
      </c>
      <c r="FE3" s="11">
        <f t="shared" si="2"/>
        <v>0</v>
      </c>
      <c r="FF3" s="11">
        <f t="shared" si="2"/>
        <v>0</v>
      </c>
      <c r="FG3" s="11">
        <f t="shared" si="2"/>
        <v>0</v>
      </c>
      <c r="FH3" s="11">
        <f t="shared" si="2"/>
        <v>0</v>
      </c>
      <c r="FI3" s="11">
        <f t="shared" si="2"/>
        <v>0</v>
      </c>
      <c r="FJ3" s="11">
        <f t="shared" si="2"/>
        <v>0</v>
      </c>
      <c r="FK3" s="11">
        <f t="shared" si="2"/>
        <v>0</v>
      </c>
      <c r="FL3" s="11">
        <f t="shared" si="2"/>
        <v>0</v>
      </c>
      <c r="FM3" s="11">
        <f t="shared" si="2"/>
        <v>0</v>
      </c>
      <c r="FN3" s="11">
        <f t="shared" si="2"/>
        <v>0</v>
      </c>
      <c r="FO3" s="11">
        <f t="shared" si="2"/>
        <v>10935</v>
      </c>
      <c r="FP3" s="11">
        <f t="shared" si="2"/>
        <v>0</v>
      </c>
      <c r="FQ3" s="11">
        <f t="shared" si="2"/>
        <v>8310.6</v>
      </c>
      <c r="FR3" s="11">
        <f t="shared" si="2"/>
        <v>2624.4</v>
      </c>
      <c r="FS3" s="11">
        <f t="shared" si="2"/>
        <v>4374</v>
      </c>
      <c r="FT3" s="11">
        <f t="shared" si="2"/>
        <v>15309</v>
      </c>
      <c r="FU3" s="11">
        <f t="shared" si="2"/>
        <v>10935</v>
      </c>
      <c r="FV3" s="11">
        <f t="shared" si="2"/>
        <v>0</v>
      </c>
      <c r="FW3" s="11">
        <f t="shared" si="2"/>
        <v>0</v>
      </c>
      <c r="FX3" s="11">
        <f t="shared" si="2"/>
        <v>0</v>
      </c>
      <c r="FY3" s="11">
        <f t="shared" si="2"/>
        <v>0</v>
      </c>
      <c r="FZ3" s="11">
        <f t="shared" si="2"/>
        <v>0</v>
      </c>
      <c r="GA3" s="11">
        <f t="shared" si="2"/>
        <v>0</v>
      </c>
      <c r="GB3" s="11">
        <f t="shared" si="2"/>
        <v>0</v>
      </c>
      <c r="GC3" s="11">
        <f t="shared" si="2"/>
        <v>0</v>
      </c>
      <c r="GD3" s="11">
        <f t="shared" si="2"/>
        <v>0</v>
      </c>
      <c r="GE3" s="11">
        <f t="shared" si="2"/>
        <v>0</v>
      </c>
      <c r="GF3" s="11">
        <f t="shared" si="2"/>
        <v>0</v>
      </c>
      <c r="GG3" s="11">
        <f t="shared" si="2"/>
        <v>0</v>
      </c>
      <c r="GH3" s="11">
        <f t="shared" si="2"/>
        <v>10935</v>
      </c>
      <c r="GI3" s="11">
        <f t="shared" si="2"/>
        <v>0</v>
      </c>
      <c r="GJ3" s="11">
        <f t="shared" si="2"/>
        <v>8310.6</v>
      </c>
      <c r="GK3" s="11">
        <f t="shared" si="2"/>
        <v>2624.4</v>
      </c>
      <c r="GL3" s="11">
        <f t="shared" si="2"/>
        <v>4374</v>
      </c>
      <c r="GM3" s="11">
        <f t="shared" si="2"/>
        <v>15309</v>
      </c>
      <c r="GN3" s="11">
        <f t="shared" si="2"/>
        <v>10935</v>
      </c>
      <c r="GO3" s="11">
        <f t="shared" si="2"/>
        <v>0</v>
      </c>
      <c r="GP3" s="11">
        <f t="shared" si="2"/>
        <v>0</v>
      </c>
      <c r="GQ3" s="11">
        <f t="shared" si="2"/>
        <v>0</v>
      </c>
      <c r="GR3" s="11">
        <f t="shared" si="2"/>
        <v>0</v>
      </c>
      <c r="GS3" s="11">
        <f t="shared" si="2"/>
        <v>0</v>
      </c>
      <c r="GT3" s="11">
        <f t="shared" si="2"/>
        <v>0</v>
      </c>
      <c r="GU3" s="11">
        <f t="shared" si="2"/>
        <v>0</v>
      </c>
      <c r="GV3" s="11">
        <f t="shared" si="2"/>
        <v>0</v>
      </c>
      <c r="GW3" s="11">
        <f t="shared" si="2"/>
        <v>0</v>
      </c>
      <c r="GX3" s="11">
        <f t="shared" si="2"/>
        <v>0</v>
      </c>
      <c r="GY3" s="11">
        <f t="shared" si="2"/>
        <v>0</v>
      </c>
      <c r="GZ3" s="11">
        <f t="shared" si="2"/>
        <v>0</v>
      </c>
      <c r="HA3" s="11">
        <f t="shared" si="2"/>
        <v>10935</v>
      </c>
      <c r="HB3" s="11">
        <f t="shared" si="2"/>
        <v>0</v>
      </c>
      <c r="HC3" s="11">
        <f t="shared" si="2"/>
        <v>8310.6</v>
      </c>
      <c r="HD3" s="11">
        <f t="shared" si="2"/>
        <v>2624.4</v>
      </c>
      <c r="HE3" s="11">
        <f t="shared" si="2"/>
        <v>4374</v>
      </c>
      <c r="HF3" s="11">
        <f t="shared" si="2"/>
        <v>15309</v>
      </c>
      <c r="HG3" s="11">
        <f t="shared" si="2"/>
        <v>10935</v>
      </c>
      <c r="HH3" s="11">
        <f t="shared" si="2"/>
        <v>0</v>
      </c>
      <c r="HI3" s="11">
        <f t="shared" si="2"/>
        <v>0</v>
      </c>
      <c r="HJ3" s="11">
        <f t="shared" si="2"/>
        <v>0</v>
      </c>
      <c r="HK3" s="11">
        <f t="shared" si="2"/>
        <v>0</v>
      </c>
      <c r="HL3" s="11">
        <f t="shared" si="2"/>
        <v>0</v>
      </c>
      <c r="HM3" s="11">
        <f t="shared" si="2"/>
        <v>0</v>
      </c>
      <c r="HN3" s="11">
        <f t="shared" si="2"/>
        <v>0</v>
      </c>
      <c r="HO3" s="11">
        <f t="shared" si="2"/>
        <v>0</v>
      </c>
      <c r="HP3" s="11">
        <f t="shared" si="2"/>
        <v>0</v>
      </c>
      <c r="HQ3" s="11">
        <f t="shared" si="2"/>
        <v>0</v>
      </c>
      <c r="HR3" s="11">
        <f t="shared" si="2"/>
        <v>0</v>
      </c>
      <c r="HS3" s="11">
        <f t="shared" si="2"/>
        <v>0</v>
      </c>
      <c r="HT3" s="11">
        <f t="shared" si="2"/>
        <v>10935</v>
      </c>
      <c r="HU3" s="11">
        <f t="shared" si="2"/>
        <v>0</v>
      </c>
      <c r="HV3" s="11">
        <f t="shared" si="2"/>
        <v>8310.6</v>
      </c>
      <c r="HW3" s="11">
        <f t="shared" si="2"/>
        <v>2624.4</v>
      </c>
      <c r="HX3" s="11">
        <f t="shared" si="2"/>
        <v>4374</v>
      </c>
      <c r="HY3" s="11">
        <f t="shared" si="2"/>
        <v>15309</v>
      </c>
      <c r="HZ3" s="11">
        <f t="shared" si="2"/>
        <v>130700</v>
      </c>
      <c r="IA3" s="11">
        <f t="shared" si="2"/>
        <v>0</v>
      </c>
      <c r="IB3" s="11">
        <f t="shared" si="2"/>
        <v>0</v>
      </c>
      <c r="IC3" s="11">
        <f t="shared" si="2"/>
        <v>0</v>
      </c>
      <c r="ID3" s="11">
        <f t="shared" si="2"/>
        <v>0</v>
      </c>
      <c r="IE3" s="11">
        <f t="shared" si="2"/>
        <v>0</v>
      </c>
      <c r="IF3" s="11">
        <f t="shared" si="2"/>
        <v>0</v>
      </c>
      <c r="IG3" s="11">
        <f t="shared" si="2"/>
        <v>0</v>
      </c>
      <c r="IH3" s="11">
        <f t="shared" si="2"/>
        <v>0</v>
      </c>
      <c r="II3" s="11">
        <f t="shared" si="2"/>
        <v>0</v>
      </c>
      <c r="IJ3" s="11">
        <f t="shared" si="2"/>
        <v>0</v>
      </c>
      <c r="IK3" s="11">
        <f t="shared" si="2"/>
        <v>0</v>
      </c>
      <c r="IL3" s="11">
        <f t="shared" si="2"/>
        <v>0</v>
      </c>
      <c r="IM3" s="11">
        <f t="shared" si="2"/>
        <v>130700</v>
      </c>
      <c r="IN3" s="11">
        <f t="shared" si="2"/>
        <v>0</v>
      </c>
      <c r="IO3" s="11">
        <f t="shared" si="2"/>
        <v>99332</v>
      </c>
      <c r="IP3" s="11">
        <f t="shared" si="2"/>
        <v>31368</v>
      </c>
      <c r="IQ3" s="11">
        <f t="shared" si="2"/>
        <v>52280</v>
      </c>
      <c r="IR3" s="11">
        <f t="shared" si="2"/>
        <v>182980</v>
      </c>
      <c r="IS3" s="1"/>
      <c r="IT3" s="1"/>
      <c r="IU3" s="1"/>
      <c r="IV3" s="1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</row>
    <row r="4">
      <c r="A4" s="13"/>
      <c r="B4" s="13"/>
      <c r="C4" s="13"/>
      <c r="D4" s="14" t="s">
        <v>0</v>
      </c>
      <c r="E4" s="13"/>
      <c r="F4" s="13" t="s">
        <v>4</v>
      </c>
      <c r="G4" s="13"/>
      <c r="H4" s="13"/>
      <c r="I4" s="13"/>
      <c r="J4" s="16" t="s">
        <v>2</v>
      </c>
      <c r="K4" s="17"/>
      <c r="L4" s="17"/>
      <c r="M4" s="17"/>
      <c r="N4" s="17"/>
      <c r="O4" s="18"/>
      <c r="P4" s="19"/>
      <c r="Q4" s="19"/>
      <c r="R4" s="13" t="s">
        <v>3</v>
      </c>
      <c r="S4" s="13" t="s">
        <v>4</v>
      </c>
      <c r="T4" s="13" t="s">
        <v>5</v>
      </c>
      <c r="U4" s="13" t="s">
        <v>4</v>
      </c>
      <c r="V4" s="13" t="s">
        <v>6</v>
      </c>
      <c r="W4" s="13" t="s">
        <v>6</v>
      </c>
      <c r="X4" s="14" t="s">
        <v>0</v>
      </c>
      <c r="Y4" s="13" t="s">
        <v>4</v>
      </c>
      <c r="Z4" s="13"/>
      <c r="AA4" s="13"/>
      <c r="AB4" s="13"/>
      <c r="AC4" s="16" t="s">
        <v>2</v>
      </c>
      <c r="AD4" s="17"/>
      <c r="AE4" s="17"/>
      <c r="AF4" s="17"/>
      <c r="AG4" s="17"/>
      <c r="AH4" s="18"/>
      <c r="AI4" s="19"/>
      <c r="AJ4" s="19"/>
      <c r="AK4" s="13" t="s">
        <v>3</v>
      </c>
      <c r="AL4" s="13" t="s">
        <v>4</v>
      </c>
      <c r="AM4" s="13" t="s">
        <v>5</v>
      </c>
      <c r="AN4" s="13" t="s">
        <v>4</v>
      </c>
      <c r="AO4" s="13" t="s">
        <v>6</v>
      </c>
      <c r="AP4" s="13" t="s">
        <v>6</v>
      </c>
      <c r="AQ4" s="14" t="s">
        <v>0</v>
      </c>
      <c r="AR4" s="13" t="s">
        <v>4</v>
      </c>
      <c r="AS4" s="13"/>
      <c r="AT4" s="13"/>
      <c r="AU4" s="13"/>
      <c r="AV4" s="16" t="s">
        <v>2</v>
      </c>
      <c r="AW4" s="17"/>
      <c r="AX4" s="17"/>
      <c r="AY4" s="17"/>
      <c r="AZ4" s="17"/>
      <c r="BA4" s="18"/>
      <c r="BB4" s="19"/>
      <c r="BC4" s="19"/>
      <c r="BD4" s="13" t="s">
        <v>3</v>
      </c>
      <c r="BE4" s="13" t="s">
        <v>4</v>
      </c>
      <c r="BF4" s="13" t="s">
        <v>5</v>
      </c>
      <c r="BG4" s="13" t="s">
        <v>4</v>
      </c>
      <c r="BH4" s="13" t="s">
        <v>6</v>
      </c>
      <c r="BI4" s="13" t="s">
        <v>6</v>
      </c>
      <c r="BJ4" s="14" t="s">
        <v>0</v>
      </c>
      <c r="BK4" s="13" t="s">
        <v>4</v>
      </c>
      <c r="BL4" s="13"/>
      <c r="BM4" s="13"/>
      <c r="BN4" s="13"/>
      <c r="BO4" s="16" t="s">
        <v>2</v>
      </c>
      <c r="BP4" s="17"/>
      <c r="BQ4" s="17"/>
      <c r="BR4" s="17"/>
      <c r="BS4" s="17"/>
      <c r="BT4" s="18"/>
      <c r="BU4" s="19"/>
      <c r="BV4" s="19"/>
      <c r="BW4" s="13" t="s">
        <v>3</v>
      </c>
      <c r="BX4" s="13" t="s">
        <v>4</v>
      </c>
      <c r="BY4" s="13" t="s">
        <v>5</v>
      </c>
      <c r="BZ4" s="13" t="s">
        <v>4</v>
      </c>
      <c r="CA4" s="13" t="s">
        <v>6</v>
      </c>
      <c r="CB4" s="13" t="s">
        <v>6</v>
      </c>
      <c r="CC4" s="14" t="s">
        <v>0</v>
      </c>
      <c r="CD4" s="13" t="s">
        <v>4</v>
      </c>
      <c r="CE4" s="13"/>
      <c r="CF4" s="13"/>
      <c r="CG4" s="13"/>
      <c r="CH4" s="16" t="s">
        <v>2</v>
      </c>
      <c r="CI4" s="17"/>
      <c r="CJ4" s="17"/>
      <c r="CK4" s="17"/>
      <c r="CL4" s="17"/>
      <c r="CM4" s="18"/>
      <c r="CN4" s="19"/>
      <c r="CO4" s="19"/>
      <c r="CP4" s="13" t="s">
        <v>3</v>
      </c>
      <c r="CQ4" s="13" t="s">
        <v>4</v>
      </c>
      <c r="CR4" s="13" t="s">
        <v>5</v>
      </c>
      <c r="CS4" s="13" t="s">
        <v>4</v>
      </c>
      <c r="CT4" s="13" t="s">
        <v>6</v>
      </c>
      <c r="CU4" s="13" t="s">
        <v>6</v>
      </c>
      <c r="CV4" s="14" t="s">
        <v>0</v>
      </c>
      <c r="CW4" s="13" t="s">
        <v>4</v>
      </c>
      <c r="CX4" s="13"/>
      <c r="CY4" s="13"/>
      <c r="CZ4" s="13"/>
      <c r="DA4" s="16" t="s">
        <v>2</v>
      </c>
      <c r="DB4" s="17"/>
      <c r="DC4" s="17"/>
      <c r="DD4" s="17"/>
      <c r="DE4" s="17"/>
      <c r="DF4" s="18"/>
      <c r="DG4" s="19"/>
      <c r="DH4" s="19" t="s">
        <v>7</v>
      </c>
      <c r="DI4" s="13" t="s">
        <v>3</v>
      </c>
      <c r="DJ4" s="13" t="s">
        <v>4</v>
      </c>
      <c r="DK4" s="13" t="s">
        <v>5</v>
      </c>
      <c r="DL4" s="13" t="s">
        <v>4</v>
      </c>
      <c r="DM4" s="13" t="s">
        <v>6</v>
      </c>
      <c r="DN4" s="13" t="s">
        <v>6</v>
      </c>
      <c r="DO4" s="14" t="s">
        <v>0</v>
      </c>
      <c r="DP4" s="13" t="s">
        <v>4</v>
      </c>
      <c r="DQ4" s="13"/>
      <c r="DR4" s="13"/>
      <c r="DS4" s="13"/>
      <c r="DT4" s="16" t="s">
        <v>2</v>
      </c>
      <c r="DU4" s="17"/>
      <c r="DV4" s="17"/>
      <c r="DW4" s="17"/>
      <c r="DX4" s="17"/>
      <c r="DY4" s="18"/>
      <c r="DZ4" s="19"/>
      <c r="EA4" s="19"/>
      <c r="EB4" s="13" t="s">
        <v>3</v>
      </c>
      <c r="EC4" s="13" t="s">
        <v>4</v>
      </c>
      <c r="ED4" s="13" t="s">
        <v>5</v>
      </c>
      <c r="EE4" s="13" t="s">
        <v>4</v>
      </c>
      <c r="EF4" s="13" t="s">
        <v>6</v>
      </c>
      <c r="EG4" s="13" t="s">
        <v>6</v>
      </c>
      <c r="EH4" s="14" t="s">
        <v>0</v>
      </c>
      <c r="EI4" s="13" t="s">
        <v>4</v>
      </c>
      <c r="EJ4" s="13"/>
      <c r="EK4" s="13"/>
      <c r="EL4" s="13"/>
      <c r="EM4" s="16" t="s">
        <v>2</v>
      </c>
      <c r="EN4" s="17"/>
      <c r="EO4" s="17"/>
      <c r="EP4" s="17"/>
      <c r="EQ4" s="17"/>
      <c r="ER4" s="18"/>
      <c r="ES4" s="19"/>
      <c r="ET4" s="19"/>
      <c r="EU4" s="13" t="s">
        <v>3</v>
      </c>
      <c r="EV4" s="13" t="s">
        <v>4</v>
      </c>
      <c r="EW4" s="13" t="s">
        <v>5</v>
      </c>
      <c r="EX4" s="13" t="s">
        <v>4</v>
      </c>
      <c r="EY4" s="13" t="s">
        <v>6</v>
      </c>
      <c r="EZ4" s="13" t="s">
        <v>6</v>
      </c>
      <c r="FA4" s="14" t="s">
        <v>0</v>
      </c>
      <c r="FB4" s="13" t="s">
        <v>4</v>
      </c>
      <c r="FC4" s="13"/>
      <c r="FD4" s="13"/>
      <c r="FE4" s="13"/>
      <c r="FF4" s="16" t="s">
        <v>2</v>
      </c>
      <c r="FG4" s="17"/>
      <c r="FH4" s="17"/>
      <c r="FI4" s="17"/>
      <c r="FJ4" s="17"/>
      <c r="FK4" s="18"/>
      <c r="FL4" s="19"/>
      <c r="FM4" s="19"/>
      <c r="FN4" s="13" t="s">
        <v>3</v>
      </c>
      <c r="FO4" s="13" t="s">
        <v>4</v>
      </c>
      <c r="FP4" s="13" t="s">
        <v>5</v>
      </c>
      <c r="FQ4" s="13" t="s">
        <v>4</v>
      </c>
      <c r="FR4" s="13" t="s">
        <v>6</v>
      </c>
      <c r="FS4" s="13" t="s">
        <v>6</v>
      </c>
      <c r="FT4" s="14" t="s">
        <v>0</v>
      </c>
      <c r="FU4" s="13" t="s">
        <v>4</v>
      </c>
      <c r="FV4" s="13"/>
      <c r="FW4" s="13"/>
      <c r="FX4" s="13"/>
      <c r="FY4" s="16" t="s">
        <v>2</v>
      </c>
      <c r="FZ4" s="17"/>
      <c r="GA4" s="17"/>
      <c r="GB4" s="17"/>
      <c r="GC4" s="17"/>
      <c r="GD4" s="18"/>
      <c r="GE4" s="19"/>
      <c r="GF4" s="19"/>
      <c r="GG4" s="13" t="s">
        <v>3</v>
      </c>
      <c r="GH4" s="13" t="s">
        <v>4</v>
      </c>
      <c r="GI4" s="13" t="s">
        <v>5</v>
      </c>
      <c r="GJ4" s="13" t="s">
        <v>4</v>
      </c>
      <c r="GK4" s="13" t="s">
        <v>6</v>
      </c>
      <c r="GL4" s="13" t="s">
        <v>6</v>
      </c>
      <c r="GM4" s="14" t="s">
        <v>0</v>
      </c>
      <c r="GN4" s="13" t="s">
        <v>4</v>
      </c>
      <c r="GO4" s="13"/>
      <c r="GP4" s="13"/>
      <c r="GQ4" s="13"/>
      <c r="GR4" s="16" t="s">
        <v>2</v>
      </c>
      <c r="GS4" s="17"/>
      <c r="GT4" s="17"/>
      <c r="GU4" s="17"/>
      <c r="GV4" s="17"/>
      <c r="GW4" s="18"/>
      <c r="GX4" s="19"/>
      <c r="GY4" s="19" t="s">
        <v>8</v>
      </c>
      <c r="GZ4" s="13" t="s">
        <v>3</v>
      </c>
      <c r="HA4" s="13" t="s">
        <v>4</v>
      </c>
      <c r="HB4" s="13" t="s">
        <v>5</v>
      </c>
      <c r="HC4" s="13" t="s">
        <v>4</v>
      </c>
      <c r="HD4" s="13" t="s">
        <v>6</v>
      </c>
      <c r="HE4" s="13" t="s">
        <v>6</v>
      </c>
      <c r="HF4" s="14" t="s">
        <v>0</v>
      </c>
      <c r="HG4" s="13" t="s">
        <v>4</v>
      </c>
      <c r="HH4" s="20"/>
      <c r="HI4" s="21"/>
      <c r="HJ4" s="19"/>
      <c r="HK4" s="16" t="s">
        <v>2</v>
      </c>
      <c r="HL4" s="17"/>
      <c r="HM4" s="17"/>
      <c r="HN4" s="17"/>
      <c r="HO4" s="17"/>
      <c r="HP4" s="18"/>
      <c r="HQ4" s="19"/>
      <c r="HR4" s="19"/>
      <c r="HS4" s="13" t="s">
        <v>3</v>
      </c>
      <c r="HT4" s="22" t="s">
        <v>4</v>
      </c>
      <c r="HU4" s="23" t="s">
        <v>5</v>
      </c>
      <c r="HV4" s="22" t="s">
        <v>4</v>
      </c>
      <c r="HW4" s="16" t="s">
        <v>6</v>
      </c>
      <c r="HX4" s="21"/>
      <c r="HY4" s="14" t="s">
        <v>0</v>
      </c>
      <c r="HZ4" s="13" t="s">
        <v>4</v>
      </c>
      <c r="IA4" s="20"/>
      <c r="IB4" s="21"/>
      <c r="IC4" s="19"/>
      <c r="ID4" s="16" t="s">
        <v>2</v>
      </c>
      <c r="IE4" s="17"/>
      <c r="IF4" s="17"/>
      <c r="IG4" s="17"/>
      <c r="IH4" s="17"/>
      <c r="II4" s="18"/>
      <c r="IJ4" s="19"/>
      <c r="IK4" s="19"/>
      <c r="IL4" s="13" t="s">
        <v>3</v>
      </c>
      <c r="IM4" s="22" t="s">
        <v>4</v>
      </c>
      <c r="IN4" s="23" t="s">
        <v>5</v>
      </c>
      <c r="IO4" s="22" t="s">
        <v>4</v>
      </c>
      <c r="IP4" s="16" t="s">
        <v>6</v>
      </c>
      <c r="IQ4" s="21"/>
      <c r="IR4" s="14" t="s">
        <v>0</v>
      </c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>
      <c r="A5" s="13"/>
      <c r="B5" s="13"/>
      <c r="C5" s="13"/>
      <c r="D5" s="13"/>
      <c r="E5" s="13"/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24" t="s">
        <v>18</v>
      </c>
      <c r="P5" s="13"/>
      <c r="Q5" s="13" t="s">
        <v>19</v>
      </c>
      <c r="R5" s="13" t="s">
        <v>20</v>
      </c>
      <c r="S5" s="13" t="s">
        <v>21</v>
      </c>
      <c r="T5" s="13"/>
      <c r="U5" s="13" t="s">
        <v>22</v>
      </c>
      <c r="V5" s="13" t="s">
        <v>23</v>
      </c>
      <c r="W5" s="13" t="s">
        <v>24</v>
      </c>
      <c r="X5" s="14" t="s">
        <v>25</v>
      </c>
      <c r="Y5" s="13" t="s">
        <v>9</v>
      </c>
      <c r="Z5" s="13" t="s">
        <v>10</v>
      </c>
      <c r="AA5" s="13" t="s">
        <v>11</v>
      </c>
      <c r="AB5" s="13" t="s">
        <v>12</v>
      </c>
      <c r="AC5" s="13" t="s">
        <v>13</v>
      </c>
      <c r="AD5" s="13" t="s">
        <v>14</v>
      </c>
      <c r="AE5" s="13" t="s">
        <v>15</v>
      </c>
      <c r="AF5" s="13" t="s">
        <v>16</v>
      </c>
      <c r="AG5" s="13" t="s">
        <v>17</v>
      </c>
      <c r="AH5" s="24" t="s">
        <v>18</v>
      </c>
      <c r="AI5" s="13"/>
      <c r="AJ5" s="13"/>
      <c r="AK5" s="13" t="s">
        <v>20</v>
      </c>
      <c r="AL5" s="13" t="s">
        <v>21</v>
      </c>
      <c r="AM5" s="13"/>
      <c r="AN5" s="13" t="s">
        <v>22</v>
      </c>
      <c r="AO5" s="13" t="s">
        <v>23</v>
      </c>
      <c r="AP5" s="13" t="s">
        <v>24</v>
      </c>
      <c r="AQ5" s="14" t="s">
        <v>25</v>
      </c>
      <c r="AR5" s="13" t="s">
        <v>9</v>
      </c>
      <c r="AS5" s="13" t="s">
        <v>10</v>
      </c>
      <c r="AT5" s="13" t="s">
        <v>11</v>
      </c>
      <c r="AU5" s="13" t="s">
        <v>12</v>
      </c>
      <c r="AV5" s="13" t="s">
        <v>13</v>
      </c>
      <c r="AW5" s="13" t="s">
        <v>14</v>
      </c>
      <c r="AX5" s="13" t="s">
        <v>15</v>
      </c>
      <c r="AY5" s="13" t="s">
        <v>16</v>
      </c>
      <c r="AZ5" s="13" t="s">
        <v>17</v>
      </c>
      <c r="BA5" s="24" t="s">
        <v>18</v>
      </c>
      <c r="BB5" s="13"/>
      <c r="BC5" s="13"/>
      <c r="BD5" s="13" t="s">
        <v>20</v>
      </c>
      <c r="BE5" s="13" t="s">
        <v>21</v>
      </c>
      <c r="BF5" s="13"/>
      <c r="BG5" s="13" t="s">
        <v>22</v>
      </c>
      <c r="BH5" s="13" t="s">
        <v>23</v>
      </c>
      <c r="BI5" s="13" t="s">
        <v>24</v>
      </c>
      <c r="BJ5" s="14" t="s">
        <v>25</v>
      </c>
      <c r="BK5" s="13" t="s">
        <v>9</v>
      </c>
      <c r="BL5" s="13" t="s">
        <v>10</v>
      </c>
      <c r="BM5" s="13" t="s">
        <v>11</v>
      </c>
      <c r="BN5" s="13" t="s">
        <v>12</v>
      </c>
      <c r="BO5" s="13" t="s">
        <v>13</v>
      </c>
      <c r="BP5" s="13" t="s">
        <v>14</v>
      </c>
      <c r="BQ5" s="13" t="s">
        <v>15</v>
      </c>
      <c r="BR5" s="13" t="s">
        <v>16</v>
      </c>
      <c r="BS5" s="13" t="s">
        <v>17</v>
      </c>
      <c r="BT5" s="24" t="s">
        <v>18</v>
      </c>
      <c r="BU5" s="13"/>
      <c r="BV5" s="13"/>
      <c r="BW5" s="13" t="s">
        <v>20</v>
      </c>
      <c r="BX5" s="13" t="s">
        <v>21</v>
      </c>
      <c r="BY5" s="13"/>
      <c r="BZ5" s="13" t="s">
        <v>22</v>
      </c>
      <c r="CA5" s="13" t="s">
        <v>23</v>
      </c>
      <c r="CB5" s="13" t="s">
        <v>24</v>
      </c>
      <c r="CC5" s="14" t="s">
        <v>25</v>
      </c>
      <c r="CD5" s="13" t="s">
        <v>9</v>
      </c>
      <c r="CE5" s="13" t="s">
        <v>10</v>
      </c>
      <c r="CF5" s="13" t="s">
        <v>11</v>
      </c>
      <c r="CG5" s="13" t="s">
        <v>12</v>
      </c>
      <c r="CH5" s="13" t="s">
        <v>13</v>
      </c>
      <c r="CI5" s="13" t="s">
        <v>14</v>
      </c>
      <c r="CJ5" s="13" t="s">
        <v>15</v>
      </c>
      <c r="CK5" s="13" t="s">
        <v>16</v>
      </c>
      <c r="CL5" s="13" t="s">
        <v>17</v>
      </c>
      <c r="CM5" s="24" t="s">
        <v>18</v>
      </c>
      <c r="CN5" s="13"/>
      <c r="CO5" s="13"/>
      <c r="CP5" s="13" t="s">
        <v>20</v>
      </c>
      <c r="CQ5" s="13" t="s">
        <v>21</v>
      </c>
      <c r="CR5" s="13"/>
      <c r="CS5" s="13" t="s">
        <v>22</v>
      </c>
      <c r="CT5" s="13" t="s">
        <v>23</v>
      </c>
      <c r="CU5" s="13" t="s">
        <v>24</v>
      </c>
      <c r="CV5" s="14" t="s">
        <v>25</v>
      </c>
      <c r="CW5" s="13" t="s">
        <v>9</v>
      </c>
      <c r="CX5" s="13" t="s">
        <v>10</v>
      </c>
      <c r="CY5" s="13" t="s">
        <v>11</v>
      </c>
      <c r="CZ5" s="13" t="s">
        <v>12</v>
      </c>
      <c r="DA5" s="13" t="s">
        <v>13</v>
      </c>
      <c r="DB5" s="13" t="s">
        <v>14</v>
      </c>
      <c r="DC5" s="13" t="s">
        <v>15</v>
      </c>
      <c r="DD5" s="13" t="s">
        <v>16</v>
      </c>
      <c r="DE5" s="13" t="s">
        <v>17</v>
      </c>
      <c r="DF5" s="24" t="s">
        <v>18</v>
      </c>
      <c r="DG5" s="13" t="s">
        <v>26</v>
      </c>
      <c r="DH5" s="13" t="s">
        <v>27</v>
      </c>
      <c r="DI5" s="13" t="s">
        <v>20</v>
      </c>
      <c r="DJ5" s="13" t="s">
        <v>21</v>
      </c>
      <c r="DK5" s="13"/>
      <c r="DL5" s="13" t="s">
        <v>22</v>
      </c>
      <c r="DM5" s="13" t="s">
        <v>23</v>
      </c>
      <c r="DN5" s="13" t="s">
        <v>24</v>
      </c>
      <c r="DO5" s="14" t="s">
        <v>25</v>
      </c>
      <c r="DP5" s="13" t="s">
        <v>9</v>
      </c>
      <c r="DQ5" s="13" t="s">
        <v>10</v>
      </c>
      <c r="DR5" s="13" t="s">
        <v>11</v>
      </c>
      <c r="DS5" s="13" t="s">
        <v>12</v>
      </c>
      <c r="DT5" s="13" t="s">
        <v>13</v>
      </c>
      <c r="DU5" s="13" t="s">
        <v>14</v>
      </c>
      <c r="DV5" s="13" t="s">
        <v>15</v>
      </c>
      <c r="DW5" s="13" t="s">
        <v>16</v>
      </c>
      <c r="DX5" s="13" t="s">
        <v>17</v>
      </c>
      <c r="DY5" s="24" t="s">
        <v>18</v>
      </c>
      <c r="DZ5" s="13"/>
      <c r="EA5" s="13"/>
      <c r="EB5" s="13" t="s">
        <v>20</v>
      </c>
      <c r="EC5" s="13" t="s">
        <v>21</v>
      </c>
      <c r="ED5" s="13"/>
      <c r="EE5" s="13" t="s">
        <v>22</v>
      </c>
      <c r="EF5" s="13" t="s">
        <v>23</v>
      </c>
      <c r="EG5" s="13" t="s">
        <v>24</v>
      </c>
      <c r="EH5" s="14" t="s">
        <v>25</v>
      </c>
      <c r="EI5" s="13" t="s">
        <v>9</v>
      </c>
      <c r="EJ5" s="13" t="s">
        <v>10</v>
      </c>
      <c r="EK5" s="13" t="s">
        <v>11</v>
      </c>
      <c r="EL5" s="13" t="s">
        <v>12</v>
      </c>
      <c r="EM5" s="13" t="s">
        <v>13</v>
      </c>
      <c r="EN5" s="13" t="s">
        <v>14</v>
      </c>
      <c r="EO5" s="13" t="s">
        <v>15</v>
      </c>
      <c r="EP5" s="13" t="s">
        <v>16</v>
      </c>
      <c r="EQ5" s="13" t="s">
        <v>17</v>
      </c>
      <c r="ER5" s="24" t="s">
        <v>18</v>
      </c>
      <c r="ES5" s="13"/>
      <c r="ET5" s="13"/>
      <c r="EU5" s="13" t="s">
        <v>20</v>
      </c>
      <c r="EV5" s="13" t="s">
        <v>21</v>
      </c>
      <c r="EW5" s="13"/>
      <c r="EX5" s="13" t="s">
        <v>22</v>
      </c>
      <c r="EY5" s="13" t="s">
        <v>23</v>
      </c>
      <c r="EZ5" s="13" t="s">
        <v>24</v>
      </c>
      <c r="FA5" s="14" t="s">
        <v>25</v>
      </c>
      <c r="FB5" s="13" t="s">
        <v>9</v>
      </c>
      <c r="FC5" s="13" t="s">
        <v>10</v>
      </c>
      <c r="FD5" s="13" t="s">
        <v>11</v>
      </c>
      <c r="FE5" s="13" t="s">
        <v>12</v>
      </c>
      <c r="FF5" s="13" t="s">
        <v>13</v>
      </c>
      <c r="FG5" s="13" t="s">
        <v>14</v>
      </c>
      <c r="FH5" s="13" t="s">
        <v>15</v>
      </c>
      <c r="FI5" s="13" t="s">
        <v>16</v>
      </c>
      <c r="FJ5" s="13" t="s">
        <v>17</v>
      </c>
      <c r="FK5" s="24" t="s">
        <v>18</v>
      </c>
      <c r="FL5" s="13"/>
      <c r="FM5" s="13"/>
      <c r="FN5" s="13" t="s">
        <v>20</v>
      </c>
      <c r="FO5" s="13" t="s">
        <v>21</v>
      </c>
      <c r="FP5" s="13"/>
      <c r="FQ5" s="13" t="s">
        <v>22</v>
      </c>
      <c r="FR5" s="13" t="s">
        <v>23</v>
      </c>
      <c r="FS5" s="13" t="s">
        <v>24</v>
      </c>
      <c r="FT5" s="14" t="s">
        <v>25</v>
      </c>
      <c r="FU5" s="13" t="s">
        <v>9</v>
      </c>
      <c r="FV5" s="13" t="s">
        <v>10</v>
      </c>
      <c r="FW5" s="13" t="s">
        <v>11</v>
      </c>
      <c r="FX5" s="13" t="s">
        <v>12</v>
      </c>
      <c r="FY5" s="13" t="s">
        <v>13</v>
      </c>
      <c r="FZ5" s="13" t="s">
        <v>14</v>
      </c>
      <c r="GA5" s="13" t="s">
        <v>15</v>
      </c>
      <c r="GB5" s="13" t="s">
        <v>16</v>
      </c>
      <c r="GC5" s="13" t="s">
        <v>17</v>
      </c>
      <c r="GD5" s="24" t="s">
        <v>18</v>
      </c>
      <c r="GE5" s="13"/>
      <c r="GF5" s="13"/>
      <c r="GG5" s="13" t="s">
        <v>20</v>
      </c>
      <c r="GH5" s="13" t="s">
        <v>21</v>
      </c>
      <c r="GI5" s="13"/>
      <c r="GJ5" s="13" t="s">
        <v>22</v>
      </c>
      <c r="GK5" s="13" t="s">
        <v>23</v>
      </c>
      <c r="GL5" s="13" t="s">
        <v>24</v>
      </c>
      <c r="GM5" s="14" t="s">
        <v>25</v>
      </c>
      <c r="GN5" s="13" t="s">
        <v>9</v>
      </c>
      <c r="GO5" s="13" t="s">
        <v>10</v>
      </c>
      <c r="GP5" s="13" t="s">
        <v>11</v>
      </c>
      <c r="GQ5" s="13" t="s">
        <v>12</v>
      </c>
      <c r="GR5" s="13" t="s">
        <v>13</v>
      </c>
      <c r="GS5" s="13" t="s">
        <v>14</v>
      </c>
      <c r="GT5" s="13" t="s">
        <v>15</v>
      </c>
      <c r="GU5" s="13" t="s">
        <v>16</v>
      </c>
      <c r="GV5" s="13" t="s">
        <v>17</v>
      </c>
      <c r="GW5" s="24" t="s">
        <v>18</v>
      </c>
      <c r="GX5" s="13" t="s">
        <v>26</v>
      </c>
      <c r="GY5" s="13" t="s">
        <v>27</v>
      </c>
      <c r="GZ5" s="13" t="s">
        <v>20</v>
      </c>
      <c r="HA5" s="13" t="s">
        <v>21</v>
      </c>
      <c r="HB5" s="13"/>
      <c r="HC5" s="13" t="s">
        <v>22</v>
      </c>
      <c r="HD5" s="13" t="s">
        <v>23</v>
      </c>
      <c r="HE5" s="13" t="s">
        <v>24</v>
      </c>
      <c r="HF5" s="14" t="s">
        <v>25</v>
      </c>
      <c r="HG5" s="13" t="s">
        <v>9</v>
      </c>
      <c r="HH5" s="13" t="s">
        <v>10</v>
      </c>
      <c r="HI5" s="13" t="s">
        <v>11</v>
      </c>
      <c r="HJ5" s="13" t="s">
        <v>12</v>
      </c>
      <c r="HK5" s="13" t="s">
        <v>13</v>
      </c>
      <c r="HL5" s="13" t="s">
        <v>14</v>
      </c>
      <c r="HM5" s="13" t="s">
        <v>15</v>
      </c>
      <c r="HN5" s="13" t="s">
        <v>16</v>
      </c>
      <c r="HO5" s="13" t="s">
        <v>17</v>
      </c>
      <c r="HP5" s="24" t="s">
        <v>18</v>
      </c>
      <c r="HQ5" s="13"/>
      <c r="HR5" s="13"/>
      <c r="HS5" s="13" t="s">
        <v>20</v>
      </c>
      <c r="HT5" s="13" t="s">
        <v>21</v>
      </c>
      <c r="HU5" s="13"/>
      <c r="HV5" s="13" t="s">
        <v>22</v>
      </c>
      <c r="HW5" s="13" t="s">
        <v>23</v>
      </c>
      <c r="HX5" s="13" t="s">
        <v>24</v>
      </c>
      <c r="HY5" s="14" t="s">
        <v>25</v>
      </c>
      <c r="HZ5" s="13" t="s">
        <v>9</v>
      </c>
      <c r="IA5" s="13" t="s">
        <v>10</v>
      </c>
      <c r="IB5" s="13" t="s">
        <v>11</v>
      </c>
      <c r="IC5" s="13" t="s">
        <v>12</v>
      </c>
      <c r="ID5" s="13" t="s">
        <v>13</v>
      </c>
      <c r="IE5" s="13" t="s">
        <v>14</v>
      </c>
      <c r="IF5" s="13" t="s">
        <v>15</v>
      </c>
      <c r="IG5" s="13" t="s">
        <v>16</v>
      </c>
      <c r="IH5" s="13" t="s">
        <v>17</v>
      </c>
      <c r="II5" s="24" t="s">
        <v>18</v>
      </c>
      <c r="IJ5" s="13" t="s">
        <v>26</v>
      </c>
      <c r="IK5" s="13" t="s">
        <v>27</v>
      </c>
      <c r="IL5" s="13" t="s">
        <v>20</v>
      </c>
      <c r="IM5" s="13" t="s">
        <v>21</v>
      </c>
      <c r="IN5" s="13"/>
      <c r="IO5" s="13" t="s">
        <v>22</v>
      </c>
      <c r="IP5" s="13" t="s">
        <v>23</v>
      </c>
      <c r="IQ5" s="13" t="s">
        <v>24</v>
      </c>
      <c r="IR5" s="14" t="s">
        <v>25</v>
      </c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>
      <c r="A6" s="25" t="s">
        <v>28</v>
      </c>
      <c r="B6" s="26"/>
      <c r="C6" s="26"/>
      <c r="D6" s="27"/>
      <c r="E6" s="28" t="s">
        <v>29</v>
      </c>
      <c r="F6" s="28" t="s">
        <v>30</v>
      </c>
      <c r="G6" s="28" t="s">
        <v>30</v>
      </c>
      <c r="H6" s="28" t="s">
        <v>30</v>
      </c>
      <c r="I6" s="28" t="s">
        <v>30</v>
      </c>
      <c r="J6" s="28" t="s">
        <v>30</v>
      </c>
      <c r="K6" s="28" t="s">
        <v>30</v>
      </c>
      <c r="L6" s="28" t="s">
        <v>30</v>
      </c>
      <c r="M6" s="28" t="s">
        <v>30</v>
      </c>
      <c r="N6" s="28" t="s">
        <v>30</v>
      </c>
      <c r="O6" s="28" t="s">
        <v>30</v>
      </c>
      <c r="P6" s="28" t="s">
        <v>30</v>
      </c>
      <c r="Q6" s="28" t="s">
        <v>30</v>
      </c>
      <c r="R6" s="28" t="s">
        <v>30</v>
      </c>
      <c r="S6" s="28" t="s">
        <v>30</v>
      </c>
      <c r="T6" s="28" t="s">
        <v>30</v>
      </c>
      <c r="U6" s="28" t="s">
        <v>30</v>
      </c>
      <c r="V6" s="28" t="s">
        <v>30</v>
      </c>
      <c r="W6" s="28" t="s">
        <v>30</v>
      </c>
      <c r="X6" s="29" t="s">
        <v>30</v>
      </c>
      <c r="Y6" s="28" t="s">
        <v>31</v>
      </c>
      <c r="Z6" s="28" t="s">
        <v>31</v>
      </c>
      <c r="AA6" s="28" t="s">
        <v>31</v>
      </c>
      <c r="AB6" s="28" t="s">
        <v>31</v>
      </c>
      <c r="AC6" s="28" t="s">
        <v>31</v>
      </c>
      <c r="AD6" s="28" t="s">
        <v>31</v>
      </c>
      <c r="AE6" s="28" t="s">
        <v>31</v>
      </c>
      <c r="AF6" s="28" t="s">
        <v>31</v>
      </c>
      <c r="AG6" s="28" t="s">
        <v>31</v>
      </c>
      <c r="AH6" s="28" t="s">
        <v>31</v>
      </c>
      <c r="AI6" s="28" t="s">
        <v>31</v>
      </c>
      <c r="AJ6" s="28" t="s">
        <v>31</v>
      </c>
      <c r="AK6" s="28" t="s">
        <v>31</v>
      </c>
      <c r="AL6" s="28" t="s">
        <v>31</v>
      </c>
      <c r="AM6" s="28" t="s">
        <v>31</v>
      </c>
      <c r="AN6" s="28" t="s">
        <v>31</v>
      </c>
      <c r="AO6" s="28" t="s">
        <v>31</v>
      </c>
      <c r="AP6" s="28" t="s">
        <v>31</v>
      </c>
      <c r="AQ6" s="29" t="s">
        <v>31</v>
      </c>
      <c r="AR6" s="28" t="s">
        <v>32</v>
      </c>
      <c r="AS6" s="28" t="s">
        <v>32</v>
      </c>
      <c r="AT6" s="28" t="s">
        <v>32</v>
      </c>
      <c r="AU6" s="28" t="s">
        <v>32</v>
      </c>
      <c r="AV6" s="28" t="s">
        <v>32</v>
      </c>
      <c r="AW6" s="28" t="s">
        <v>32</v>
      </c>
      <c r="AX6" s="28" t="s">
        <v>32</v>
      </c>
      <c r="AY6" s="28" t="s">
        <v>32</v>
      </c>
      <c r="AZ6" s="28" t="s">
        <v>32</v>
      </c>
      <c r="BA6" s="28" t="s">
        <v>32</v>
      </c>
      <c r="BB6" s="28" t="s">
        <v>32</v>
      </c>
      <c r="BC6" s="28" t="s">
        <v>32</v>
      </c>
      <c r="BD6" s="28" t="s">
        <v>32</v>
      </c>
      <c r="BE6" s="28" t="s">
        <v>32</v>
      </c>
      <c r="BF6" s="28" t="s">
        <v>32</v>
      </c>
      <c r="BG6" s="28" t="s">
        <v>32</v>
      </c>
      <c r="BH6" s="28" t="s">
        <v>32</v>
      </c>
      <c r="BI6" s="28" t="s">
        <v>32</v>
      </c>
      <c r="BJ6" s="29" t="s">
        <v>32</v>
      </c>
      <c r="BK6" s="28" t="s">
        <v>33</v>
      </c>
      <c r="BL6" s="28" t="s">
        <v>33</v>
      </c>
      <c r="BM6" s="28" t="s">
        <v>33</v>
      </c>
      <c r="BN6" s="28" t="s">
        <v>33</v>
      </c>
      <c r="BO6" s="28" t="s">
        <v>33</v>
      </c>
      <c r="BP6" s="28" t="s">
        <v>33</v>
      </c>
      <c r="BQ6" s="28" t="s">
        <v>33</v>
      </c>
      <c r="BR6" s="28" t="s">
        <v>33</v>
      </c>
      <c r="BS6" s="28" t="s">
        <v>33</v>
      </c>
      <c r="BT6" s="28" t="s">
        <v>33</v>
      </c>
      <c r="BU6" s="28" t="s">
        <v>33</v>
      </c>
      <c r="BV6" s="28" t="s">
        <v>33</v>
      </c>
      <c r="BW6" s="28" t="s">
        <v>33</v>
      </c>
      <c r="BX6" s="28" t="s">
        <v>33</v>
      </c>
      <c r="BY6" s="28" t="s">
        <v>33</v>
      </c>
      <c r="BZ6" s="28" t="s">
        <v>33</v>
      </c>
      <c r="CA6" s="28" t="s">
        <v>33</v>
      </c>
      <c r="CB6" s="28" t="s">
        <v>33</v>
      </c>
      <c r="CC6" s="29" t="s">
        <v>33</v>
      </c>
      <c r="CD6" s="28" t="s">
        <v>34</v>
      </c>
      <c r="CE6" s="28" t="s">
        <v>34</v>
      </c>
      <c r="CF6" s="28" t="s">
        <v>34</v>
      </c>
      <c r="CG6" s="28" t="s">
        <v>34</v>
      </c>
      <c r="CH6" s="28" t="s">
        <v>34</v>
      </c>
      <c r="CI6" s="28" t="s">
        <v>34</v>
      </c>
      <c r="CJ6" s="28" t="s">
        <v>34</v>
      </c>
      <c r="CK6" s="28" t="s">
        <v>34</v>
      </c>
      <c r="CL6" s="28" t="s">
        <v>34</v>
      </c>
      <c r="CM6" s="28" t="s">
        <v>34</v>
      </c>
      <c r="CN6" s="28" t="s">
        <v>34</v>
      </c>
      <c r="CO6" s="28" t="s">
        <v>34</v>
      </c>
      <c r="CP6" s="28" t="s">
        <v>34</v>
      </c>
      <c r="CQ6" s="28" t="s">
        <v>34</v>
      </c>
      <c r="CR6" s="28" t="s">
        <v>34</v>
      </c>
      <c r="CS6" s="28" t="s">
        <v>34</v>
      </c>
      <c r="CT6" s="28" t="s">
        <v>34</v>
      </c>
      <c r="CU6" s="28" t="s">
        <v>34</v>
      </c>
      <c r="CV6" s="29" t="s">
        <v>34</v>
      </c>
      <c r="CW6" s="28" t="s">
        <v>35</v>
      </c>
      <c r="CX6" s="28" t="s">
        <v>35</v>
      </c>
      <c r="CY6" s="28" t="s">
        <v>35</v>
      </c>
      <c r="CZ6" s="28" t="s">
        <v>35</v>
      </c>
      <c r="DA6" s="28" t="s">
        <v>35</v>
      </c>
      <c r="DB6" s="28" t="s">
        <v>35</v>
      </c>
      <c r="DC6" s="28" t="s">
        <v>35</v>
      </c>
      <c r="DD6" s="28" t="s">
        <v>35</v>
      </c>
      <c r="DE6" s="28" t="s">
        <v>35</v>
      </c>
      <c r="DF6" s="28" t="s">
        <v>35</v>
      </c>
      <c r="DG6" s="28" t="s">
        <v>35</v>
      </c>
      <c r="DH6" s="28" t="s">
        <v>35</v>
      </c>
      <c r="DI6" s="28" t="s">
        <v>35</v>
      </c>
      <c r="DJ6" s="28" t="s">
        <v>35</v>
      </c>
      <c r="DK6" s="28" t="s">
        <v>35</v>
      </c>
      <c r="DL6" s="28" t="s">
        <v>35</v>
      </c>
      <c r="DM6" s="28" t="s">
        <v>35</v>
      </c>
      <c r="DN6" s="28" t="s">
        <v>35</v>
      </c>
      <c r="DO6" s="29" t="s">
        <v>35</v>
      </c>
      <c r="DP6" s="28" t="s">
        <v>36</v>
      </c>
      <c r="DQ6" s="28" t="s">
        <v>36</v>
      </c>
      <c r="DR6" s="28" t="s">
        <v>36</v>
      </c>
      <c r="DS6" s="28" t="s">
        <v>36</v>
      </c>
      <c r="DT6" s="28" t="s">
        <v>36</v>
      </c>
      <c r="DU6" s="28" t="s">
        <v>36</v>
      </c>
      <c r="DV6" s="28" t="s">
        <v>36</v>
      </c>
      <c r="DW6" s="28" t="s">
        <v>36</v>
      </c>
      <c r="DX6" s="28" t="s">
        <v>36</v>
      </c>
      <c r="DY6" s="28" t="s">
        <v>36</v>
      </c>
      <c r="DZ6" s="28" t="s">
        <v>36</v>
      </c>
      <c r="EA6" s="28" t="s">
        <v>36</v>
      </c>
      <c r="EB6" s="28" t="s">
        <v>36</v>
      </c>
      <c r="EC6" s="28" t="s">
        <v>36</v>
      </c>
      <c r="ED6" s="28" t="s">
        <v>36</v>
      </c>
      <c r="EE6" s="28" t="s">
        <v>36</v>
      </c>
      <c r="EF6" s="28" t="s">
        <v>36</v>
      </c>
      <c r="EG6" s="28" t="s">
        <v>36</v>
      </c>
      <c r="EH6" s="29" t="s">
        <v>36</v>
      </c>
      <c r="EI6" s="28" t="s">
        <v>37</v>
      </c>
      <c r="EJ6" s="28" t="s">
        <v>37</v>
      </c>
      <c r="EK6" s="28" t="s">
        <v>37</v>
      </c>
      <c r="EL6" s="28" t="s">
        <v>37</v>
      </c>
      <c r="EM6" s="28" t="s">
        <v>37</v>
      </c>
      <c r="EN6" s="28" t="s">
        <v>37</v>
      </c>
      <c r="EO6" s="28" t="s">
        <v>37</v>
      </c>
      <c r="EP6" s="28" t="s">
        <v>37</v>
      </c>
      <c r="EQ6" s="28" t="s">
        <v>37</v>
      </c>
      <c r="ER6" s="28" t="s">
        <v>37</v>
      </c>
      <c r="ES6" s="28" t="s">
        <v>37</v>
      </c>
      <c r="ET6" s="28" t="s">
        <v>37</v>
      </c>
      <c r="EU6" s="28" t="s">
        <v>37</v>
      </c>
      <c r="EV6" s="28" t="s">
        <v>37</v>
      </c>
      <c r="EW6" s="28" t="s">
        <v>37</v>
      </c>
      <c r="EX6" s="28" t="s">
        <v>37</v>
      </c>
      <c r="EY6" s="28" t="s">
        <v>37</v>
      </c>
      <c r="EZ6" s="28" t="s">
        <v>37</v>
      </c>
      <c r="FA6" s="29" t="s">
        <v>37</v>
      </c>
      <c r="FB6" s="28" t="s">
        <v>38</v>
      </c>
      <c r="FC6" s="28" t="s">
        <v>38</v>
      </c>
      <c r="FD6" s="28" t="s">
        <v>38</v>
      </c>
      <c r="FE6" s="28" t="s">
        <v>38</v>
      </c>
      <c r="FF6" s="28" t="s">
        <v>38</v>
      </c>
      <c r="FG6" s="28" t="s">
        <v>38</v>
      </c>
      <c r="FH6" s="28" t="s">
        <v>38</v>
      </c>
      <c r="FI6" s="28" t="s">
        <v>38</v>
      </c>
      <c r="FJ6" s="28" t="s">
        <v>38</v>
      </c>
      <c r="FK6" s="28" t="s">
        <v>38</v>
      </c>
      <c r="FL6" s="28" t="s">
        <v>38</v>
      </c>
      <c r="FM6" s="28" t="s">
        <v>38</v>
      </c>
      <c r="FN6" s="28" t="s">
        <v>38</v>
      </c>
      <c r="FO6" s="28" t="s">
        <v>38</v>
      </c>
      <c r="FP6" s="28" t="s">
        <v>38</v>
      </c>
      <c r="FQ6" s="28" t="s">
        <v>38</v>
      </c>
      <c r="FR6" s="28" t="s">
        <v>38</v>
      </c>
      <c r="FS6" s="28" t="s">
        <v>38</v>
      </c>
      <c r="FT6" s="29" t="s">
        <v>38</v>
      </c>
      <c r="FU6" s="28" t="s">
        <v>39</v>
      </c>
      <c r="FV6" s="28" t="s">
        <v>39</v>
      </c>
      <c r="FW6" s="28" t="s">
        <v>39</v>
      </c>
      <c r="FX6" s="28" t="s">
        <v>39</v>
      </c>
      <c r="FY6" s="28" t="s">
        <v>39</v>
      </c>
      <c r="FZ6" s="28" t="s">
        <v>39</v>
      </c>
      <c r="GA6" s="28" t="s">
        <v>39</v>
      </c>
      <c r="GB6" s="28" t="s">
        <v>39</v>
      </c>
      <c r="GC6" s="28" t="s">
        <v>39</v>
      </c>
      <c r="GD6" s="28" t="s">
        <v>39</v>
      </c>
      <c r="GE6" s="28" t="s">
        <v>39</v>
      </c>
      <c r="GF6" s="28" t="s">
        <v>39</v>
      </c>
      <c r="GG6" s="28" t="s">
        <v>39</v>
      </c>
      <c r="GH6" s="28" t="s">
        <v>39</v>
      </c>
      <c r="GI6" s="28" t="s">
        <v>39</v>
      </c>
      <c r="GJ6" s="28" t="s">
        <v>39</v>
      </c>
      <c r="GK6" s="28" t="s">
        <v>39</v>
      </c>
      <c r="GL6" s="28" t="s">
        <v>39</v>
      </c>
      <c r="GM6" s="29" t="s">
        <v>39</v>
      </c>
      <c r="GN6" s="28" t="s">
        <v>40</v>
      </c>
      <c r="GO6" s="28" t="s">
        <v>40</v>
      </c>
      <c r="GP6" s="30" t="s">
        <v>40</v>
      </c>
      <c r="GQ6" s="28" t="s">
        <v>40</v>
      </c>
      <c r="GR6" s="30" t="s">
        <v>40</v>
      </c>
      <c r="GS6" s="28" t="s">
        <v>40</v>
      </c>
      <c r="GT6" s="30" t="s">
        <v>40</v>
      </c>
      <c r="GU6" s="28" t="s">
        <v>40</v>
      </c>
      <c r="GV6" s="30" t="s">
        <v>40</v>
      </c>
      <c r="GW6" s="28" t="s">
        <v>40</v>
      </c>
      <c r="GX6" s="30" t="s">
        <v>40</v>
      </c>
      <c r="GY6" s="28" t="s">
        <v>40</v>
      </c>
      <c r="GZ6" s="30" t="s">
        <v>40</v>
      </c>
      <c r="HA6" s="28" t="s">
        <v>40</v>
      </c>
      <c r="HB6" s="30" t="s">
        <v>40</v>
      </c>
      <c r="HC6" s="28" t="s">
        <v>40</v>
      </c>
      <c r="HD6" s="30" t="s">
        <v>40</v>
      </c>
      <c r="HE6" s="28" t="s">
        <v>40</v>
      </c>
      <c r="HF6" s="31" t="s">
        <v>40</v>
      </c>
      <c r="HG6" s="32" t="s">
        <v>41</v>
      </c>
      <c r="HH6" s="32" t="s">
        <v>41</v>
      </c>
      <c r="HI6" s="32" t="s">
        <v>41</v>
      </c>
      <c r="HJ6" s="32" t="s">
        <v>41</v>
      </c>
      <c r="HK6" s="32" t="s">
        <v>41</v>
      </c>
      <c r="HL6" s="32" t="s">
        <v>41</v>
      </c>
      <c r="HM6" s="32" t="s">
        <v>41</v>
      </c>
      <c r="HN6" s="32" t="s">
        <v>41</v>
      </c>
      <c r="HO6" s="32" t="s">
        <v>41</v>
      </c>
      <c r="HP6" s="32" t="s">
        <v>41</v>
      </c>
      <c r="HQ6" s="32" t="s">
        <v>41</v>
      </c>
      <c r="HR6" s="32" t="s">
        <v>41</v>
      </c>
      <c r="HS6" s="32" t="s">
        <v>41</v>
      </c>
      <c r="HT6" s="32" t="s">
        <v>41</v>
      </c>
      <c r="HU6" s="32" t="s">
        <v>41</v>
      </c>
      <c r="HV6" s="32" t="s">
        <v>41</v>
      </c>
      <c r="HW6" s="32" t="s">
        <v>41</v>
      </c>
      <c r="HX6" s="32" t="s">
        <v>41</v>
      </c>
      <c r="HY6" s="33" t="s">
        <v>41</v>
      </c>
      <c r="HZ6" s="32" t="s">
        <v>42</v>
      </c>
      <c r="IA6" s="32" t="s">
        <v>42</v>
      </c>
      <c r="IB6" s="32" t="s">
        <v>42</v>
      </c>
      <c r="IC6" s="32" t="s">
        <v>42</v>
      </c>
      <c r="ID6" s="32" t="s">
        <v>42</v>
      </c>
      <c r="IE6" s="32" t="s">
        <v>42</v>
      </c>
      <c r="IF6" s="32" t="s">
        <v>42</v>
      </c>
      <c r="IG6" s="32" t="s">
        <v>42</v>
      </c>
      <c r="IH6" s="32" t="s">
        <v>42</v>
      </c>
      <c r="II6" s="32" t="s">
        <v>42</v>
      </c>
      <c r="IJ6" s="32" t="s">
        <v>42</v>
      </c>
      <c r="IK6" s="32" t="s">
        <v>42</v>
      </c>
      <c r="IL6" s="32" t="s">
        <v>42</v>
      </c>
      <c r="IM6" s="32" t="s">
        <v>42</v>
      </c>
      <c r="IN6" s="32" t="s">
        <v>42</v>
      </c>
      <c r="IO6" s="32" t="s">
        <v>42</v>
      </c>
      <c r="IP6" s="32" t="s">
        <v>42</v>
      </c>
      <c r="IQ6" s="32" t="s">
        <v>42</v>
      </c>
      <c r="IR6" s="33" t="s">
        <v>42</v>
      </c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5.0" customHeight="1">
      <c r="A7" s="34">
        <v>1.0</v>
      </c>
      <c r="B7" s="36" t="s">
        <v>51</v>
      </c>
      <c r="C7" s="36" t="s">
        <v>44</v>
      </c>
      <c r="D7" s="37" t="s">
        <v>45</v>
      </c>
      <c r="E7" s="38"/>
      <c r="F7" s="39">
        <v>2800.0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>
        <f t="shared" ref="S7:S11" si="5">SUM(F7:R7)</f>
        <v>2800</v>
      </c>
      <c r="T7" s="39"/>
      <c r="U7" s="39">
        <f t="shared" ref="U7:U11" si="6">S7-V7</f>
        <v>2128</v>
      </c>
      <c r="V7" s="39">
        <f t="shared" ref="V7:V11" si="7">+S7*0.24</f>
        <v>672</v>
      </c>
      <c r="W7" s="39">
        <f t="shared" ref="W7:W11" si="8">+S7*0.4</f>
        <v>1120</v>
      </c>
      <c r="X7" s="40">
        <f t="shared" ref="X7:X11" si="9">W7+V7+U7</f>
        <v>3920</v>
      </c>
      <c r="Y7" s="39">
        <v>3000.0</v>
      </c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>
        <f t="shared" ref="AL7:AL11" si="10">SUM(Y7:AK7)</f>
        <v>3000</v>
      </c>
      <c r="AM7" s="39"/>
      <c r="AN7" s="39">
        <f t="shared" ref="AN7:AN11" si="11">AL7-AO7</f>
        <v>2280</v>
      </c>
      <c r="AO7" s="39">
        <f t="shared" ref="AO7:AO11" si="12">+AL7*0.24</f>
        <v>720</v>
      </c>
      <c r="AP7" s="39">
        <f t="shared" ref="AP7:AP11" si="13">+AL7*0.4</f>
        <v>1200</v>
      </c>
      <c r="AQ7" s="40">
        <f t="shared" ref="AQ7:AQ11" si="14">AP7+AO7+AN7</f>
        <v>4200</v>
      </c>
      <c r="AR7" s="39">
        <v>3000.0</v>
      </c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>
        <f t="shared" ref="BE7:BE11" si="15">SUM(AR7:BD7)</f>
        <v>3000</v>
      </c>
      <c r="BF7" s="39"/>
      <c r="BG7" s="39">
        <f t="shared" ref="BG7:BG11" si="16">BE7-BH7</f>
        <v>2280</v>
      </c>
      <c r="BH7" s="39">
        <f t="shared" ref="BH7:BH11" si="17">+BE7*0.24</f>
        <v>720</v>
      </c>
      <c r="BI7" s="39">
        <f t="shared" ref="BI7:BI11" si="18">+BE7*0.4</f>
        <v>1200</v>
      </c>
      <c r="BJ7" s="40">
        <f t="shared" ref="BJ7:BJ11" si="19">BI7+BH7+BG7</f>
        <v>4200</v>
      </c>
      <c r="BK7" s="39">
        <v>3000.0</v>
      </c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>
        <f t="shared" ref="BX7:BX11" si="20">SUM(BK7:BW7)</f>
        <v>3000</v>
      </c>
      <c r="BY7" s="39"/>
      <c r="BZ7" s="39">
        <f t="shared" ref="BZ7:BZ11" si="21">BX7-CA7</f>
        <v>2280</v>
      </c>
      <c r="CA7" s="39">
        <f t="shared" ref="CA7:CA11" si="22">+BX7*0.24</f>
        <v>720</v>
      </c>
      <c r="CB7" s="39">
        <f t="shared" ref="CB7:CB11" si="23">+BX7*0.4</f>
        <v>1200</v>
      </c>
      <c r="CC7" s="40">
        <f t="shared" ref="CC7:CC11" si="24">CB7+CA7+BZ7</f>
        <v>4200</v>
      </c>
      <c r="CD7" s="39">
        <v>3000.0</v>
      </c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>
        <f t="shared" ref="CQ7:CQ11" si="25">SUM(CD7:CP7)</f>
        <v>3000</v>
      </c>
      <c r="CR7" s="39"/>
      <c r="CS7" s="39">
        <f t="shared" ref="CS7:CS11" si="26">CQ7-CT7</f>
        <v>2280</v>
      </c>
      <c r="CT7" s="39">
        <f t="shared" ref="CT7:CT11" si="27">+CQ7*0.24</f>
        <v>720</v>
      </c>
      <c r="CU7" s="39">
        <f t="shared" ref="CU7:CU11" si="28">+CQ7*0.4</f>
        <v>1200</v>
      </c>
      <c r="CV7" s="40">
        <f t="shared" ref="CV7:CV11" si="29">CU7+CT7+CS7</f>
        <v>4200</v>
      </c>
      <c r="CW7" s="39">
        <v>3000.0</v>
      </c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>
        <f t="shared" ref="DJ7:DJ11" si="30">SUM(CW7:DI7)</f>
        <v>3000</v>
      </c>
      <c r="DK7" s="39"/>
      <c r="DL7" s="39">
        <f t="shared" ref="DL7:DL11" si="31">DJ7-DM7</f>
        <v>2280</v>
      </c>
      <c r="DM7" s="39">
        <f t="shared" ref="DM7:DM11" si="32">+DJ7*0.24</f>
        <v>720</v>
      </c>
      <c r="DN7" s="39">
        <f t="shared" ref="DN7:DN11" si="33">+DJ7*0.4</f>
        <v>1200</v>
      </c>
      <c r="DO7" s="40">
        <f t="shared" ref="DO7:DO11" si="34">DN7+DM7+DL7</f>
        <v>4200</v>
      </c>
      <c r="DP7" s="39">
        <v>3000.0</v>
      </c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>
        <f t="shared" ref="EC7:EC11" si="35">SUM(DP7:EB7)</f>
        <v>3000</v>
      </c>
      <c r="ED7" s="39"/>
      <c r="EE7" s="39">
        <f t="shared" ref="EE7:EE11" si="36">EC7-EF7</f>
        <v>2280</v>
      </c>
      <c r="EF7" s="39">
        <f t="shared" ref="EF7:EF11" si="37">+EC7*0.24</f>
        <v>720</v>
      </c>
      <c r="EG7" s="39">
        <f t="shared" ref="EG7:EG11" si="38">+EC7*0.4</f>
        <v>1200</v>
      </c>
      <c r="EH7" s="40">
        <f t="shared" ref="EH7:EH11" si="39">EG7+EF7+EE7</f>
        <v>4200</v>
      </c>
      <c r="EI7" s="39">
        <v>3000.0</v>
      </c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>
        <f t="shared" ref="EV7:EV11" si="40">SUM(EI7:EU7)</f>
        <v>3000</v>
      </c>
      <c r="EW7" s="39"/>
      <c r="EX7" s="39">
        <f t="shared" ref="EX7:EX11" si="41">EV7-EY7</f>
        <v>2280</v>
      </c>
      <c r="EY7" s="39">
        <f t="shared" ref="EY7:EY11" si="42">+EV7*0.24</f>
        <v>720</v>
      </c>
      <c r="EZ7" s="39">
        <f t="shared" ref="EZ7:EZ11" si="43">+EV7*0.4</f>
        <v>1200</v>
      </c>
      <c r="FA7" s="40">
        <f t="shared" ref="FA7:FA11" si="44">EZ7+EY7+EX7</f>
        <v>4200</v>
      </c>
      <c r="FB7" s="39">
        <v>3000.0</v>
      </c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>
        <f t="shared" ref="FO7:FO11" si="45">SUM(FB7:FN7)</f>
        <v>3000</v>
      </c>
      <c r="FP7" s="39"/>
      <c r="FQ7" s="39">
        <f t="shared" ref="FQ7:FQ11" si="46">FO7-FR7</f>
        <v>2280</v>
      </c>
      <c r="FR7" s="39">
        <f t="shared" ref="FR7:FR11" si="47">+FO7*0.24</f>
        <v>720</v>
      </c>
      <c r="FS7" s="39">
        <f t="shared" ref="FS7:FS11" si="48">+FO7*0.4</f>
        <v>1200</v>
      </c>
      <c r="FT7" s="40">
        <f t="shared" ref="FT7:FT11" si="49">FS7+FR7+FQ7</f>
        <v>4200</v>
      </c>
      <c r="FU7" s="39">
        <v>3000.0</v>
      </c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>
        <f t="shared" ref="GH7:GH11" si="50">SUM(FU7:GG7)</f>
        <v>3000</v>
      </c>
      <c r="GI7" s="39"/>
      <c r="GJ7" s="39">
        <f t="shared" ref="GJ7:GJ11" si="51">GH7-GK7</f>
        <v>2280</v>
      </c>
      <c r="GK7" s="39">
        <f t="shared" ref="GK7:GK11" si="52">+GH7*0.24</f>
        <v>720</v>
      </c>
      <c r="GL7" s="39">
        <f t="shared" ref="GL7:GL11" si="53">+GH7*0.4</f>
        <v>1200</v>
      </c>
      <c r="GM7" s="40">
        <f t="shared" ref="GM7:GM11" si="54">GL7+GK7+GJ7</f>
        <v>4200</v>
      </c>
      <c r="GN7" s="39">
        <v>3000.0</v>
      </c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>
        <f t="shared" ref="HA7:HA11" si="55">SUM(GN7:GZ7)</f>
        <v>3000</v>
      </c>
      <c r="HB7" s="39"/>
      <c r="HC7" s="39">
        <f t="shared" ref="HC7:HC11" si="56">HA7-HD7</f>
        <v>2280</v>
      </c>
      <c r="HD7" s="39">
        <f t="shared" ref="HD7:HD11" si="57">+HA7*0.24</f>
        <v>720</v>
      </c>
      <c r="HE7" s="39">
        <f t="shared" ref="HE7:HE11" si="58">+HA7*0.4</f>
        <v>1200</v>
      </c>
      <c r="HF7" s="40">
        <f t="shared" ref="HF7:HF11" si="59">HE7+HD7+HC7</f>
        <v>4200</v>
      </c>
      <c r="HG7" s="39">
        <v>3000.0</v>
      </c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>
        <f t="shared" ref="HT7:HT11" si="60">SUM(HG7:HS7)</f>
        <v>3000</v>
      </c>
      <c r="HU7" s="39"/>
      <c r="HV7" s="39">
        <f t="shared" ref="HV7:HV11" si="61">HT7-HW7</f>
        <v>2280</v>
      </c>
      <c r="HW7" s="39">
        <f t="shared" ref="HW7:HW11" si="62">+HT7*0.24</f>
        <v>720</v>
      </c>
      <c r="HX7" s="39">
        <f t="shared" ref="HX7:HX11" si="63">+HT7*0.4</f>
        <v>1200</v>
      </c>
      <c r="HY7" s="40">
        <f t="shared" ref="HY7:HY11" si="64">HX7+HW7+HV7</f>
        <v>4200</v>
      </c>
      <c r="HZ7" s="39">
        <f t="shared" ref="HZ7:IL7" si="3">F7+Y7+AR7+BK7+CD7+CW7+DP7+EI7+FB7+FU7+GN7+HG7</f>
        <v>35800</v>
      </c>
      <c r="IA7" s="39">
        <f t="shared" si="3"/>
        <v>0</v>
      </c>
      <c r="IB7" s="39">
        <f t="shared" si="3"/>
        <v>0</v>
      </c>
      <c r="IC7" s="39">
        <f t="shared" si="3"/>
        <v>0</v>
      </c>
      <c r="ID7" s="39">
        <f t="shared" si="3"/>
        <v>0</v>
      </c>
      <c r="IE7" s="39">
        <f t="shared" si="3"/>
        <v>0</v>
      </c>
      <c r="IF7" s="39">
        <f t="shared" si="3"/>
        <v>0</v>
      </c>
      <c r="IG7" s="39">
        <f t="shared" si="3"/>
        <v>0</v>
      </c>
      <c r="IH7" s="39">
        <f t="shared" si="3"/>
        <v>0</v>
      </c>
      <c r="II7" s="39">
        <f t="shared" si="3"/>
        <v>0</v>
      </c>
      <c r="IJ7" s="39">
        <f t="shared" si="3"/>
        <v>0</v>
      </c>
      <c r="IK7" s="39">
        <f t="shared" si="3"/>
        <v>0</v>
      </c>
      <c r="IL7" s="39">
        <f t="shared" si="3"/>
        <v>0</v>
      </c>
      <c r="IM7" s="39">
        <f t="shared" ref="IM7:IM11" si="66">SUM(HZ7:IL7)</f>
        <v>35800</v>
      </c>
      <c r="IN7" s="39">
        <f t="shared" ref="IN7:IN11" si="67">T7+AM7+BF7+BY7+CR7+DK7+ED7+EW7+FP7+GI7+HB7+HU7</f>
        <v>0</v>
      </c>
      <c r="IO7" s="39">
        <f t="shared" ref="IO7:IO11" si="68">IM7-IP7+IN7</f>
        <v>27208</v>
      </c>
      <c r="IP7" s="39">
        <f t="shared" ref="IP7:IQ7" si="4">V7+AO7+BH7+CA7+CT7+DM7+EF7+EY7+FR7+GK7+HD7+HW7</f>
        <v>8592</v>
      </c>
      <c r="IQ7" s="39">
        <f t="shared" si="4"/>
        <v>14320</v>
      </c>
      <c r="IR7" s="40">
        <f t="shared" ref="IR7:IR11" si="70">IQ7+IP7+IO7</f>
        <v>50120</v>
      </c>
      <c r="IS7" s="1"/>
      <c r="IT7" s="1"/>
      <c r="IU7" s="1"/>
      <c r="IV7" s="1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</row>
    <row r="8" ht="15.0" customHeight="1">
      <c r="A8" s="34">
        <v>1.0</v>
      </c>
      <c r="B8" s="36" t="s">
        <v>46</v>
      </c>
      <c r="C8" s="36" t="s">
        <v>44</v>
      </c>
      <c r="D8" s="37" t="s">
        <v>45</v>
      </c>
      <c r="E8" s="38"/>
      <c r="F8" s="39">
        <v>1845.0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>
        <f t="shared" si="5"/>
        <v>1845</v>
      </c>
      <c r="T8" s="39"/>
      <c r="U8" s="39">
        <f t="shared" si="6"/>
        <v>1402.2</v>
      </c>
      <c r="V8" s="39">
        <f t="shared" si="7"/>
        <v>442.8</v>
      </c>
      <c r="W8" s="39">
        <f t="shared" si="8"/>
        <v>738</v>
      </c>
      <c r="X8" s="40">
        <f t="shared" si="9"/>
        <v>2583</v>
      </c>
      <c r="Y8" s="39">
        <v>1950.0</v>
      </c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>
        <f t="shared" si="10"/>
        <v>1950</v>
      </c>
      <c r="AM8" s="39"/>
      <c r="AN8" s="39">
        <f t="shared" si="11"/>
        <v>1482</v>
      </c>
      <c r="AO8" s="39">
        <f t="shared" si="12"/>
        <v>468</v>
      </c>
      <c r="AP8" s="39">
        <f t="shared" si="13"/>
        <v>780</v>
      </c>
      <c r="AQ8" s="40">
        <f t="shared" si="14"/>
        <v>2730</v>
      </c>
      <c r="AR8" s="39">
        <v>1950.0</v>
      </c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>
        <f t="shared" si="15"/>
        <v>1950</v>
      </c>
      <c r="BF8" s="39"/>
      <c r="BG8" s="39">
        <f t="shared" si="16"/>
        <v>1482</v>
      </c>
      <c r="BH8" s="39">
        <f t="shared" si="17"/>
        <v>468</v>
      </c>
      <c r="BI8" s="39">
        <f t="shared" si="18"/>
        <v>780</v>
      </c>
      <c r="BJ8" s="40">
        <f t="shared" si="19"/>
        <v>2730</v>
      </c>
      <c r="BK8" s="39">
        <v>1950.0</v>
      </c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>
        <f t="shared" si="20"/>
        <v>1950</v>
      </c>
      <c r="BY8" s="39"/>
      <c r="BZ8" s="39">
        <f t="shared" si="21"/>
        <v>1482</v>
      </c>
      <c r="CA8" s="39">
        <f t="shared" si="22"/>
        <v>468</v>
      </c>
      <c r="CB8" s="39">
        <f t="shared" si="23"/>
        <v>780</v>
      </c>
      <c r="CC8" s="40">
        <f t="shared" si="24"/>
        <v>2730</v>
      </c>
      <c r="CD8" s="39">
        <v>1950.0</v>
      </c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>
        <f t="shared" si="25"/>
        <v>1950</v>
      </c>
      <c r="CR8" s="39"/>
      <c r="CS8" s="39">
        <f t="shared" si="26"/>
        <v>1482</v>
      </c>
      <c r="CT8" s="39">
        <f t="shared" si="27"/>
        <v>468</v>
      </c>
      <c r="CU8" s="39">
        <f t="shared" si="28"/>
        <v>780</v>
      </c>
      <c r="CV8" s="40">
        <f t="shared" si="29"/>
        <v>2730</v>
      </c>
      <c r="CW8" s="39">
        <v>1950.0</v>
      </c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>
        <f t="shared" si="30"/>
        <v>1950</v>
      </c>
      <c r="DK8" s="39"/>
      <c r="DL8" s="39">
        <f t="shared" si="31"/>
        <v>1482</v>
      </c>
      <c r="DM8" s="39">
        <f t="shared" si="32"/>
        <v>468</v>
      </c>
      <c r="DN8" s="39">
        <f t="shared" si="33"/>
        <v>780</v>
      </c>
      <c r="DO8" s="40">
        <f t="shared" si="34"/>
        <v>2730</v>
      </c>
      <c r="DP8" s="39">
        <v>1950.0</v>
      </c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>
        <f t="shared" si="35"/>
        <v>1950</v>
      </c>
      <c r="ED8" s="39"/>
      <c r="EE8" s="39">
        <f t="shared" si="36"/>
        <v>1482</v>
      </c>
      <c r="EF8" s="39">
        <f t="shared" si="37"/>
        <v>468</v>
      </c>
      <c r="EG8" s="39">
        <f t="shared" si="38"/>
        <v>780</v>
      </c>
      <c r="EH8" s="40">
        <f t="shared" si="39"/>
        <v>2730</v>
      </c>
      <c r="EI8" s="39">
        <v>1950.0</v>
      </c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>
        <f t="shared" si="40"/>
        <v>1950</v>
      </c>
      <c r="EW8" s="39"/>
      <c r="EX8" s="39">
        <f t="shared" si="41"/>
        <v>1482</v>
      </c>
      <c r="EY8" s="39">
        <f t="shared" si="42"/>
        <v>468</v>
      </c>
      <c r="EZ8" s="39">
        <f t="shared" si="43"/>
        <v>780</v>
      </c>
      <c r="FA8" s="40">
        <f t="shared" si="44"/>
        <v>2730</v>
      </c>
      <c r="FB8" s="39">
        <v>1950.0</v>
      </c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>
        <f t="shared" si="45"/>
        <v>1950</v>
      </c>
      <c r="FP8" s="39"/>
      <c r="FQ8" s="39">
        <f t="shared" si="46"/>
        <v>1482</v>
      </c>
      <c r="FR8" s="39">
        <f t="shared" si="47"/>
        <v>468</v>
      </c>
      <c r="FS8" s="39">
        <f t="shared" si="48"/>
        <v>780</v>
      </c>
      <c r="FT8" s="40">
        <f t="shared" si="49"/>
        <v>2730</v>
      </c>
      <c r="FU8" s="39">
        <v>1950.0</v>
      </c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>
        <f t="shared" si="50"/>
        <v>1950</v>
      </c>
      <c r="GI8" s="39"/>
      <c r="GJ8" s="39">
        <f t="shared" si="51"/>
        <v>1482</v>
      </c>
      <c r="GK8" s="39">
        <f t="shared" si="52"/>
        <v>468</v>
      </c>
      <c r="GL8" s="39">
        <f t="shared" si="53"/>
        <v>780</v>
      </c>
      <c r="GM8" s="40">
        <f t="shared" si="54"/>
        <v>2730</v>
      </c>
      <c r="GN8" s="39">
        <v>1950.0</v>
      </c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>
        <f t="shared" si="55"/>
        <v>1950</v>
      </c>
      <c r="HB8" s="39"/>
      <c r="HC8" s="39">
        <f t="shared" si="56"/>
        <v>1482</v>
      </c>
      <c r="HD8" s="39">
        <f t="shared" si="57"/>
        <v>468</v>
      </c>
      <c r="HE8" s="39">
        <f t="shared" si="58"/>
        <v>780</v>
      </c>
      <c r="HF8" s="40">
        <f t="shared" si="59"/>
        <v>2730</v>
      </c>
      <c r="HG8" s="39">
        <v>1950.0</v>
      </c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>
        <f t="shared" si="60"/>
        <v>1950</v>
      </c>
      <c r="HU8" s="39"/>
      <c r="HV8" s="39">
        <f t="shared" si="61"/>
        <v>1482</v>
      </c>
      <c r="HW8" s="39">
        <f t="shared" si="62"/>
        <v>468</v>
      </c>
      <c r="HX8" s="39">
        <f t="shared" si="63"/>
        <v>780</v>
      </c>
      <c r="HY8" s="40">
        <f t="shared" si="64"/>
        <v>2730</v>
      </c>
      <c r="HZ8" s="39">
        <f t="shared" ref="HZ8:IL8" si="65">F8+Y8+AR8+BK8+CD8+CW8+DP8+EI8+FB8+FU8+GN8+HG8</f>
        <v>23295</v>
      </c>
      <c r="IA8" s="39">
        <f t="shared" si="65"/>
        <v>0</v>
      </c>
      <c r="IB8" s="39">
        <f t="shared" si="65"/>
        <v>0</v>
      </c>
      <c r="IC8" s="39">
        <f t="shared" si="65"/>
        <v>0</v>
      </c>
      <c r="ID8" s="39">
        <f t="shared" si="65"/>
        <v>0</v>
      </c>
      <c r="IE8" s="39">
        <f t="shared" si="65"/>
        <v>0</v>
      </c>
      <c r="IF8" s="39">
        <f t="shared" si="65"/>
        <v>0</v>
      </c>
      <c r="IG8" s="39">
        <f t="shared" si="65"/>
        <v>0</v>
      </c>
      <c r="IH8" s="39">
        <f t="shared" si="65"/>
        <v>0</v>
      </c>
      <c r="II8" s="39">
        <f t="shared" si="65"/>
        <v>0</v>
      </c>
      <c r="IJ8" s="39">
        <f t="shared" si="65"/>
        <v>0</v>
      </c>
      <c r="IK8" s="39">
        <f t="shared" si="65"/>
        <v>0</v>
      </c>
      <c r="IL8" s="39">
        <f t="shared" si="65"/>
        <v>0</v>
      </c>
      <c r="IM8" s="39">
        <f t="shared" si="66"/>
        <v>23295</v>
      </c>
      <c r="IN8" s="39">
        <f t="shared" si="67"/>
        <v>0</v>
      </c>
      <c r="IO8" s="39">
        <f t="shared" si="68"/>
        <v>17704.2</v>
      </c>
      <c r="IP8" s="39">
        <f t="shared" ref="IP8:IQ8" si="69">V8+AO8+BH8+CA8+CT8+DM8+EF8+EY8+FR8+GK8+HD8+HW8</f>
        <v>5590.8</v>
      </c>
      <c r="IQ8" s="39">
        <f t="shared" si="69"/>
        <v>9318</v>
      </c>
      <c r="IR8" s="40">
        <f t="shared" si="70"/>
        <v>32613</v>
      </c>
      <c r="IS8" s="1"/>
      <c r="IT8" s="1"/>
      <c r="IU8" s="1"/>
      <c r="IV8" s="1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</row>
    <row r="9" ht="15.0" customHeight="1">
      <c r="A9" s="34">
        <v>1.0</v>
      </c>
      <c r="B9" s="36" t="s">
        <v>52</v>
      </c>
      <c r="C9" s="36" t="s">
        <v>48</v>
      </c>
      <c r="D9" s="37" t="s">
        <v>49</v>
      </c>
      <c r="E9" s="38"/>
      <c r="F9" s="39">
        <v>2000.0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>
        <f t="shared" si="5"/>
        <v>2000</v>
      </c>
      <c r="T9" s="39"/>
      <c r="U9" s="39">
        <f t="shared" si="6"/>
        <v>1520</v>
      </c>
      <c r="V9" s="39">
        <f t="shared" si="7"/>
        <v>480</v>
      </c>
      <c r="W9" s="39">
        <f t="shared" si="8"/>
        <v>800</v>
      </c>
      <c r="X9" s="40">
        <f t="shared" si="9"/>
        <v>2800</v>
      </c>
      <c r="Y9" s="39">
        <v>2100.0</v>
      </c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>
        <f t="shared" si="10"/>
        <v>2100</v>
      </c>
      <c r="AM9" s="39"/>
      <c r="AN9" s="39">
        <f t="shared" si="11"/>
        <v>1596</v>
      </c>
      <c r="AO9" s="39">
        <f t="shared" si="12"/>
        <v>504</v>
      </c>
      <c r="AP9" s="39">
        <f t="shared" si="13"/>
        <v>840</v>
      </c>
      <c r="AQ9" s="40">
        <f t="shared" si="14"/>
        <v>2940</v>
      </c>
      <c r="AR9" s="39">
        <v>2100.0</v>
      </c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>
        <f t="shared" si="15"/>
        <v>2100</v>
      </c>
      <c r="BF9" s="39"/>
      <c r="BG9" s="39">
        <f t="shared" si="16"/>
        <v>1596</v>
      </c>
      <c r="BH9" s="39">
        <f t="shared" si="17"/>
        <v>504</v>
      </c>
      <c r="BI9" s="39">
        <f t="shared" si="18"/>
        <v>840</v>
      </c>
      <c r="BJ9" s="40">
        <f t="shared" si="19"/>
        <v>2940</v>
      </c>
      <c r="BK9" s="39">
        <v>2100.0</v>
      </c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>
        <f t="shared" si="20"/>
        <v>2100</v>
      </c>
      <c r="BY9" s="39"/>
      <c r="BZ9" s="39">
        <f t="shared" si="21"/>
        <v>1596</v>
      </c>
      <c r="CA9" s="39">
        <f t="shared" si="22"/>
        <v>504</v>
      </c>
      <c r="CB9" s="39">
        <f t="shared" si="23"/>
        <v>840</v>
      </c>
      <c r="CC9" s="40">
        <f t="shared" si="24"/>
        <v>2940</v>
      </c>
      <c r="CD9" s="39">
        <v>2100.0</v>
      </c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>
        <f t="shared" si="25"/>
        <v>2100</v>
      </c>
      <c r="CR9" s="39"/>
      <c r="CS9" s="39">
        <f t="shared" si="26"/>
        <v>1596</v>
      </c>
      <c r="CT9" s="39">
        <f t="shared" si="27"/>
        <v>504</v>
      </c>
      <c r="CU9" s="39">
        <f t="shared" si="28"/>
        <v>840</v>
      </c>
      <c r="CV9" s="40">
        <f t="shared" si="29"/>
        <v>2940</v>
      </c>
      <c r="CW9" s="39">
        <v>2100.0</v>
      </c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>
        <f t="shared" si="30"/>
        <v>2100</v>
      </c>
      <c r="DK9" s="39"/>
      <c r="DL9" s="39">
        <f t="shared" si="31"/>
        <v>1596</v>
      </c>
      <c r="DM9" s="39">
        <f t="shared" si="32"/>
        <v>504</v>
      </c>
      <c r="DN9" s="39">
        <f t="shared" si="33"/>
        <v>840</v>
      </c>
      <c r="DO9" s="40">
        <f t="shared" si="34"/>
        <v>2940</v>
      </c>
      <c r="DP9" s="39">
        <v>2100.0</v>
      </c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>
        <f t="shared" si="35"/>
        <v>2100</v>
      </c>
      <c r="ED9" s="39"/>
      <c r="EE9" s="39">
        <f t="shared" si="36"/>
        <v>1596</v>
      </c>
      <c r="EF9" s="39">
        <f t="shared" si="37"/>
        <v>504</v>
      </c>
      <c r="EG9" s="39">
        <f t="shared" si="38"/>
        <v>840</v>
      </c>
      <c r="EH9" s="40">
        <f t="shared" si="39"/>
        <v>2940</v>
      </c>
      <c r="EI9" s="39">
        <v>2100.0</v>
      </c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>
        <f t="shared" si="40"/>
        <v>2100</v>
      </c>
      <c r="EW9" s="39"/>
      <c r="EX9" s="39">
        <f t="shared" si="41"/>
        <v>1596</v>
      </c>
      <c r="EY9" s="39">
        <f t="shared" si="42"/>
        <v>504</v>
      </c>
      <c r="EZ9" s="39">
        <f t="shared" si="43"/>
        <v>840</v>
      </c>
      <c r="FA9" s="40">
        <f t="shared" si="44"/>
        <v>2940</v>
      </c>
      <c r="FB9" s="39">
        <v>2100.0</v>
      </c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>
        <f t="shared" si="45"/>
        <v>2100</v>
      </c>
      <c r="FP9" s="39"/>
      <c r="FQ9" s="39">
        <f t="shared" si="46"/>
        <v>1596</v>
      </c>
      <c r="FR9" s="39">
        <f t="shared" si="47"/>
        <v>504</v>
      </c>
      <c r="FS9" s="39">
        <f t="shared" si="48"/>
        <v>840</v>
      </c>
      <c r="FT9" s="40">
        <f t="shared" si="49"/>
        <v>2940</v>
      </c>
      <c r="FU9" s="39">
        <v>2100.0</v>
      </c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>
        <f t="shared" si="50"/>
        <v>2100</v>
      </c>
      <c r="GI9" s="39"/>
      <c r="GJ9" s="39">
        <f t="shared" si="51"/>
        <v>1596</v>
      </c>
      <c r="GK9" s="39">
        <f t="shared" si="52"/>
        <v>504</v>
      </c>
      <c r="GL9" s="39">
        <f t="shared" si="53"/>
        <v>840</v>
      </c>
      <c r="GM9" s="40">
        <f t="shared" si="54"/>
        <v>2940</v>
      </c>
      <c r="GN9" s="39">
        <v>2100.0</v>
      </c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>
        <f t="shared" si="55"/>
        <v>2100</v>
      </c>
      <c r="HB9" s="39"/>
      <c r="HC9" s="39">
        <f t="shared" si="56"/>
        <v>1596</v>
      </c>
      <c r="HD9" s="39">
        <f t="shared" si="57"/>
        <v>504</v>
      </c>
      <c r="HE9" s="39">
        <f t="shared" si="58"/>
        <v>840</v>
      </c>
      <c r="HF9" s="40">
        <f t="shared" si="59"/>
        <v>2940</v>
      </c>
      <c r="HG9" s="39">
        <v>2100.0</v>
      </c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>
        <f t="shared" si="60"/>
        <v>2100</v>
      </c>
      <c r="HU9" s="39"/>
      <c r="HV9" s="39">
        <f t="shared" si="61"/>
        <v>1596</v>
      </c>
      <c r="HW9" s="39">
        <f t="shared" si="62"/>
        <v>504</v>
      </c>
      <c r="HX9" s="39">
        <f t="shared" si="63"/>
        <v>840</v>
      </c>
      <c r="HY9" s="40">
        <f t="shared" si="64"/>
        <v>2940</v>
      </c>
      <c r="HZ9" s="39">
        <f t="shared" ref="HZ9:IL9" si="71">F9+Y9+AR9+BK9+CD9+CW9+DP9+EI9+FB9+FU9+GN9+HG9</f>
        <v>25100</v>
      </c>
      <c r="IA9" s="39">
        <f t="shared" si="71"/>
        <v>0</v>
      </c>
      <c r="IB9" s="39">
        <f t="shared" si="71"/>
        <v>0</v>
      </c>
      <c r="IC9" s="39">
        <f t="shared" si="71"/>
        <v>0</v>
      </c>
      <c r="ID9" s="39">
        <f t="shared" si="71"/>
        <v>0</v>
      </c>
      <c r="IE9" s="39">
        <f t="shared" si="71"/>
        <v>0</v>
      </c>
      <c r="IF9" s="39">
        <f t="shared" si="71"/>
        <v>0</v>
      </c>
      <c r="IG9" s="39">
        <f t="shared" si="71"/>
        <v>0</v>
      </c>
      <c r="IH9" s="39">
        <f t="shared" si="71"/>
        <v>0</v>
      </c>
      <c r="II9" s="39">
        <f t="shared" si="71"/>
        <v>0</v>
      </c>
      <c r="IJ9" s="39">
        <f t="shared" si="71"/>
        <v>0</v>
      </c>
      <c r="IK9" s="39">
        <f t="shared" si="71"/>
        <v>0</v>
      </c>
      <c r="IL9" s="39">
        <f t="shared" si="71"/>
        <v>0</v>
      </c>
      <c r="IM9" s="39">
        <f t="shared" si="66"/>
        <v>25100</v>
      </c>
      <c r="IN9" s="39">
        <f t="shared" si="67"/>
        <v>0</v>
      </c>
      <c r="IO9" s="39">
        <f t="shared" si="68"/>
        <v>19076</v>
      </c>
      <c r="IP9" s="39">
        <f t="shared" ref="IP9:IQ9" si="72">V9+AO9+BH9+CA9+CT9+DM9+EF9+EY9+FR9+GK9+HD9+HW9</f>
        <v>6024</v>
      </c>
      <c r="IQ9" s="39">
        <f t="shared" si="72"/>
        <v>10040</v>
      </c>
      <c r="IR9" s="40">
        <f t="shared" si="70"/>
        <v>35140</v>
      </c>
      <c r="IS9" s="1"/>
      <c r="IT9" s="1"/>
      <c r="IU9" s="1"/>
      <c r="IV9" s="1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</row>
    <row r="10" ht="15.0" customHeight="1">
      <c r="A10" s="34">
        <v>1.0</v>
      </c>
      <c r="B10" s="36" t="s">
        <v>46</v>
      </c>
      <c r="C10" s="36" t="s">
        <v>44</v>
      </c>
      <c r="D10" s="37" t="s">
        <v>45</v>
      </c>
      <c r="E10" s="38"/>
      <c r="F10" s="39">
        <v>2020.0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>
        <f t="shared" si="5"/>
        <v>2020</v>
      </c>
      <c r="T10" s="39"/>
      <c r="U10" s="39">
        <f t="shared" si="6"/>
        <v>1535.2</v>
      </c>
      <c r="V10" s="39">
        <f t="shared" si="7"/>
        <v>484.8</v>
      </c>
      <c r="W10" s="39">
        <f t="shared" si="8"/>
        <v>808</v>
      </c>
      <c r="X10" s="40">
        <f t="shared" si="9"/>
        <v>2828</v>
      </c>
      <c r="Y10" s="39">
        <v>2085.0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>
        <f t="shared" si="10"/>
        <v>2085</v>
      </c>
      <c r="AM10" s="39"/>
      <c r="AN10" s="39">
        <f t="shared" si="11"/>
        <v>1584.6</v>
      </c>
      <c r="AO10" s="39">
        <f t="shared" si="12"/>
        <v>500.4</v>
      </c>
      <c r="AP10" s="39">
        <f t="shared" si="13"/>
        <v>834</v>
      </c>
      <c r="AQ10" s="40">
        <f t="shared" si="14"/>
        <v>2919</v>
      </c>
      <c r="AR10" s="39">
        <v>2085.0</v>
      </c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>
        <f t="shared" si="15"/>
        <v>2085</v>
      </c>
      <c r="BF10" s="39"/>
      <c r="BG10" s="39">
        <f t="shared" si="16"/>
        <v>1584.6</v>
      </c>
      <c r="BH10" s="39">
        <f t="shared" si="17"/>
        <v>500.4</v>
      </c>
      <c r="BI10" s="39">
        <f t="shared" si="18"/>
        <v>834</v>
      </c>
      <c r="BJ10" s="40">
        <f t="shared" si="19"/>
        <v>2919</v>
      </c>
      <c r="BK10" s="39">
        <v>2085.0</v>
      </c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>
        <f t="shared" si="20"/>
        <v>2085</v>
      </c>
      <c r="BY10" s="39"/>
      <c r="BZ10" s="39">
        <f t="shared" si="21"/>
        <v>1584.6</v>
      </c>
      <c r="CA10" s="39">
        <f t="shared" si="22"/>
        <v>500.4</v>
      </c>
      <c r="CB10" s="39">
        <f t="shared" si="23"/>
        <v>834</v>
      </c>
      <c r="CC10" s="40">
        <f t="shared" si="24"/>
        <v>2919</v>
      </c>
      <c r="CD10" s="39">
        <v>2085.0</v>
      </c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>
        <f t="shared" si="25"/>
        <v>2085</v>
      </c>
      <c r="CR10" s="39"/>
      <c r="CS10" s="39">
        <f t="shared" si="26"/>
        <v>1584.6</v>
      </c>
      <c r="CT10" s="39">
        <f t="shared" si="27"/>
        <v>500.4</v>
      </c>
      <c r="CU10" s="39">
        <f t="shared" si="28"/>
        <v>834</v>
      </c>
      <c r="CV10" s="40">
        <f t="shared" si="29"/>
        <v>2919</v>
      </c>
      <c r="CW10" s="39">
        <v>2085.0</v>
      </c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>
        <f t="shared" si="30"/>
        <v>2085</v>
      </c>
      <c r="DK10" s="39"/>
      <c r="DL10" s="39">
        <f t="shared" si="31"/>
        <v>1584.6</v>
      </c>
      <c r="DM10" s="39">
        <f t="shared" si="32"/>
        <v>500.4</v>
      </c>
      <c r="DN10" s="39">
        <f t="shared" si="33"/>
        <v>834</v>
      </c>
      <c r="DO10" s="40">
        <f t="shared" si="34"/>
        <v>2919</v>
      </c>
      <c r="DP10" s="39">
        <v>2085.0</v>
      </c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>
        <f t="shared" si="35"/>
        <v>2085</v>
      </c>
      <c r="ED10" s="39"/>
      <c r="EE10" s="39">
        <f t="shared" si="36"/>
        <v>1584.6</v>
      </c>
      <c r="EF10" s="39">
        <f t="shared" si="37"/>
        <v>500.4</v>
      </c>
      <c r="EG10" s="39">
        <f t="shared" si="38"/>
        <v>834</v>
      </c>
      <c r="EH10" s="40">
        <f t="shared" si="39"/>
        <v>2919</v>
      </c>
      <c r="EI10" s="39">
        <v>2085.0</v>
      </c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>
        <f t="shared" si="40"/>
        <v>2085</v>
      </c>
      <c r="EW10" s="39"/>
      <c r="EX10" s="39">
        <f t="shared" si="41"/>
        <v>1584.6</v>
      </c>
      <c r="EY10" s="39">
        <f t="shared" si="42"/>
        <v>500.4</v>
      </c>
      <c r="EZ10" s="39">
        <f t="shared" si="43"/>
        <v>834</v>
      </c>
      <c r="FA10" s="40">
        <f t="shared" si="44"/>
        <v>2919</v>
      </c>
      <c r="FB10" s="39">
        <v>2085.0</v>
      </c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>
        <f t="shared" si="45"/>
        <v>2085</v>
      </c>
      <c r="FP10" s="39"/>
      <c r="FQ10" s="39">
        <f t="shared" si="46"/>
        <v>1584.6</v>
      </c>
      <c r="FR10" s="39">
        <f t="shared" si="47"/>
        <v>500.4</v>
      </c>
      <c r="FS10" s="39">
        <f t="shared" si="48"/>
        <v>834</v>
      </c>
      <c r="FT10" s="40">
        <f t="shared" si="49"/>
        <v>2919</v>
      </c>
      <c r="FU10" s="39">
        <v>2085.0</v>
      </c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>
        <f t="shared" si="50"/>
        <v>2085</v>
      </c>
      <c r="GI10" s="39"/>
      <c r="GJ10" s="39">
        <f t="shared" si="51"/>
        <v>1584.6</v>
      </c>
      <c r="GK10" s="39">
        <f t="shared" si="52"/>
        <v>500.4</v>
      </c>
      <c r="GL10" s="39">
        <f t="shared" si="53"/>
        <v>834</v>
      </c>
      <c r="GM10" s="40">
        <f t="shared" si="54"/>
        <v>2919</v>
      </c>
      <c r="GN10" s="39">
        <v>2085.0</v>
      </c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>
        <f t="shared" si="55"/>
        <v>2085</v>
      </c>
      <c r="HB10" s="39"/>
      <c r="HC10" s="39">
        <f t="shared" si="56"/>
        <v>1584.6</v>
      </c>
      <c r="HD10" s="39">
        <f t="shared" si="57"/>
        <v>500.4</v>
      </c>
      <c r="HE10" s="39">
        <f t="shared" si="58"/>
        <v>834</v>
      </c>
      <c r="HF10" s="40">
        <f t="shared" si="59"/>
        <v>2919</v>
      </c>
      <c r="HG10" s="39">
        <v>2085.0</v>
      </c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>
        <f t="shared" si="60"/>
        <v>2085</v>
      </c>
      <c r="HU10" s="39"/>
      <c r="HV10" s="39">
        <f t="shared" si="61"/>
        <v>1584.6</v>
      </c>
      <c r="HW10" s="39">
        <f t="shared" si="62"/>
        <v>500.4</v>
      </c>
      <c r="HX10" s="39">
        <f t="shared" si="63"/>
        <v>834</v>
      </c>
      <c r="HY10" s="40">
        <f t="shared" si="64"/>
        <v>2919</v>
      </c>
      <c r="HZ10" s="39">
        <f t="shared" ref="HZ10:IL10" si="73">F10+Y10+AR10+BK10+CD10+CW10+DP10+EI10+FB10+FU10+GN10+HG10</f>
        <v>24955</v>
      </c>
      <c r="IA10" s="39">
        <f t="shared" si="73"/>
        <v>0</v>
      </c>
      <c r="IB10" s="39">
        <f t="shared" si="73"/>
        <v>0</v>
      </c>
      <c r="IC10" s="39">
        <f t="shared" si="73"/>
        <v>0</v>
      </c>
      <c r="ID10" s="39">
        <f t="shared" si="73"/>
        <v>0</v>
      </c>
      <c r="IE10" s="39">
        <f t="shared" si="73"/>
        <v>0</v>
      </c>
      <c r="IF10" s="39">
        <f t="shared" si="73"/>
        <v>0</v>
      </c>
      <c r="IG10" s="39">
        <f t="shared" si="73"/>
        <v>0</v>
      </c>
      <c r="IH10" s="39">
        <f t="shared" si="73"/>
        <v>0</v>
      </c>
      <c r="II10" s="39">
        <f t="shared" si="73"/>
        <v>0</v>
      </c>
      <c r="IJ10" s="39">
        <f t="shared" si="73"/>
        <v>0</v>
      </c>
      <c r="IK10" s="39">
        <f t="shared" si="73"/>
        <v>0</v>
      </c>
      <c r="IL10" s="39">
        <f t="shared" si="73"/>
        <v>0</v>
      </c>
      <c r="IM10" s="39">
        <f t="shared" si="66"/>
        <v>24955</v>
      </c>
      <c r="IN10" s="39">
        <f t="shared" si="67"/>
        <v>0</v>
      </c>
      <c r="IO10" s="39">
        <f t="shared" si="68"/>
        <v>18965.8</v>
      </c>
      <c r="IP10" s="39">
        <f t="shared" ref="IP10:IQ10" si="74">V10+AO10+BH10+CA10+CT10+DM10+EF10+EY10+FR10+GK10+HD10+HW10</f>
        <v>5989.2</v>
      </c>
      <c r="IQ10" s="39">
        <f t="shared" si="74"/>
        <v>9982</v>
      </c>
      <c r="IR10" s="40">
        <f t="shared" si="70"/>
        <v>34937</v>
      </c>
      <c r="IS10" s="1"/>
      <c r="IT10" s="1"/>
      <c r="IU10" s="1"/>
      <c r="IV10" s="1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</row>
    <row r="11" ht="15.0" customHeight="1">
      <c r="A11" s="34">
        <v>1.0</v>
      </c>
      <c r="B11" s="36" t="s">
        <v>50</v>
      </c>
      <c r="C11" s="36"/>
      <c r="D11" s="37"/>
      <c r="E11" s="38"/>
      <c r="F11" s="39">
        <v>1750.0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>
        <f t="shared" si="5"/>
        <v>1750</v>
      </c>
      <c r="T11" s="39"/>
      <c r="U11" s="39">
        <f t="shared" si="6"/>
        <v>1330</v>
      </c>
      <c r="V11" s="39">
        <f t="shared" si="7"/>
        <v>420</v>
      </c>
      <c r="W11" s="39">
        <f t="shared" si="8"/>
        <v>700</v>
      </c>
      <c r="X11" s="40">
        <f t="shared" si="9"/>
        <v>2450</v>
      </c>
      <c r="Y11" s="39">
        <v>1800.0</v>
      </c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>
        <f t="shared" si="10"/>
        <v>1800</v>
      </c>
      <c r="AM11" s="39"/>
      <c r="AN11" s="39">
        <f t="shared" si="11"/>
        <v>1368</v>
      </c>
      <c r="AO11" s="39">
        <f t="shared" si="12"/>
        <v>432</v>
      </c>
      <c r="AP11" s="39">
        <f t="shared" si="13"/>
        <v>720</v>
      </c>
      <c r="AQ11" s="40">
        <f t="shared" si="14"/>
        <v>2520</v>
      </c>
      <c r="AR11" s="39">
        <v>1800.0</v>
      </c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>
        <f t="shared" si="15"/>
        <v>1800</v>
      </c>
      <c r="BF11" s="39"/>
      <c r="BG11" s="39">
        <f t="shared" si="16"/>
        <v>1368</v>
      </c>
      <c r="BH11" s="39">
        <f t="shared" si="17"/>
        <v>432</v>
      </c>
      <c r="BI11" s="39">
        <f t="shared" si="18"/>
        <v>720</v>
      </c>
      <c r="BJ11" s="40">
        <f t="shared" si="19"/>
        <v>2520</v>
      </c>
      <c r="BK11" s="39">
        <v>1800.0</v>
      </c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>
        <f t="shared" si="20"/>
        <v>1800</v>
      </c>
      <c r="BY11" s="39"/>
      <c r="BZ11" s="39">
        <f t="shared" si="21"/>
        <v>1368</v>
      </c>
      <c r="CA11" s="39">
        <f t="shared" si="22"/>
        <v>432</v>
      </c>
      <c r="CB11" s="39">
        <f t="shared" si="23"/>
        <v>720</v>
      </c>
      <c r="CC11" s="40">
        <f t="shared" si="24"/>
        <v>2520</v>
      </c>
      <c r="CD11" s="39">
        <v>1800.0</v>
      </c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>
        <f t="shared" si="25"/>
        <v>1800</v>
      </c>
      <c r="CR11" s="39"/>
      <c r="CS11" s="39">
        <f t="shared" si="26"/>
        <v>1368</v>
      </c>
      <c r="CT11" s="39">
        <f t="shared" si="27"/>
        <v>432</v>
      </c>
      <c r="CU11" s="39">
        <f t="shared" si="28"/>
        <v>720</v>
      </c>
      <c r="CV11" s="40">
        <f t="shared" si="29"/>
        <v>2520</v>
      </c>
      <c r="CW11" s="39">
        <v>1800.0</v>
      </c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>
        <f t="shared" si="30"/>
        <v>1800</v>
      </c>
      <c r="DK11" s="39"/>
      <c r="DL11" s="39">
        <f t="shared" si="31"/>
        <v>1368</v>
      </c>
      <c r="DM11" s="39">
        <f t="shared" si="32"/>
        <v>432</v>
      </c>
      <c r="DN11" s="39">
        <f t="shared" si="33"/>
        <v>720</v>
      </c>
      <c r="DO11" s="40">
        <f t="shared" si="34"/>
        <v>2520</v>
      </c>
      <c r="DP11" s="39">
        <v>1800.0</v>
      </c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>
        <f t="shared" si="35"/>
        <v>1800</v>
      </c>
      <c r="ED11" s="39"/>
      <c r="EE11" s="39">
        <f t="shared" si="36"/>
        <v>1368</v>
      </c>
      <c r="EF11" s="39">
        <f t="shared" si="37"/>
        <v>432</v>
      </c>
      <c r="EG11" s="39">
        <f t="shared" si="38"/>
        <v>720</v>
      </c>
      <c r="EH11" s="40">
        <f t="shared" si="39"/>
        <v>2520</v>
      </c>
      <c r="EI11" s="39">
        <v>1800.0</v>
      </c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>
        <f t="shared" si="40"/>
        <v>1800</v>
      </c>
      <c r="EW11" s="39"/>
      <c r="EX11" s="39">
        <f t="shared" si="41"/>
        <v>1368</v>
      </c>
      <c r="EY11" s="39">
        <f t="shared" si="42"/>
        <v>432</v>
      </c>
      <c r="EZ11" s="39">
        <f t="shared" si="43"/>
        <v>720</v>
      </c>
      <c r="FA11" s="40">
        <f t="shared" si="44"/>
        <v>2520</v>
      </c>
      <c r="FB11" s="39">
        <v>1800.0</v>
      </c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>
        <f t="shared" si="45"/>
        <v>1800</v>
      </c>
      <c r="FP11" s="39"/>
      <c r="FQ11" s="39">
        <f t="shared" si="46"/>
        <v>1368</v>
      </c>
      <c r="FR11" s="39">
        <f t="shared" si="47"/>
        <v>432</v>
      </c>
      <c r="FS11" s="39">
        <f t="shared" si="48"/>
        <v>720</v>
      </c>
      <c r="FT11" s="40">
        <f t="shared" si="49"/>
        <v>2520</v>
      </c>
      <c r="FU11" s="39">
        <v>1800.0</v>
      </c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>
        <f t="shared" si="50"/>
        <v>1800</v>
      </c>
      <c r="GI11" s="39"/>
      <c r="GJ11" s="39">
        <f t="shared" si="51"/>
        <v>1368</v>
      </c>
      <c r="GK11" s="39">
        <f t="shared" si="52"/>
        <v>432</v>
      </c>
      <c r="GL11" s="39">
        <f t="shared" si="53"/>
        <v>720</v>
      </c>
      <c r="GM11" s="40">
        <f t="shared" si="54"/>
        <v>2520</v>
      </c>
      <c r="GN11" s="39">
        <v>1800.0</v>
      </c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>
        <f t="shared" si="55"/>
        <v>1800</v>
      </c>
      <c r="HB11" s="39"/>
      <c r="HC11" s="39">
        <f t="shared" si="56"/>
        <v>1368</v>
      </c>
      <c r="HD11" s="39">
        <f t="shared" si="57"/>
        <v>432</v>
      </c>
      <c r="HE11" s="39">
        <f t="shared" si="58"/>
        <v>720</v>
      </c>
      <c r="HF11" s="40">
        <f t="shared" si="59"/>
        <v>2520</v>
      </c>
      <c r="HG11" s="39">
        <v>1800.0</v>
      </c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>
        <f t="shared" si="60"/>
        <v>1800</v>
      </c>
      <c r="HU11" s="39"/>
      <c r="HV11" s="39">
        <f t="shared" si="61"/>
        <v>1368</v>
      </c>
      <c r="HW11" s="39">
        <f t="shared" si="62"/>
        <v>432</v>
      </c>
      <c r="HX11" s="39">
        <f t="shared" si="63"/>
        <v>720</v>
      </c>
      <c r="HY11" s="40">
        <f t="shared" si="64"/>
        <v>2520</v>
      </c>
      <c r="HZ11" s="39">
        <f t="shared" ref="HZ11:IL11" si="75">F11+Y11+AR11+BK11+CD11+CW11+DP11+EI11+FB11+FU11+GN11+HG11</f>
        <v>21550</v>
      </c>
      <c r="IA11" s="39">
        <f t="shared" si="75"/>
        <v>0</v>
      </c>
      <c r="IB11" s="39">
        <f t="shared" si="75"/>
        <v>0</v>
      </c>
      <c r="IC11" s="39">
        <f t="shared" si="75"/>
        <v>0</v>
      </c>
      <c r="ID11" s="39">
        <f t="shared" si="75"/>
        <v>0</v>
      </c>
      <c r="IE11" s="39">
        <f t="shared" si="75"/>
        <v>0</v>
      </c>
      <c r="IF11" s="39">
        <f t="shared" si="75"/>
        <v>0</v>
      </c>
      <c r="IG11" s="39">
        <f t="shared" si="75"/>
        <v>0</v>
      </c>
      <c r="IH11" s="39">
        <f t="shared" si="75"/>
        <v>0</v>
      </c>
      <c r="II11" s="39">
        <f t="shared" si="75"/>
        <v>0</v>
      </c>
      <c r="IJ11" s="39">
        <f t="shared" si="75"/>
        <v>0</v>
      </c>
      <c r="IK11" s="39">
        <f t="shared" si="75"/>
        <v>0</v>
      </c>
      <c r="IL11" s="39">
        <f t="shared" si="75"/>
        <v>0</v>
      </c>
      <c r="IM11" s="39">
        <f t="shared" si="66"/>
        <v>21550</v>
      </c>
      <c r="IN11" s="39">
        <f t="shared" si="67"/>
        <v>0</v>
      </c>
      <c r="IO11" s="39">
        <f t="shared" si="68"/>
        <v>16378</v>
      </c>
      <c r="IP11" s="39">
        <f t="shared" ref="IP11:IQ11" si="76">V11+AO11+BH11+CA11+CT11+DM11+EF11+EY11+FR11+GK11+HD11+HW11</f>
        <v>5172</v>
      </c>
      <c r="IQ11" s="39">
        <f t="shared" si="76"/>
        <v>8620</v>
      </c>
      <c r="IR11" s="40">
        <f t="shared" si="70"/>
        <v>30170</v>
      </c>
      <c r="IS11" s="1"/>
      <c r="IT11" s="1"/>
      <c r="IU11" s="1"/>
      <c r="IV11" s="1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</row>
    <row r="12" ht="15.0" customHeight="1">
      <c r="A12" s="34"/>
      <c r="B12" s="36"/>
      <c r="C12" s="36"/>
      <c r="D12" s="37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0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40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40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40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40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40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40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40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40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40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40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40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40"/>
      <c r="IS12" s="1"/>
      <c r="IT12" s="1"/>
      <c r="IU12" s="1"/>
      <c r="IV12" s="1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</row>
    <row r="13" ht="15.0" customHeight="1">
      <c r="A13" s="34"/>
      <c r="B13" s="36"/>
      <c r="C13" s="36"/>
      <c r="D13" s="37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40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40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40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40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40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40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40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40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40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40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40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40"/>
      <c r="IS13" s="1"/>
      <c r="IT13" s="1"/>
      <c r="IU13" s="1"/>
      <c r="IV13" s="1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</row>
    <row r="14" ht="15.0" customHeight="1">
      <c r="A14" s="34"/>
      <c r="B14" s="36"/>
      <c r="C14" s="36"/>
      <c r="D14" s="37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40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40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40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40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40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40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40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40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40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40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40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40"/>
      <c r="IS14" s="1"/>
      <c r="IT14" s="1"/>
      <c r="IU14" s="1"/>
      <c r="IV14" s="1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</row>
    <row r="15" ht="15.0" customHeight="1">
      <c r="A15" s="34"/>
      <c r="B15" s="36"/>
      <c r="C15" s="36"/>
      <c r="D15" s="37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0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40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40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40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40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40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40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40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40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40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40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40"/>
      <c r="IS15" s="1"/>
      <c r="IT15" s="1"/>
      <c r="IU15" s="1"/>
      <c r="IV15" s="1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</row>
    <row r="16" ht="15.0" customHeight="1">
      <c r="A16" s="34"/>
      <c r="B16" s="36"/>
      <c r="C16" s="36"/>
      <c r="D16" s="37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0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40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40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40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40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40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40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40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40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40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40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40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40"/>
      <c r="IS16" s="1"/>
      <c r="IT16" s="1"/>
      <c r="IU16" s="1"/>
      <c r="IV16" s="1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</row>
    <row r="17" ht="15.0" customHeight="1">
      <c r="A17" s="34"/>
      <c r="B17" s="36"/>
      <c r="C17" s="36"/>
      <c r="D17" s="37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40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40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40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40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40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40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40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40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40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40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40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40"/>
      <c r="IS17" s="1"/>
      <c r="IT17" s="1"/>
      <c r="IU17" s="1"/>
      <c r="IV17" s="1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</row>
    <row r="18" ht="15.0" customHeight="1">
      <c r="A18" s="34"/>
      <c r="B18" s="36"/>
      <c r="C18" s="36"/>
      <c r="D18" s="37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0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0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40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40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40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40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40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40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40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40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40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40"/>
      <c r="IS18" s="1"/>
      <c r="IT18" s="1"/>
      <c r="IU18" s="1"/>
      <c r="IV18" s="1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</row>
    <row r="19" ht="15.0" customHeight="1">
      <c r="A19" s="34"/>
      <c r="B19" s="36"/>
      <c r="C19" s="36"/>
      <c r="D19" s="37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0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40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40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40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40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40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40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40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40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40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40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40"/>
      <c r="IS19" s="1"/>
      <c r="IT19" s="1"/>
      <c r="IU19" s="1"/>
      <c r="IV19" s="1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</row>
    <row r="20" ht="15.0" customHeight="1">
      <c r="A20" s="34"/>
      <c r="B20" s="36"/>
      <c r="C20" s="36"/>
      <c r="D20" s="37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40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40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40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40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40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40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40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40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40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40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40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40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40"/>
      <c r="IS20" s="1"/>
      <c r="IT20" s="1"/>
      <c r="IU20" s="1"/>
      <c r="IV20" s="1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</row>
    <row r="21" ht="15.0" customHeight="1">
      <c r="A21" s="34"/>
      <c r="B21" s="36"/>
      <c r="C21" s="36"/>
      <c r="D21" s="37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40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40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40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40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40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40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40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40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40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40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40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40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40"/>
      <c r="IS21" s="1"/>
      <c r="IT21" s="1"/>
      <c r="IU21" s="1"/>
      <c r="IV21" s="1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</row>
    <row r="22" ht="15.0" customHeight="1">
      <c r="A22" s="34"/>
      <c r="B22" s="36"/>
      <c r="C22" s="36"/>
      <c r="D22" s="37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0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40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40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40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40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40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40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40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40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40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40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40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40"/>
      <c r="IS22" s="1"/>
      <c r="IT22" s="1"/>
      <c r="IU22" s="1"/>
      <c r="IV22" s="1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</row>
    <row r="23" ht="15.0" customHeight="1">
      <c r="A23" s="34"/>
      <c r="B23" s="36"/>
      <c r="C23" s="36"/>
      <c r="D23" s="37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40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40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40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40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40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40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40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40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40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40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40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40"/>
      <c r="IS23" s="1"/>
      <c r="IT23" s="1"/>
      <c r="IU23" s="1"/>
      <c r="IV23" s="1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</row>
    <row r="24" ht="15.0" customHeight="1">
      <c r="A24" s="34"/>
      <c r="B24" s="36"/>
      <c r="C24" s="36"/>
      <c r="D24" s="37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40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40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40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40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40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40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40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40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40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40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40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40"/>
      <c r="IS24" s="1"/>
      <c r="IT24" s="1"/>
      <c r="IU24" s="1"/>
      <c r="IV24" s="1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</row>
    <row r="25" ht="15.0" customHeight="1">
      <c r="A25" s="34"/>
      <c r="B25" s="36"/>
      <c r="C25" s="36"/>
      <c r="D25" s="37"/>
      <c r="E25" s="38"/>
      <c r="F25" s="39"/>
      <c r="G25" s="37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39"/>
      <c r="Z25" s="37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9"/>
      <c r="AS25" s="37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39"/>
      <c r="BL25" s="37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40"/>
      <c r="CD25" s="39"/>
      <c r="CE25" s="37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40"/>
      <c r="CW25" s="39"/>
      <c r="CX25" s="37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40"/>
      <c r="DP25" s="39"/>
      <c r="DQ25" s="37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40"/>
      <c r="EI25" s="39"/>
      <c r="EJ25" s="37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40"/>
      <c r="FB25" s="39"/>
      <c r="FC25" s="37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40"/>
      <c r="FU25" s="39"/>
      <c r="FV25" s="37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40"/>
      <c r="GN25" s="39"/>
      <c r="GO25" s="37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40"/>
      <c r="HG25" s="39"/>
      <c r="HH25" s="37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40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40"/>
      <c r="IS25" s="1"/>
      <c r="IT25" s="1"/>
      <c r="IU25" s="1"/>
      <c r="IV25" s="1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</row>
    <row r="26" ht="15.0" customHeight="1">
      <c r="A26" s="34"/>
      <c r="B26" s="36"/>
      <c r="C26" s="36"/>
      <c r="D26" s="37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40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40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40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40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40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40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40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40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40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40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40"/>
      <c r="IS26" s="1"/>
      <c r="IT26" s="1"/>
      <c r="IU26" s="1"/>
      <c r="IV26" s="1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</row>
    <row r="27" ht="15.0" customHeight="1">
      <c r="A27" s="34"/>
      <c r="B27" s="36"/>
      <c r="C27" s="36"/>
      <c r="D27" s="37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40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40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40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40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40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40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40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40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40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40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40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40"/>
      <c r="IS27" s="1"/>
      <c r="IT27" s="1"/>
      <c r="IU27" s="1"/>
      <c r="IV27" s="1"/>
      <c r="IW27" s="1"/>
      <c r="IX27" s="1"/>
      <c r="IY27" s="1"/>
      <c r="IZ27" s="1"/>
      <c r="JA27" s="1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</row>
    <row r="28" ht="15.0" customHeight="1">
      <c r="A28" s="34"/>
      <c r="B28" s="36"/>
      <c r="C28" s="36"/>
      <c r="D28" s="37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0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0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40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40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40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40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40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40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40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40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40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40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40"/>
      <c r="IS28" s="1"/>
      <c r="IT28" s="1"/>
      <c r="IU28" s="1"/>
      <c r="IV28" s="1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</row>
    <row r="29" ht="15.0" customHeight="1">
      <c r="A29" s="34"/>
      <c r="B29" s="36"/>
      <c r="C29" s="36"/>
      <c r="D29" s="37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0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40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40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40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40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40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40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40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40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40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40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40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40"/>
      <c r="IS29" s="1"/>
      <c r="IT29" s="1"/>
      <c r="IU29" s="1"/>
      <c r="IV29" s="1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</row>
    <row r="30" ht="15.0" customHeight="1">
      <c r="A30" s="34"/>
      <c r="B30" s="36"/>
      <c r="C30" s="36"/>
      <c r="D30" s="37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0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40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40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40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40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40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40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40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40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40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40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40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40"/>
      <c r="IS30" s="1"/>
      <c r="IT30" s="1"/>
      <c r="IU30" s="1"/>
      <c r="IV30" s="1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</row>
    <row r="31" ht="15.0" customHeight="1">
      <c r="A31" s="34"/>
      <c r="B31" s="36"/>
      <c r="C31" s="36"/>
      <c r="D31" s="37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0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0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40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40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40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40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40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40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40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40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40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40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40"/>
      <c r="IS31" s="1"/>
      <c r="IT31" s="1"/>
      <c r="IU31" s="1"/>
      <c r="IV31" s="1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</row>
    <row r="32" ht="15.0" customHeight="1">
      <c r="A32" s="34"/>
      <c r="B32" s="36"/>
      <c r="C32" s="36"/>
      <c r="D32" s="37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40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40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40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40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40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40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40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40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40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40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40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40"/>
      <c r="IS32" s="1"/>
      <c r="IT32" s="1"/>
      <c r="IU32" s="1"/>
      <c r="IV32" s="1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</row>
    <row r="33" ht="15.0" customHeight="1">
      <c r="A33" s="34"/>
      <c r="B33" s="51"/>
      <c r="C33" s="51"/>
      <c r="D33" s="37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0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40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40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40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40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40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40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40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40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40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40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40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40"/>
      <c r="IS33" s="1"/>
      <c r="IT33" s="1"/>
      <c r="IU33" s="1"/>
      <c r="IV33" s="1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</row>
    <row r="34" ht="15.0" customHeight="1">
      <c r="A34" s="34"/>
      <c r="B34" s="51"/>
      <c r="C34" s="36"/>
      <c r="D34" s="52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40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40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40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40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40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40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40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40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40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40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40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40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40"/>
      <c r="IS34" s="1"/>
      <c r="IT34" s="1"/>
      <c r="IU34" s="1"/>
      <c r="IV34" s="1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</row>
    <row r="35" ht="15.0" customHeight="1">
      <c r="A35" s="34"/>
      <c r="B35" s="36"/>
      <c r="C35" s="36"/>
      <c r="D35" s="52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0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0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40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40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40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40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40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40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40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40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40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40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40"/>
      <c r="IS35" s="1"/>
      <c r="IT35" s="1"/>
      <c r="IU35" s="1"/>
      <c r="IV35" s="1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</row>
    <row r="36" ht="15.0" customHeight="1">
      <c r="A36" s="34"/>
      <c r="B36" s="36"/>
      <c r="C36" s="36"/>
      <c r="D36" s="52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0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0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40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40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40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40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40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40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40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40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40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40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40"/>
      <c r="IS36" s="1"/>
      <c r="IT36" s="1"/>
      <c r="IU36" s="1"/>
      <c r="IV36" s="1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</row>
    <row r="37" ht="15.0" customHeight="1">
      <c r="A37" s="34"/>
      <c r="B37" s="36"/>
      <c r="C37" s="36"/>
      <c r="D37" s="52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0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40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40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40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40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40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40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40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40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40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40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40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40"/>
      <c r="IS37" s="1"/>
      <c r="IT37" s="1"/>
      <c r="IU37" s="1"/>
      <c r="IV37" s="1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</row>
    <row r="38" ht="15.0" customHeight="1">
      <c r="A38" s="34"/>
      <c r="B38" s="36"/>
      <c r="C38" s="36"/>
      <c r="D38" s="52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40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40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40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40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40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40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40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40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40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40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40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40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40"/>
      <c r="IS38" s="1"/>
      <c r="IT38" s="1"/>
      <c r="IU38" s="1"/>
      <c r="IV38" s="1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</row>
    <row r="39" ht="15.0" customHeight="1">
      <c r="A39" s="34"/>
      <c r="B39" s="36"/>
      <c r="C39" s="36"/>
      <c r="D39" s="52"/>
      <c r="E39" s="38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40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40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40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40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40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40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40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40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40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40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40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40"/>
      <c r="IS39" s="1"/>
      <c r="IT39" s="1"/>
      <c r="IU39" s="1"/>
      <c r="IV39" s="1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</row>
    <row r="40" ht="15.0" customHeight="1">
      <c r="A40" s="34"/>
      <c r="B40" s="36"/>
      <c r="C40" s="36"/>
      <c r="D40" s="52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40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0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40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40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40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40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40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40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40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40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40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40"/>
      <c r="IS40" s="1"/>
      <c r="IT40" s="1"/>
      <c r="IU40" s="1"/>
      <c r="IV40" s="1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</row>
    <row r="41" ht="15.0" customHeight="1">
      <c r="A41" s="34"/>
      <c r="B41" s="36"/>
      <c r="C41" s="36"/>
      <c r="D41" s="52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0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40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40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40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40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40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40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40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40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40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40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40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40"/>
      <c r="IS41" s="1"/>
      <c r="IT41" s="1"/>
      <c r="IU41" s="1"/>
      <c r="IV41" s="1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</row>
    <row r="42" ht="15.0" customHeight="1">
      <c r="A42" s="34"/>
      <c r="B42" s="36"/>
      <c r="C42" s="36"/>
      <c r="D42" s="52"/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40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40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40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40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40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40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40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40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40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40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40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40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40"/>
      <c r="IS42" s="1"/>
      <c r="IT42" s="1"/>
      <c r="IU42" s="1"/>
      <c r="IV42" s="1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</row>
    <row r="43" ht="15.0" customHeight="1">
      <c r="A43" s="34"/>
      <c r="B43" s="36"/>
      <c r="C43" s="36"/>
      <c r="D43" s="52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40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40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40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40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40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40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40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40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40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40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40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40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40"/>
      <c r="IS43" s="1"/>
      <c r="IT43" s="1"/>
      <c r="IU43" s="1"/>
      <c r="IV43" s="1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</row>
    <row r="44" ht="15.0" customHeight="1">
      <c r="A44" s="34"/>
      <c r="B44" s="36"/>
      <c r="C44" s="36"/>
      <c r="D44" s="52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40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40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40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40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40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40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40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40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40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40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40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40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40"/>
      <c r="IS44" s="1"/>
      <c r="IT44" s="1"/>
      <c r="IU44" s="1"/>
      <c r="IV44" s="1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</row>
    <row r="45" ht="15.0" customHeight="1">
      <c r="A45" s="34"/>
      <c r="B45" s="36"/>
      <c r="C45" s="36"/>
      <c r="D45" s="37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40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40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40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40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40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40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40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40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40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40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40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40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40"/>
      <c r="IS45" s="1"/>
      <c r="IT45" s="1"/>
      <c r="IU45" s="1"/>
      <c r="IV45" s="1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</row>
    <row r="46" ht="15.0" customHeight="1">
      <c r="A46" s="34"/>
      <c r="B46" s="36"/>
      <c r="C46" s="36"/>
      <c r="D46" s="52"/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0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40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40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40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40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40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40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40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40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40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40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40"/>
      <c r="IS46" s="1"/>
      <c r="IT46" s="1"/>
      <c r="IU46" s="1"/>
      <c r="IV46" s="1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</row>
    <row r="47" ht="15.0" customHeight="1">
      <c r="A47" s="34"/>
      <c r="B47" s="36"/>
      <c r="C47" s="36"/>
      <c r="D47" s="52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40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40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40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40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40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40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40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40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40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40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40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40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40"/>
      <c r="IS47" s="1"/>
      <c r="IT47" s="1"/>
      <c r="IU47" s="1"/>
      <c r="IV47" s="1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</row>
    <row r="48" ht="15.0" customHeight="1">
      <c r="A48" s="34"/>
      <c r="B48" s="36"/>
      <c r="C48" s="36"/>
      <c r="D48" s="37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40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40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40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40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40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40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40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40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40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40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40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40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40"/>
      <c r="IS48" s="1"/>
      <c r="IT48" s="1"/>
      <c r="IU48" s="1"/>
      <c r="IV48" s="1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</row>
    <row r="49" ht="15.0" customHeight="1">
      <c r="A49" s="34"/>
      <c r="B49" s="36"/>
      <c r="C49" s="36"/>
      <c r="D49" s="37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40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40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40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40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40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40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40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40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40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40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40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40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40"/>
      <c r="IS49" s="1"/>
      <c r="IT49" s="1"/>
      <c r="IU49" s="1"/>
      <c r="IV49" s="1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</row>
    <row r="50" ht="15.0" customHeight="1">
      <c r="A50" s="34"/>
      <c r="B50" s="36"/>
      <c r="C50" s="36"/>
      <c r="D50" s="52"/>
      <c r="E50" s="38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40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40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40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40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40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40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40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40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40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40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40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40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40"/>
      <c r="IS50" s="1"/>
      <c r="IT50" s="1"/>
      <c r="IU50" s="1"/>
      <c r="IV50" s="1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</row>
    <row r="51" ht="15.0" customHeight="1">
      <c r="A51" s="34"/>
      <c r="B51" s="36"/>
      <c r="C51" s="36"/>
      <c r="D51" s="52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40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40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40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4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40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40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40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40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40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40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40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40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40"/>
      <c r="IS51" s="1"/>
      <c r="IT51" s="1"/>
      <c r="IU51" s="1"/>
      <c r="IV51" s="1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</row>
    <row r="52" ht="15.0" customHeight="1">
      <c r="A52" s="34"/>
      <c r="B52" s="36"/>
      <c r="C52" s="36"/>
      <c r="D52" s="52"/>
      <c r="E52" s="38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40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40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40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40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40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40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40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40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40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40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40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40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40"/>
      <c r="IS52" s="1"/>
      <c r="IT52" s="1"/>
      <c r="IU52" s="1"/>
      <c r="IV52" s="1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</row>
    <row r="53" ht="15.0" customHeight="1">
      <c r="A53" s="34"/>
      <c r="B53" s="36"/>
      <c r="C53" s="36"/>
      <c r="D53" s="52"/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40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40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40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40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40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40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40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40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40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40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40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40"/>
      <c r="IS53" s="1"/>
      <c r="IT53" s="1"/>
      <c r="IU53" s="1"/>
      <c r="IV53" s="1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</row>
    <row r="54" ht="15.0" customHeight="1">
      <c r="A54" s="34"/>
      <c r="B54" s="36"/>
      <c r="C54" s="36"/>
      <c r="D54" s="52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40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40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40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40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40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40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40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40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40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40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40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40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40"/>
      <c r="IS54" s="1"/>
      <c r="IT54" s="1"/>
      <c r="IU54" s="1"/>
      <c r="IV54" s="1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</row>
    <row r="55" ht="15.0" customHeight="1">
      <c r="A55" s="34"/>
      <c r="B55" s="36"/>
      <c r="C55" s="36"/>
      <c r="D55" s="37"/>
      <c r="E55" s="38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40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40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40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40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40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40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40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40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40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40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40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40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40"/>
      <c r="IS55" s="1"/>
      <c r="IT55" s="1"/>
      <c r="IU55" s="1"/>
      <c r="IV55" s="1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</row>
    <row r="56" ht="15.0" customHeight="1">
      <c r="A56" s="34"/>
      <c r="B56" s="36"/>
      <c r="C56" s="36"/>
      <c r="D56" s="52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40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40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40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40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40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40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40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40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40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40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40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40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40"/>
      <c r="IS56" s="1"/>
      <c r="IT56" s="1"/>
      <c r="IU56" s="1"/>
      <c r="IV56" s="1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</row>
    <row r="57" ht="15.0" customHeight="1">
      <c r="A57" s="34"/>
      <c r="B57" s="36"/>
      <c r="C57" s="36"/>
      <c r="D57" s="52"/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>
        <f t="shared" ref="S57:S70" si="79">SUM(F57:R57)</f>
        <v>0</v>
      </c>
      <c r="T57" s="39"/>
      <c r="U57" s="39">
        <f t="shared" ref="U57:U70" si="80">S57-V57</f>
        <v>0</v>
      </c>
      <c r="V57" s="39">
        <f t="shared" ref="V57:V70" si="81">+S57*0.24</f>
        <v>0</v>
      </c>
      <c r="W57" s="39">
        <f t="shared" ref="W57:W70" si="82">+S57*0.4</f>
        <v>0</v>
      </c>
      <c r="X57" s="40">
        <f t="shared" ref="X57:X70" si="83">W57+V57+U57</f>
        <v>0</v>
      </c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>
        <f t="shared" ref="AL57:AL70" si="84">SUM(Y57:AK57)</f>
        <v>0</v>
      </c>
      <c r="AM57" s="39"/>
      <c r="AN57" s="39">
        <f t="shared" ref="AN57:AN70" si="85">AL57-AO57</f>
        <v>0</v>
      </c>
      <c r="AO57" s="39">
        <f t="shared" ref="AO57:AO70" si="86">+AL57*0.24</f>
        <v>0</v>
      </c>
      <c r="AP57" s="39">
        <f t="shared" ref="AP57:AP70" si="87">+AL57*0.4</f>
        <v>0</v>
      </c>
      <c r="AQ57" s="40">
        <f t="shared" ref="AQ57:AQ70" si="88">AP57+AO57+AN57</f>
        <v>0</v>
      </c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>
        <f t="shared" ref="BE57:BE70" si="89">SUM(AR57:BD57)</f>
        <v>0</v>
      </c>
      <c r="BF57" s="39"/>
      <c r="BG57" s="39">
        <f t="shared" ref="BG57:BG70" si="90">BE57-BH57</f>
        <v>0</v>
      </c>
      <c r="BH57" s="39">
        <f t="shared" ref="BH57:BH70" si="91">+BE57*0.24</f>
        <v>0</v>
      </c>
      <c r="BI57" s="39">
        <f t="shared" ref="BI57:BI70" si="92">+BE57*0.4</f>
        <v>0</v>
      </c>
      <c r="BJ57" s="40">
        <f t="shared" ref="BJ57:BJ70" si="93">BI57+BH57+BG57</f>
        <v>0</v>
      </c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>
        <f t="shared" ref="BX57:BX70" si="94">SUM(BK57:BW57)</f>
        <v>0</v>
      </c>
      <c r="BY57" s="39"/>
      <c r="BZ57" s="39">
        <f t="shared" ref="BZ57:BZ70" si="95">BX57-CA57</f>
        <v>0</v>
      </c>
      <c r="CA57" s="39">
        <f t="shared" ref="CA57:CA70" si="96">+BX57*0.24</f>
        <v>0</v>
      </c>
      <c r="CB57" s="39">
        <f t="shared" ref="CB57:CB70" si="97">+BX57*0.4</f>
        <v>0</v>
      </c>
      <c r="CC57" s="40">
        <f t="shared" ref="CC57:CC70" si="98">CB57+CA57+BZ57</f>
        <v>0</v>
      </c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>
        <f t="shared" ref="CQ57:CQ70" si="99">SUM(CD57:CP57)</f>
        <v>0</v>
      </c>
      <c r="CR57" s="39"/>
      <c r="CS57" s="39">
        <f t="shared" ref="CS57:CS70" si="100">CQ57-CT57</f>
        <v>0</v>
      </c>
      <c r="CT57" s="39">
        <f t="shared" ref="CT57:CT70" si="101">+CQ57*0.24</f>
        <v>0</v>
      </c>
      <c r="CU57" s="39">
        <f t="shared" ref="CU57:CU70" si="102">+CQ57*0.4</f>
        <v>0</v>
      </c>
      <c r="CV57" s="40">
        <f t="shared" ref="CV57:CV70" si="103">CU57+CT57+CS57</f>
        <v>0</v>
      </c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>
        <f t="shared" ref="DJ57:DJ70" si="104">SUM(CW57:DI57)</f>
        <v>0</v>
      </c>
      <c r="DK57" s="39"/>
      <c r="DL57" s="39">
        <f t="shared" ref="DL57:DL70" si="105">DJ57-DM57</f>
        <v>0</v>
      </c>
      <c r="DM57" s="39">
        <f t="shared" ref="DM57:DM70" si="106">+DJ57*0.24</f>
        <v>0</v>
      </c>
      <c r="DN57" s="39">
        <f t="shared" ref="DN57:DN70" si="107">+DJ57*0.4</f>
        <v>0</v>
      </c>
      <c r="DO57" s="40">
        <f t="shared" ref="DO57:DO70" si="108">DN57+DM57+DL57</f>
        <v>0</v>
      </c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>
        <f t="shared" ref="EC57:EC70" si="109">SUM(DP57:EB57)</f>
        <v>0</v>
      </c>
      <c r="ED57" s="39"/>
      <c r="EE57" s="39">
        <f t="shared" ref="EE57:EE70" si="110">EC57-EF57</f>
        <v>0</v>
      </c>
      <c r="EF57" s="39">
        <f t="shared" ref="EF57:EF70" si="111">+EC57*0.24</f>
        <v>0</v>
      </c>
      <c r="EG57" s="39">
        <f t="shared" ref="EG57:EG70" si="112">+EC57*0.4</f>
        <v>0</v>
      </c>
      <c r="EH57" s="40">
        <f t="shared" ref="EH57:EH70" si="113">EG57+EF57+EE57</f>
        <v>0</v>
      </c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>
        <f t="shared" ref="EV57:EV70" si="114">SUM(EI57:EU57)</f>
        <v>0</v>
      </c>
      <c r="EW57" s="39"/>
      <c r="EX57" s="39">
        <f t="shared" ref="EX57:EX70" si="115">EV57-EY57</f>
        <v>0</v>
      </c>
      <c r="EY57" s="39">
        <f t="shared" ref="EY57:EY70" si="116">+EV57*0.24</f>
        <v>0</v>
      </c>
      <c r="EZ57" s="39">
        <f t="shared" ref="EZ57:EZ70" si="117">+EV57*0.4</f>
        <v>0</v>
      </c>
      <c r="FA57" s="40">
        <f t="shared" ref="FA57:FA70" si="118">EZ57+EY57+EX57</f>
        <v>0</v>
      </c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>
        <f t="shared" ref="FO57:FO70" si="119">SUM(FB57:FN57)</f>
        <v>0</v>
      </c>
      <c r="FP57" s="39"/>
      <c r="FQ57" s="39">
        <f t="shared" ref="FQ57:FQ70" si="120">FO57-FR57</f>
        <v>0</v>
      </c>
      <c r="FR57" s="39">
        <f t="shared" ref="FR57:FR70" si="121">+FO57*0.24</f>
        <v>0</v>
      </c>
      <c r="FS57" s="39">
        <f t="shared" ref="FS57:FS70" si="122">+FO57*0.4</f>
        <v>0</v>
      </c>
      <c r="FT57" s="40">
        <f t="shared" ref="FT57:FT70" si="123">FS57+FR57+FQ57</f>
        <v>0</v>
      </c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>
        <f t="shared" ref="GH57:GH70" si="124">SUM(FU57:GG57)</f>
        <v>0</v>
      </c>
      <c r="GI57" s="39"/>
      <c r="GJ57" s="39">
        <f t="shared" ref="GJ57:GJ70" si="125">GH57-GK57</f>
        <v>0</v>
      </c>
      <c r="GK57" s="39">
        <f t="shared" ref="GK57:GK70" si="126">+GH57*0.24</f>
        <v>0</v>
      </c>
      <c r="GL57" s="39">
        <f t="shared" ref="GL57:GL70" si="127">+GH57*0.4</f>
        <v>0</v>
      </c>
      <c r="GM57" s="40">
        <f t="shared" ref="GM57:GM70" si="128">GL57+GK57+GJ57</f>
        <v>0</v>
      </c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>
        <f t="shared" ref="HA57:HA70" si="129">SUM(GN57:GZ57)</f>
        <v>0</v>
      </c>
      <c r="HB57" s="39"/>
      <c r="HC57" s="39">
        <f t="shared" ref="HC57:HC70" si="130">HA57-HD57</f>
        <v>0</v>
      </c>
      <c r="HD57" s="39">
        <f t="shared" ref="HD57:HD70" si="131">+HA57*0.24</f>
        <v>0</v>
      </c>
      <c r="HE57" s="39">
        <f t="shared" ref="HE57:HE70" si="132">+HA57*0.4</f>
        <v>0</v>
      </c>
      <c r="HF57" s="40">
        <f t="shared" ref="HF57:HF70" si="133">HE57+HD57+HC57</f>
        <v>0</v>
      </c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>
        <f t="shared" ref="HT57:HT70" si="134">SUM(HG57:HS57)</f>
        <v>0</v>
      </c>
      <c r="HU57" s="39"/>
      <c r="HV57" s="39">
        <f t="shared" ref="HV57:HV70" si="135">HT57-HW57</f>
        <v>0</v>
      </c>
      <c r="HW57" s="39">
        <f t="shared" ref="HW57:HW70" si="136">+HT57*0.24</f>
        <v>0</v>
      </c>
      <c r="HX57" s="39">
        <f t="shared" ref="HX57:HX70" si="137">+HT57*0.4</f>
        <v>0</v>
      </c>
      <c r="HY57" s="40">
        <f t="shared" ref="HY57:HY70" si="138">HX57+HW57+HV57</f>
        <v>0</v>
      </c>
      <c r="HZ57" s="39">
        <f t="shared" ref="HZ57:IL57" si="77">F57+Y57+AR57+BK57+CD57+CW57+DP57+EI57+FB57+FU57+GN57+HG57</f>
        <v>0</v>
      </c>
      <c r="IA57" s="39">
        <f t="shared" si="77"/>
        <v>0</v>
      </c>
      <c r="IB57" s="39">
        <f t="shared" si="77"/>
        <v>0</v>
      </c>
      <c r="IC57" s="39">
        <f t="shared" si="77"/>
        <v>0</v>
      </c>
      <c r="ID57" s="39">
        <f t="shared" si="77"/>
        <v>0</v>
      </c>
      <c r="IE57" s="39">
        <f t="shared" si="77"/>
        <v>0</v>
      </c>
      <c r="IF57" s="39">
        <f t="shared" si="77"/>
        <v>0</v>
      </c>
      <c r="IG57" s="39">
        <f t="shared" si="77"/>
        <v>0</v>
      </c>
      <c r="IH57" s="39">
        <f t="shared" si="77"/>
        <v>0</v>
      </c>
      <c r="II57" s="39">
        <f t="shared" si="77"/>
        <v>0</v>
      </c>
      <c r="IJ57" s="39">
        <f t="shared" si="77"/>
        <v>0</v>
      </c>
      <c r="IK57" s="39">
        <f t="shared" si="77"/>
        <v>0</v>
      </c>
      <c r="IL57" s="39">
        <f t="shared" si="77"/>
        <v>0</v>
      </c>
      <c r="IM57" s="39">
        <f t="shared" ref="IM57:IM70" si="140">SUM(HZ57:IL57)</f>
        <v>0</v>
      </c>
      <c r="IN57" s="39">
        <f t="shared" ref="IN57:IN70" si="141">T57+AM57+BF57+BY57+CR57+DK57+ED57+EW57+FP57+GI57+HB57+HU57</f>
        <v>0</v>
      </c>
      <c r="IO57" s="39">
        <f t="shared" ref="IO57:IO70" si="142">IM57-IP57+IN57</f>
        <v>0</v>
      </c>
      <c r="IP57" s="39">
        <f t="shared" ref="IP57:IQ57" si="78">V57+AO57+BH57+CA57+CT57+DM57+EF57+EY57+FR57+GK57+HD57+HW57</f>
        <v>0</v>
      </c>
      <c r="IQ57" s="39">
        <f t="shared" si="78"/>
        <v>0</v>
      </c>
      <c r="IR57" s="40">
        <f t="shared" ref="IR57:IR70" si="144">IQ57+IP57+IO57</f>
        <v>0</v>
      </c>
      <c r="IS57" s="1"/>
      <c r="IT57" s="1"/>
      <c r="IU57" s="1"/>
      <c r="IV57" s="1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</row>
    <row r="58" ht="15.0" customHeight="1">
      <c r="A58" s="34"/>
      <c r="B58" s="36"/>
      <c r="C58" s="36"/>
      <c r="D58" s="52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>
        <f t="shared" si="79"/>
        <v>0</v>
      </c>
      <c r="T58" s="39"/>
      <c r="U58" s="39">
        <f t="shared" si="80"/>
        <v>0</v>
      </c>
      <c r="V58" s="39">
        <f t="shared" si="81"/>
        <v>0</v>
      </c>
      <c r="W58" s="39">
        <f t="shared" si="82"/>
        <v>0</v>
      </c>
      <c r="X58" s="40">
        <f t="shared" si="83"/>
        <v>0</v>
      </c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>
        <f t="shared" si="84"/>
        <v>0</v>
      </c>
      <c r="AM58" s="39"/>
      <c r="AN58" s="39">
        <f t="shared" si="85"/>
        <v>0</v>
      </c>
      <c r="AO58" s="39">
        <f t="shared" si="86"/>
        <v>0</v>
      </c>
      <c r="AP58" s="39">
        <f t="shared" si="87"/>
        <v>0</v>
      </c>
      <c r="AQ58" s="40">
        <f t="shared" si="88"/>
        <v>0</v>
      </c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>
        <f t="shared" si="89"/>
        <v>0</v>
      </c>
      <c r="BF58" s="39"/>
      <c r="BG58" s="39">
        <f t="shared" si="90"/>
        <v>0</v>
      </c>
      <c r="BH58" s="39">
        <f t="shared" si="91"/>
        <v>0</v>
      </c>
      <c r="BI58" s="39">
        <f t="shared" si="92"/>
        <v>0</v>
      </c>
      <c r="BJ58" s="40">
        <f t="shared" si="93"/>
        <v>0</v>
      </c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>
        <f t="shared" si="94"/>
        <v>0</v>
      </c>
      <c r="BY58" s="39"/>
      <c r="BZ58" s="39">
        <f t="shared" si="95"/>
        <v>0</v>
      </c>
      <c r="CA58" s="39">
        <f t="shared" si="96"/>
        <v>0</v>
      </c>
      <c r="CB58" s="39">
        <f t="shared" si="97"/>
        <v>0</v>
      </c>
      <c r="CC58" s="40">
        <f t="shared" si="98"/>
        <v>0</v>
      </c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>
        <f t="shared" si="99"/>
        <v>0</v>
      </c>
      <c r="CR58" s="39"/>
      <c r="CS58" s="39">
        <f t="shared" si="100"/>
        <v>0</v>
      </c>
      <c r="CT58" s="39">
        <f t="shared" si="101"/>
        <v>0</v>
      </c>
      <c r="CU58" s="39">
        <f t="shared" si="102"/>
        <v>0</v>
      </c>
      <c r="CV58" s="40">
        <f t="shared" si="103"/>
        <v>0</v>
      </c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>
        <f t="shared" si="104"/>
        <v>0</v>
      </c>
      <c r="DK58" s="39"/>
      <c r="DL58" s="39">
        <f t="shared" si="105"/>
        <v>0</v>
      </c>
      <c r="DM58" s="39">
        <f t="shared" si="106"/>
        <v>0</v>
      </c>
      <c r="DN58" s="39">
        <f t="shared" si="107"/>
        <v>0</v>
      </c>
      <c r="DO58" s="40">
        <f t="shared" si="108"/>
        <v>0</v>
      </c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>
        <f t="shared" si="109"/>
        <v>0</v>
      </c>
      <c r="ED58" s="39"/>
      <c r="EE58" s="39">
        <f t="shared" si="110"/>
        <v>0</v>
      </c>
      <c r="EF58" s="39">
        <f t="shared" si="111"/>
        <v>0</v>
      </c>
      <c r="EG58" s="39">
        <f t="shared" si="112"/>
        <v>0</v>
      </c>
      <c r="EH58" s="40">
        <f t="shared" si="113"/>
        <v>0</v>
      </c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>
        <f t="shared" si="114"/>
        <v>0</v>
      </c>
      <c r="EW58" s="39"/>
      <c r="EX58" s="39">
        <f t="shared" si="115"/>
        <v>0</v>
      </c>
      <c r="EY58" s="39">
        <f t="shared" si="116"/>
        <v>0</v>
      </c>
      <c r="EZ58" s="39">
        <f t="shared" si="117"/>
        <v>0</v>
      </c>
      <c r="FA58" s="40">
        <f t="shared" si="118"/>
        <v>0</v>
      </c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>
        <f t="shared" si="119"/>
        <v>0</v>
      </c>
      <c r="FP58" s="39"/>
      <c r="FQ58" s="39">
        <f t="shared" si="120"/>
        <v>0</v>
      </c>
      <c r="FR58" s="39">
        <f t="shared" si="121"/>
        <v>0</v>
      </c>
      <c r="FS58" s="39">
        <f t="shared" si="122"/>
        <v>0</v>
      </c>
      <c r="FT58" s="40">
        <f t="shared" si="123"/>
        <v>0</v>
      </c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>
        <f t="shared" si="124"/>
        <v>0</v>
      </c>
      <c r="GI58" s="39"/>
      <c r="GJ58" s="39">
        <f t="shared" si="125"/>
        <v>0</v>
      </c>
      <c r="GK58" s="39">
        <f t="shared" si="126"/>
        <v>0</v>
      </c>
      <c r="GL58" s="39">
        <f t="shared" si="127"/>
        <v>0</v>
      </c>
      <c r="GM58" s="40">
        <f t="shared" si="128"/>
        <v>0</v>
      </c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>
        <f t="shared" si="129"/>
        <v>0</v>
      </c>
      <c r="HB58" s="39"/>
      <c r="HC58" s="39">
        <f t="shared" si="130"/>
        <v>0</v>
      </c>
      <c r="HD58" s="39">
        <f t="shared" si="131"/>
        <v>0</v>
      </c>
      <c r="HE58" s="39">
        <f t="shared" si="132"/>
        <v>0</v>
      </c>
      <c r="HF58" s="40">
        <f t="shared" si="133"/>
        <v>0</v>
      </c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>
        <f t="shared" si="134"/>
        <v>0</v>
      </c>
      <c r="HU58" s="39"/>
      <c r="HV58" s="39">
        <f t="shared" si="135"/>
        <v>0</v>
      </c>
      <c r="HW58" s="39">
        <f t="shared" si="136"/>
        <v>0</v>
      </c>
      <c r="HX58" s="39">
        <f t="shared" si="137"/>
        <v>0</v>
      </c>
      <c r="HY58" s="40">
        <f t="shared" si="138"/>
        <v>0</v>
      </c>
      <c r="HZ58" s="39">
        <f t="shared" ref="HZ58:IL58" si="139">F58+Y58+AR58+BK58+CD58+CW58+DP58+EI58+FB58+FU58+GN58+HG58</f>
        <v>0</v>
      </c>
      <c r="IA58" s="39">
        <f t="shared" si="139"/>
        <v>0</v>
      </c>
      <c r="IB58" s="39">
        <f t="shared" si="139"/>
        <v>0</v>
      </c>
      <c r="IC58" s="39">
        <f t="shared" si="139"/>
        <v>0</v>
      </c>
      <c r="ID58" s="39">
        <f t="shared" si="139"/>
        <v>0</v>
      </c>
      <c r="IE58" s="39">
        <f t="shared" si="139"/>
        <v>0</v>
      </c>
      <c r="IF58" s="39">
        <f t="shared" si="139"/>
        <v>0</v>
      </c>
      <c r="IG58" s="39">
        <f t="shared" si="139"/>
        <v>0</v>
      </c>
      <c r="IH58" s="39">
        <f t="shared" si="139"/>
        <v>0</v>
      </c>
      <c r="II58" s="39">
        <f t="shared" si="139"/>
        <v>0</v>
      </c>
      <c r="IJ58" s="39">
        <f t="shared" si="139"/>
        <v>0</v>
      </c>
      <c r="IK58" s="39">
        <f t="shared" si="139"/>
        <v>0</v>
      </c>
      <c r="IL58" s="39">
        <f t="shared" si="139"/>
        <v>0</v>
      </c>
      <c r="IM58" s="39">
        <f t="shared" si="140"/>
        <v>0</v>
      </c>
      <c r="IN58" s="39">
        <f t="shared" si="141"/>
        <v>0</v>
      </c>
      <c r="IO58" s="39">
        <f t="shared" si="142"/>
        <v>0</v>
      </c>
      <c r="IP58" s="39">
        <f t="shared" ref="IP58:IQ58" si="143">V58+AO58+BH58+CA58+CT58+DM58+EF58+EY58+FR58+GK58+HD58+HW58</f>
        <v>0</v>
      </c>
      <c r="IQ58" s="39">
        <f t="shared" si="143"/>
        <v>0</v>
      </c>
      <c r="IR58" s="40">
        <f t="shared" si="144"/>
        <v>0</v>
      </c>
      <c r="IS58" s="1"/>
      <c r="IT58" s="1"/>
      <c r="IU58" s="1"/>
      <c r="IV58" s="1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</row>
    <row r="59" ht="15.0" customHeight="1">
      <c r="A59" s="34"/>
      <c r="B59" s="36"/>
      <c r="C59" s="36"/>
      <c r="D59" s="52"/>
      <c r="E59" s="38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>
        <f t="shared" si="79"/>
        <v>0</v>
      </c>
      <c r="T59" s="39"/>
      <c r="U59" s="39">
        <f t="shared" si="80"/>
        <v>0</v>
      </c>
      <c r="V59" s="39">
        <f t="shared" si="81"/>
        <v>0</v>
      </c>
      <c r="W59" s="39">
        <f t="shared" si="82"/>
        <v>0</v>
      </c>
      <c r="X59" s="40">
        <f t="shared" si="83"/>
        <v>0</v>
      </c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>
        <f t="shared" si="84"/>
        <v>0</v>
      </c>
      <c r="AM59" s="39"/>
      <c r="AN59" s="39">
        <f t="shared" si="85"/>
        <v>0</v>
      </c>
      <c r="AO59" s="39">
        <f t="shared" si="86"/>
        <v>0</v>
      </c>
      <c r="AP59" s="39">
        <f t="shared" si="87"/>
        <v>0</v>
      </c>
      <c r="AQ59" s="40">
        <f t="shared" si="88"/>
        <v>0</v>
      </c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>
        <f t="shared" si="89"/>
        <v>0</v>
      </c>
      <c r="BF59" s="39"/>
      <c r="BG59" s="39">
        <f t="shared" si="90"/>
        <v>0</v>
      </c>
      <c r="BH59" s="39">
        <f t="shared" si="91"/>
        <v>0</v>
      </c>
      <c r="BI59" s="39">
        <f t="shared" si="92"/>
        <v>0</v>
      </c>
      <c r="BJ59" s="40">
        <f t="shared" si="93"/>
        <v>0</v>
      </c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>
        <f t="shared" si="94"/>
        <v>0</v>
      </c>
      <c r="BY59" s="39"/>
      <c r="BZ59" s="39">
        <f t="shared" si="95"/>
        <v>0</v>
      </c>
      <c r="CA59" s="39">
        <f t="shared" si="96"/>
        <v>0</v>
      </c>
      <c r="CB59" s="39">
        <f t="shared" si="97"/>
        <v>0</v>
      </c>
      <c r="CC59" s="40">
        <f t="shared" si="98"/>
        <v>0</v>
      </c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>
        <f t="shared" si="99"/>
        <v>0</v>
      </c>
      <c r="CR59" s="39"/>
      <c r="CS59" s="39">
        <f t="shared" si="100"/>
        <v>0</v>
      </c>
      <c r="CT59" s="39">
        <f t="shared" si="101"/>
        <v>0</v>
      </c>
      <c r="CU59" s="39">
        <f t="shared" si="102"/>
        <v>0</v>
      </c>
      <c r="CV59" s="40">
        <f t="shared" si="103"/>
        <v>0</v>
      </c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>
        <f t="shared" si="104"/>
        <v>0</v>
      </c>
      <c r="DK59" s="39"/>
      <c r="DL59" s="39">
        <f t="shared" si="105"/>
        <v>0</v>
      </c>
      <c r="DM59" s="39">
        <f t="shared" si="106"/>
        <v>0</v>
      </c>
      <c r="DN59" s="39">
        <f t="shared" si="107"/>
        <v>0</v>
      </c>
      <c r="DO59" s="40">
        <f t="shared" si="108"/>
        <v>0</v>
      </c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>
        <f t="shared" si="109"/>
        <v>0</v>
      </c>
      <c r="ED59" s="39"/>
      <c r="EE59" s="39">
        <f t="shared" si="110"/>
        <v>0</v>
      </c>
      <c r="EF59" s="39">
        <f t="shared" si="111"/>
        <v>0</v>
      </c>
      <c r="EG59" s="39">
        <f t="shared" si="112"/>
        <v>0</v>
      </c>
      <c r="EH59" s="40">
        <f t="shared" si="113"/>
        <v>0</v>
      </c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>
        <f t="shared" si="114"/>
        <v>0</v>
      </c>
      <c r="EW59" s="39"/>
      <c r="EX59" s="39">
        <f t="shared" si="115"/>
        <v>0</v>
      </c>
      <c r="EY59" s="39">
        <f t="shared" si="116"/>
        <v>0</v>
      </c>
      <c r="EZ59" s="39">
        <f t="shared" si="117"/>
        <v>0</v>
      </c>
      <c r="FA59" s="40">
        <f t="shared" si="118"/>
        <v>0</v>
      </c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>
        <f t="shared" si="119"/>
        <v>0</v>
      </c>
      <c r="FP59" s="39"/>
      <c r="FQ59" s="39">
        <f t="shared" si="120"/>
        <v>0</v>
      </c>
      <c r="FR59" s="39">
        <f t="shared" si="121"/>
        <v>0</v>
      </c>
      <c r="FS59" s="39">
        <f t="shared" si="122"/>
        <v>0</v>
      </c>
      <c r="FT59" s="40">
        <f t="shared" si="123"/>
        <v>0</v>
      </c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>
        <f t="shared" si="124"/>
        <v>0</v>
      </c>
      <c r="GI59" s="39"/>
      <c r="GJ59" s="39">
        <f t="shared" si="125"/>
        <v>0</v>
      </c>
      <c r="GK59" s="39">
        <f t="shared" si="126"/>
        <v>0</v>
      </c>
      <c r="GL59" s="39">
        <f t="shared" si="127"/>
        <v>0</v>
      </c>
      <c r="GM59" s="40">
        <f t="shared" si="128"/>
        <v>0</v>
      </c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>
        <f t="shared" si="129"/>
        <v>0</v>
      </c>
      <c r="HB59" s="39"/>
      <c r="HC59" s="39">
        <f t="shared" si="130"/>
        <v>0</v>
      </c>
      <c r="HD59" s="39">
        <f t="shared" si="131"/>
        <v>0</v>
      </c>
      <c r="HE59" s="39">
        <f t="shared" si="132"/>
        <v>0</v>
      </c>
      <c r="HF59" s="40">
        <f t="shared" si="133"/>
        <v>0</v>
      </c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>
        <f t="shared" si="134"/>
        <v>0</v>
      </c>
      <c r="HU59" s="39"/>
      <c r="HV59" s="39">
        <f t="shared" si="135"/>
        <v>0</v>
      </c>
      <c r="HW59" s="39">
        <f t="shared" si="136"/>
        <v>0</v>
      </c>
      <c r="HX59" s="39">
        <f t="shared" si="137"/>
        <v>0</v>
      </c>
      <c r="HY59" s="40">
        <f t="shared" si="138"/>
        <v>0</v>
      </c>
      <c r="HZ59" s="39">
        <f t="shared" ref="HZ59:IL59" si="145">F59+Y59+AR59+BK59+CD59+CW59+DP59+EI59+FB59+FU59+GN59+HG59</f>
        <v>0</v>
      </c>
      <c r="IA59" s="39">
        <f t="shared" si="145"/>
        <v>0</v>
      </c>
      <c r="IB59" s="39">
        <f t="shared" si="145"/>
        <v>0</v>
      </c>
      <c r="IC59" s="39">
        <f t="shared" si="145"/>
        <v>0</v>
      </c>
      <c r="ID59" s="39">
        <f t="shared" si="145"/>
        <v>0</v>
      </c>
      <c r="IE59" s="39">
        <f t="shared" si="145"/>
        <v>0</v>
      </c>
      <c r="IF59" s="39">
        <f t="shared" si="145"/>
        <v>0</v>
      </c>
      <c r="IG59" s="39">
        <f t="shared" si="145"/>
        <v>0</v>
      </c>
      <c r="IH59" s="39">
        <f t="shared" si="145"/>
        <v>0</v>
      </c>
      <c r="II59" s="39">
        <f t="shared" si="145"/>
        <v>0</v>
      </c>
      <c r="IJ59" s="39">
        <f t="shared" si="145"/>
        <v>0</v>
      </c>
      <c r="IK59" s="39">
        <f t="shared" si="145"/>
        <v>0</v>
      </c>
      <c r="IL59" s="39">
        <f t="shared" si="145"/>
        <v>0</v>
      </c>
      <c r="IM59" s="39">
        <f t="shared" si="140"/>
        <v>0</v>
      </c>
      <c r="IN59" s="39">
        <f t="shared" si="141"/>
        <v>0</v>
      </c>
      <c r="IO59" s="39">
        <f t="shared" si="142"/>
        <v>0</v>
      </c>
      <c r="IP59" s="39">
        <f t="shared" ref="IP59:IQ59" si="146">V59+AO59+BH59+CA59+CT59+DM59+EF59+EY59+FR59+GK59+HD59+HW59</f>
        <v>0</v>
      </c>
      <c r="IQ59" s="39">
        <f t="shared" si="146"/>
        <v>0</v>
      </c>
      <c r="IR59" s="40">
        <f t="shared" si="144"/>
        <v>0</v>
      </c>
      <c r="IS59" s="1"/>
      <c r="IT59" s="1"/>
      <c r="IU59" s="1"/>
      <c r="IV59" s="1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</row>
    <row r="60" ht="15.0" customHeight="1">
      <c r="A60" s="34"/>
      <c r="B60" s="36"/>
      <c r="C60" s="36"/>
      <c r="D60" s="52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>
        <f t="shared" si="79"/>
        <v>0</v>
      </c>
      <c r="T60" s="39"/>
      <c r="U60" s="39">
        <f t="shared" si="80"/>
        <v>0</v>
      </c>
      <c r="V60" s="39">
        <f t="shared" si="81"/>
        <v>0</v>
      </c>
      <c r="W60" s="39">
        <f t="shared" si="82"/>
        <v>0</v>
      </c>
      <c r="X60" s="40">
        <f t="shared" si="83"/>
        <v>0</v>
      </c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>
        <f t="shared" si="84"/>
        <v>0</v>
      </c>
      <c r="AM60" s="39"/>
      <c r="AN60" s="39">
        <f t="shared" si="85"/>
        <v>0</v>
      </c>
      <c r="AO60" s="39">
        <f t="shared" si="86"/>
        <v>0</v>
      </c>
      <c r="AP60" s="39">
        <f t="shared" si="87"/>
        <v>0</v>
      </c>
      <c r="AQ60" s="40">
        <f t="shared" si="88"/>
        <v>0</v>
      </c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>
        <f t="shared" si="89"/>
        <v>0</v>
      </c>
      <c r="BF60" s="39"/>
      <c r="BG60" s="39">
        <f t="shared" si="90"/>
        <v>0</v>
      </c>
      <c r="BH60" s="39">
        <f t="shared" si="91"/>
        <v>0</v>
      </c>
      <c r="BI60" s="39">
        <f t="shared" si="92"/>
        <v>0</v>
      </c>
      <c r="BJ60" s="40">
        <f t="shared" si="93"/>
        <v>0</v>
      </c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>
        <f t="shared" si="94"/>
        <v>0</v>
      </c>
      <c r="BY60" s="39"/>
      <c r="BZ60" s="39">
        <f t="shared" si="95"/>
        <v>0</v>
      </c>
      <c r="CA60" s="39">
        <f t="shared" si="96"/>
        <v>0</v>
      </c>
      <c r="CB60" s="39">
        <f t="shared" si="97"/>
        <v>0</v>
      </c>
      <c r="CC60" s="40">
        <f t="shared" si="98"/>
        <v>0</v>
      </c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>
        <f t="shared" si="99"/>
        <v>0</v>
      </c>
      <c r="CR60" s="39"/>
      <c r="CS60" s="39">
        <f t="shared" si="100"/>
        <v>0</v>
      </c>
      <c r="CT60" s="39">
        <f t="shared" si="101"/>
        <v>0</v>
      </c>
      <c r="CU60" s="39">
        <f t="shared" si="102"/>
        <v>0</v>
      </c>
      <c r="CV60" s="40">
        <f t="shared" si="103"/>
        <v>0</v>
      </c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>
        <f t="shared" si="104"/>
        <v>0</v>
      </c>
      <c r="DK60" s="39"/>
      <c r="DL60" s="39">
        <f t="shared" si="105"/>
        <v>0</v>
      </c>
      <c r="DM60" s="39">
        <f t="shared" si="106"/>
        <v>0</v>
      </c>
      <c r="DN60" s="39">
        <f t="shared" si="107"/>
        <v>0</v>
      </c>
      <c r="DO60" s="40">
        <f t="shared" si="108"/>
        <v>0</v>
      </c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>
        <f t="shared" si="109"/>
        <v>0</v>
      </c>
      <c r="ED60" s="39"/>
      <c r="EE60" s="39">
        <f t="shared" si="110"/>
        <v>0</v>
      </c>
      <c r="EF60" s="39">
        <f t="shared" si="111"/>
        <v>0</v>
      </c>
      <c r="EG60" s="39">
        <f t="shared" si="112"/>
        <v>0</v>
      </c>
      <c r="EH60" s="40">
        <f t="shared" si="113"/>
        <v>0</v>
      </c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>
        <f t="shared" si="114"/>
        <v>0</v>
      </c>
      <c r="EW60" s="39"/>
      <c r="EX60" s="39">
        <f t="shared" si="115"/>
        <v>0</v>
      </c>
      <c r="EY60" s="39">
        <f t="shared" si="116"/>
        <v>0</v>
      </c>
      <c r="EZ60" s="39">
        <f t="shared" si="117"/>
        <v>0</v>
      </c>
      <c r="FA60" s="40">
        <f t="shared" si="118"/>
        <v>0</v>
      </c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>
        <f t="shared" si="119"/>
        <v>0</v>
      </c>
      <c r="FP60" s="39"/>
      <c r="FQ60" s="39">
        <f t="shared" si="120"/>
        <v>0</v>
      </c>
      <c r="FR60" s="39">
        <f t="shared" si="121"/>
        <v>0</v>
      </c>
      <c r="FS60" s="39">
        <f t="shared" si="122"/>
        <v>0</v>
      </c>
      <c r="FT60" s="40">
        <f t="shared" si="123"/>
        <v>0</v>
      </c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>
        <f t="shared" si="124"/>
        <v>0</v>
      </c>
      <c r="GI60" s="39"/>
      <c r="GJ60" s="39">
        <f t="shared" si="125"/>
        <v>0</v>
      </c>
      <c r="GK60" s="39">
        <f t="shared" si="126"/>
        <v>0</v>
      </c>
      <c r="GL60" s="39">
        <f t="shared" si="127"/>
        <v>0</v>
      </c>
      <c r="GM60" s="40">
        <f t="shared" si="128"/>
        <v>0</v>
      </c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>
        <f t="shared" si="129"/>
        <v>0</v>
      </c>
      <c r="HB60" s="39"/>
      <c r="HC60" s="39">
        <f t="shared" si="130"/>
        <v>0</v>
      </c>
      <c r="HD60" s="39">
        <f t="shared" si="131"/>
        <v>0</v>
      </c>
      <c r="HE60" s="39">
        <f t="shared" si="132"/>
        <v>0</v>
      </c>
      <c r="HF60" s="40">
        <f t="shared" si="133"/>
        <v>0</v>
      </c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>
        <f t="shared" si="134"/>
        <v>0</v>
      </c>
      <c r="HU60" s="39"/>
      <c r="HV60" s="39">
        <f t="shared" si="135"/>
        <v>0</v>
      </c>
      <c r="HW60" s="39">
        <f t="shared" si="136"/>
        <v>0</v>
      </c>
      <c r="HX60" s="39">
        <f t="shared" si="137"/>
        <v>0</v>
      </c>
      <c r="HY60" s="40">
        <f t="shared" si="138"/>
        <v>0</v>
      </c>
      <c r="HZ60" s="39">
        <f t="shared" ref="HZ60:IL60" si="147">F60+Y60+AR60+BK60+CD60+CW60+DP60+EI60+FB60+FU60+GN60+HG60</f>
        <v>0</v>
      </c>
      <c r="IA60" s="39">
        <f t="shared" si="147"/>
        <v>0</v>
      </c>
      <c r="IB60" s="39">
        <f t="shared" si="147"/>
        <v>0</v>
      </c>
      <c r="IC60" s="39">
        <f t="shared" si="147"/>
        <v>0</v>
      </c>
      <c r="ID60" s="39">
        <f t="shared" si="147"/>
        <v>0</v>
      </c>
      <c r="IE60" s="39">
        <f t="shared" si="147"/>
        <v>0</v>
      </c>
      <c r="IF60" s="39">
        <f t="shared" si="147"/>
        <v>0</v>
      </c>
      <c r="IG60" s="39">
        <f t="shared" si="147"/>
        <v>0</v>
      </c>
      <c r="IH60" s="39">
        <f t="shared" si="147"/>
        <v>0</v>
      </c>
      <c r="II60" s="39">
        <f t="shared" si="147"/>
        <v>0</v>
      </c>
      <c r="IJ60" s="39">
        <f t="shared" si="147"/>
        <v>0</v>
      </c>
      <c r="IK60" s="39">
        <f t="shared" si="147"/>
        <v>0</v>
      </c>
      <c r="IL60" s="39">
        <f t="shared" si="147"/>
        <v>0</v>
      </c>
      <c r="IM60" s="39">
        <f t="shared" si="140"/>
        <v>0</v>
      </c>
      <c r="IN60" s="39">
        <f t="shared" si="141"/>
        <v>0</v>
      </c>
      <c r="IO60" s="39">
        <f t="shared" si="142"/>
        <v>0</v>
      </c>
      <c r="IP60" s="39">
        <f t="shared" ref="IP60:IQ60" si="148">V60+AO60+BH60+CA60+CT60+DM60+EF60+EY60+FR60+GK60+HD60+HW60</f>
        <v>0</v>
      </c>
      <c r="IQ60" s="39">
        <f t="shared" si="148"/>
        <v>0</v>
      </c>
      <c r="IR60" s="40">
        <f t="shared" si="144"/>
        <v>0</v>
      </c>
      <c r="IS60" s="1"/>
      <c r="IT60" s="1"/>
      <c r="IU60" s="1"/>
      <c r="IV60" s="1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</row>
    <row r="61" ht="15.0" customHeight="1">
      <c r="A61" s="34"/>
      <c r="B61" s="36"/>
      <c r="C61" s="36"/>
      <c r="D61" s="52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>
        <f t="shared" si="79"/>
        <v>0</v>
      </c>
      <c r="T61" s="39"/>
      <c r="U61" s="39">
        <f t="shared" si="80"/>
        <v>0</v>
      </c>
      <c r="V61" s="39">
        <f t="shared" si="81"/>
        <v>0</v>
      </c>
      <c r="W61" s="39">
        <f t="shared" si="82"/>
        <v>0</v>
      </c>
      <c r="X61" s="40">
        <f t="shared" si="83"/>
        <v>0</v>
      </c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>
        <f t="shared" si="84"/>
        <v>0</v>
      </c>
      <c r="AM61" s="39"/>
      <c r="AN61" s="39">
        <f t="shared" si="85"/>
        <v>0</v>
      </c>
      <c r="AO61" s="39">
        <f t="shared" si="86"/>
        <v>0</v>
      </c>
      <c r="AP61" s="39">
        <f t="shared" si="87"/>
        <v>0</v>
      </c>
      <c r="AQ61" s="40">
        <f t="shared" si="88"/>
        <v>0</v>
      </c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>
        <f t="shared" si="89"/>
        <v>0</v>
      </c>
      <c r="BF61" s="39"/>
      <c r="BG61" s="39">
        <f t="shared" si="90"/>
        <v>0</v>
      </c>
      <c r="BH61" s="39">
        <f t="shared" si="91"/>
        <v>0</v>
      </c>
      <c r="BI61" s="39">
        <f t="shared" si="92"/>
        <v>0</v>
      </c>
      <c r="BJ61" s="40">
        <f t="shared" si="93"/>
        <v>0</v>
      </c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>
        <f t="shared" si="94"/>
        <v>0</v>
      </c>
      <c r="BY61" s="39"/>
      <c r="BZ61" s="39">
        <f t="shared" si="95"/>
        <v>0</v>
      </c>
      <c r="CA61" s="39">
        <f t="shared" si="96"/>
        <v>0</v>
      </c>
      <c r="CB61" s="39">
        <f t="shared" si="97"/>
        <v>0</v>
      </c>
      <c r="CC61" s="40">
        <f t="shared" si="98"/>
        <v>0</v>
      </c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>
        <f t="shared" si="99"/>
        <v>0</v>
      </c>
      <c r="CR61" s="39"/>
      <c r="CS61" s="39">
        <f t="shared" si="100"/>
        <v>0</v>
      </c>
      <c r="CT61" s="39">
        <f t="shared" si="101"/>
        <v>0</v>
      </c>
      <c r="CU61" s="39">
        <f t="shared" si="102"/>
        <v>0</v>
      </c>
      <c r="CV61" s="40">
        <f t="shared" si="103"/>
        <v>0</v>
      </c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>
        <f t="shared" si="104"/>
        <v>0</v>
      </c>
      <c r="DK61" s="39"/>
      <c r="DL61" s="39">
        <f t="shared" si="105"/>
        <v>0</v>
      </c>
      <c r="DM61" s="39">
        <f t="shared" si="106"/>
        <v>0</v>
      </c>
      <c r="DN61" s="39">
        <f t="shared" si="107"/>
        <v>0</v>
      </c>
      <c r="DO61" s="40">
        <f t="shared" si="108"/>
        <v>0</v>
      </c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>
        <f t="shared" si="109"/>
        <v>0</v>
      </c>
      <c r="ED61" s="39"/>
      <c r="EE61" s="39">
        <f t="shared" si="110"/>
        <v>0</v>
      </c>
      <c r="EF61" s="39">
        <f t="shared" si="111"/>
        <v>0</v>
      </c>
      <c r="EG61" s="39">
        <f t="shared" si="112"/>
        <v>0</v>
      </c>
      <c r="EH61" s="40">
        <f t="shared" si="113"/>
        <v>0</v>
      </c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>
        <f t="shared" si="114"/>
        <v>0</v>
      </c>
      <c r="EW61" s="39"/>
      <c r="EX61" s="39">
        <f t="shared" si="115"/>
        <v>0</v>
      </c>
      <c r="EY61" s="39">
        <f t="shared" si="116"/>
        <v>0</v>
      </c>
      <c r="EZ61" s="39">
        <f t="shared" si="117"/>
        <v>0</v>
      </c>
      <c r="FA61" s="40">
        <f t="shared" si="118"/>
        <v>0</v>
      </c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>
        <f t="shared" si="119"/>
        <v>0</v>
      </c>
      <c r="FP61" s="39"/>
      <c r="FQ61" s="39">
        <f t="shared" si="120"/>
        <v>0</v>
      </c>
      <c r="FR61" s="39">
        <f t="shared" si="121"/>
        <v>0</v>
      </c>
      <c r="FS61" s="39">
        <f t="shared" si="122"/>
        <v>0</v>
      </c>
      <c r="FT61" s="40">
        <f t="shared" si="123"/>
        <v>0</v>
      </c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>
        <f t="shared" si="124"/>
        <v>0</v>
      </c>
      <c r="GI61" s="39"/>
      <c r="GJ61" s="39">
        <f t="shared" si="125"/>
        <v>0</v>
      </c>
      <c r="GK61" s="39">
        <f t="shared" si="126"/>
        <v>0</v>
      </c>
      <c r="GL61" s="39">
        <f t="shared" si="127"/>
        <v>0</v>
      </c>
      <c r="GM61" s="40">
        <f t="shared" si="128"/>
        <v>0</v>
      </c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>
        <f t="shared" si="129"/>
        <v>0</v>
      </c>
      <c r="HB61" s="39"/>
      <c r="HC61" s="39">
        <f t="shared" si="130"/>
        <v>0</v>
      </c>
      <c r="HD61" s="39">
        <f t="shared" si="131"/>
        <v>0</v>
      </c>
      <c r="HE61" s="39">
        <f t="shared" si="132"/>
        <v>0</v>
      </c>
      <c r="HF61" s="40">
        <f t="shared" si="133"/>
        <v>0</v>
      </c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>
        <f t="shared" si="134"/>
        <v>0</v>
      </c>
      <c r="HU61" s="39"/>
      <c r="HV61" s="39">
        <f t="shared" si="135"/>
        <v>0</v>
      </c>
      <c r="HW61" s="39">
        <f t="shared" si="136"/>
        <v>0</v>
      </c>
      <c r="HX61" s="39">
        <f t="shared" si="137"/>
        <v>0</v>
      </c>
      <c r="HY61" s="40">
        <f t="shared" si="138"/>
        <v>0</v>
      </c>
      <c r="HZ61" s="39">
        <f t="shared" ref="HZ61:IL61" si="149">F61+Y61+AR61+BK61+CD61+CW61+DP61+EI61+FB61+FU61+GN61+HG61</f>
        <v>0</v>
      </c>
      <c r="IA61" s="39">
        <f t="shared" si="149"/>
        <v>0</v>
      </c>
      <c r="IB61" s="39">
        <f t="shared" si="149"/>
        <v>0</v>
      </c>
      <c r="IC61" s="39">
        <f t="shared" si="149"/>
        <v>0</v>
      </c>
      <c r="ID61" s="39">
        <f t="shared" si="149"/>
        <v>0</v>
      </c>
      <c r="IE61" s="39">
        <f t="shared" si="149"/>
        <v>0</v>
      </c>
      <c r="IF61" s="39">
        <f t="shared" si="149"/>
        <v>0</v>
      </c>
      <c r="IG61" s="39">
        <f t="shared" si="149"/>
        <v>0</v>
      </c>
      <c r="IH61" s="39">
        <f t="shared" si="149"/>
        <v>0</v>
      </c>
      <c r="II61" s="39">
        <f t="shared" si="149"/>
        <v>0</v>
      </c>
      <c r="IJ61" s="39">
        <f t="shared" si="149"/>
        <v>0</v>
      </c>
      <c r="IK61" s="39">
        <f t="shared" si="149"/>
        <v>0</v>
      </c>
      <c r="IL61" s="39">
        <f t="shared" si="149"/>
        <v>0</v>
      </c>
      <c r="IM61" s="39">
        <f t="shared" si="140"/>
        <v>0</v>
      </c>
      <c r="IN61" s="39">
        <f t="shared" si="141"/>
        <v>0</v>
      </c>
      <c r="IO61" s="39">
        <f t="shared" si="142"/>
        <v>0</v>
      </c>
      <c r="IP61" s="39">
        <f t="shared" ref="IP61:IQ61" si="150">V61+AO61+BH61+CA61+CT61+DM61+EF61+EY61+FR61+GK61+HD61+HW61</f>
        <v>0</v>
      </c>
      <c r="IQ61" s="39">
        <f t="shared" si="150"/>
        <v>0</v>
      </c>
      <c r="IR61" s="40">
        <f t="shared" si="144"/>
        <v>0</v>
      </c>
      <c r="IS61" s="1"/>
      <c r="IT61" s="1"/>
      <c r="IU61" s="1"/>
      <c r="IV61" s="1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</row>
    <row r="62" ht="15.0" customHeight="1">
      <c r="A62" s="34"/>
      <c r="B62" s="36"/>
      <c r="C62" s="36"/>
      <c r="D62" s="52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>
        <f t="shared" si="79"/>
        <v>0</v>
      </c>
      <c r="T62" s="39"/>
      <c r="U62" s="39">
        <f t="shared" si="80"/>
        <v>0</v>
      </c>
      <c r="V62" s="39">
        <f t="shared" si="81"/>
        <v>0</v>
      </c>
      <c r="W62" s="39">
        <f t="shared" si="82"/>
        <v>0</v>
      </c>
      <c r="X62" s="40">
        <f t="shared" si="83"/>
        <v>0</v>
      </c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>
        <f t="shared" si="84"/>
        <v>0</v>
      </c>
      <c r="AM62" s="39"/>
      <c r="AN62" s="39">
        <f t="shared" si="85"/>
        <v>0</v>
      </c>
      <c r="AO62" s="39">
        <f t="shared" si="86"/>
        <v>0</v>
      </c>
      <c r="AP62" s="39">
        <f t="shared" si="87"/>
        <v>0</v>
      </c>
      <c r="AQ62" s="40">
        <f t="shared" si="88"/>
        <v>0</v>
      </c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>
        <f t="shared" si="89"/>
        <v>0</v>
      </c>
      <c r="BF62" s="39"/>
      <c r="BG62" s="39">
        <f t="shared" si="90"/>
        <v>0</v>
      </c>
      <c r="BH62" s="39">
        <f t="shared" si="91"/>
        <v>0</v>
      </c>
      <c r="BI62" s="39">
        <f t="shared" si="92"/>
        <v>0</v>
      </c>
      <c r="BJ62" s="40">
        <f t="shared" si="93"/>
        <v>0</v>
      </c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>
        <f t="shared" si="94"/>
        <v>0</v>
      </c>
      <c r="BY62" s="39"/>
      <c r="BZ62" s="39">
        <f t="shared" si="95"/>
        <v>0</v>
      </c>
      <c r="CA62" s="39">
        <f t="shared" si="96"/>
        <v>0</v>
      </c>
      <c r="CB62" s="39">
        <f t="shared" si="97"/>
        <v>0</v>
      </c>
      <c r="CC62" s="40">
        <f t="shared" si="98"/>
        <v>0</v>
      </c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>
        <f t="shared" si="99"/>
        <v>0</v>
      </c>
      <c r="CR62" s="39"/>
      <c r="CS62" s="39">
        <f t="shared" si="100"/>
        <v>0</v>
      </c>
      <c r="CT62" s="39">
        <f t="shared" si="101"/>
        <v>0</v>
      </c>
      <c r="CU62" s="39">
        <f t="shared" si="102"/>
        <v>0</v>
      </c>
      <c r="CV62" s="40">
        <f t="shared" si="103"/>
        <v>0</v>
      </c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>
        <f t="shared" si="104"/>
        <v>0</v>
      </c>
      <c r="DK62" s="39"/>
      <c r="DL62" s="39">
        <f t="shared" si="105"/>
        <v>0</v>
      </c>
      <c r="DM62" s="39">
        <f t="shared" si="106"/>
        <v>0</v>
      </c>
      <c r="DN62" s="39">
        <f t="shared" si="107"/>
        <v>0</v>
      </c>
      <c r="DO62" s="40">
        <f t="shared" si="108"/>
        <v>0</v>
      </c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>
        <f t="shared" si="109"/>
        <v>0</v>
      </c>
      <c r="ED62" s="39"/>
      <c r="EE62" s="39">
        <f t="shared" si="110"/>
        <v>0</v>
      </c>
      <c r="EF62" s="39">
        <f t="shared" si="111"/>
        <v>0</v>
      </c>
      <c r="EG62" s="39">
        <f t="shared" si="112"/>
        <v>0</v>
      </c>
      <c r="EH62" s="40">
        <f t="shared" si="113"/>
        <v>0</v>
      </c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>
        <f t="shared" si="114"/>
        <v>0</v>
      </c>
      <c r="EW62" s="39"/>
      <c r="EX62" s="39">
        <f t="shared" si="115"/>
        <v>0</v>
      </c>
      <c r="EY62" s="39">
        <f t="shared" si="116"/>
        <v>0</v>
      </c>
      <c r="EZ62" s="39">
        <f t="shared" si="117"/>
        <v>0</v>
      </c>
      <c r="FA62" s="40">
        <f t="shared" si="118"/>
        <v>0</v>
      </c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>
        <f t="shared" si="119"/>
        <v>0</v>
      </c>
      <c r="FP62" s="39"/>
      <c r="FQ62" s="39">
        <f t="shared" si="120"/>
        <v>0</v>
      </c>
      <c r="FR62" s="39">
        <f t="shared" si="121"/>
        <v>0</v>
      </c>
      <c r="FS62" s="39">
        <f t="shared" si="122"/>
        <v>0</v>
      </c>
      <c r="FT62" s="40">
        <f t="shared" si="123"/>
        <v>0</v>
      </c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>
        <f t="shared" si="124"/>
        <v>0</v>
      </c>
      <c r="GI62" s="39"/>
      <c r="GJ62" s="39">
        <f t="shared" si="125"/>
        <v>0</v>
      </c>
      <c r="GK62" s="39">
        <f t="shared" si="126"/>
        <v>0</v>
      </c>
      <c r="GL62" s="39">
        <f t="shared" si="127"/>
        <v>0</v>
      </c>
      <c r="GM62" s="40">
        <f t="shared" si="128"/>
        <v>0</v>
      </c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>
        <f t="shared" si="129"/>
        <v>0</v>
      </c>
      <c r="HB62" s="39"/>
      <c r="HC62" s="39">
        <f t="shared" si="130"/>
        <v>0</v>
      </c>
      <c r="HD62" s="39">
        <f t="shared" si="131"/>
        <v>0</v>
      </c>
      <c r="HE62" s="39">
        <f t="shared" si="132"/>
        <v>0</v>
      </c>
      <c r="HF62" s="40">
        <f t="shared" si="133"/>
        <v>0</v>
      </c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>
        <f t="shared" si="134"/>
        <v>0</v>
      </c>
      <c r="HU62" s="39"/>
      <c r="HV62" s="39">
        <f t="shared" si="135"/>
        <v>0</v>
      </c>
      <c r="HW62" s="39">
        <f t="shared" si="136"/>
        <v>0</v>
      </c>
      <c r="HX62" s="39">
        <f t="shared" si="137"/>
        <v>0</v>
      </c>
      <c r="HY62" s="40">
        <f t="shared" si="138"/>
        <v>0</v>
      </c>
      <c r="HZ62" s="39">
        <f t="shared" ref="HZ62:IL62" si="151">F62+Y62+AR62+BK62+CD62+CW62+DP62+EI62+FB62+FU62+GN62+HG62</f>
        <v>0</v>
      </c>
      <c r="IA62" s="39">
        <f t="shared" si="151"/>
        <v>0</v>
      </c>
      <c r="IB62" s="39">
        <f t="shared" si="151"/>
        <v>0</v>
      </c>
      <c r="IC62" s="39">
        <f t="shared" si="151"/>
        <v>0</v>
      </c>
      <c r="ID62" s="39">
        <f t="shared" si="151"/>
        <v>0</v>
      </c>
      <c r="IE62" s="39">
        <f t="shared" si="151"/>
        <v>0</v>
      </c>
      <c r="IF62" s="39">
        <f t="shared" si="151"/>
        <v>0</v>
      </c>
      <c r="IG62" s="39">
        <f t="shared" si="151"/>
        <v>0</v>
      </c>
      <c r="IH62" s="39">
        <f t="shared" si="151"/>
        <v>0</v>
      </c>
      <c r="II62" s="39">
        <f t="shared" si="151"/>
        <v>0</v>
      </c>
      <c r="IJ62" s="39">
        <f t="shared" si="151"/>
        <v>0</v>
      </c>
      <c r="IK62" s="39">
        <f t="shared" si="151"/>
        <v>0</v>
      </c>
      <c r="IL62" s="39">
        <f t="shared" si="151"/>
        <v>0</v>
      </c>
      <c r="IM62" s="39">
        <f t="shared" si="140"/>
        <v>0</v>
      </c>
      <c r="IN62" s="39">
        <f t="shared" si="141"/>
        <v>0</v>
      </c>
      <c r="IO62" s="39">
        <f t="shared" si="142"/>
        <v>0</v>
      </c>
      <c r="IP62" s="39">
        <f t="shared" ref="IP62:IQ62" si="152">V62+AO62+BH62+CA62+CT62+DM62+EF62+EY62+FR62+GK62+HD62+HW62</f>
        <v>0</v>
      </c>
      <c r="IQ62" s="39">
        <f t="shared" si="152"/>
        <v>0</v>
      </c>
      <c r="IR62" s="40">
        <f t="shared" si="144"/>
        <v>0</v>
      </c>
      <c r="IS62" s="1"/>
      <c r="IT62" s="1"/>
      <c r="IU62" s="1"/>
      <c r="IV62" s="1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</row>
    <row r="63" ht="15.0" customHeight="1">
      <c r="A63" s="34"/>
      <c r="B63" s="36"/>
      <c r="C63" s="36"/>
      <c r="D63" s="52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>
        <f t="shared" si="79"/>
        <v>0</v>
      </c>
      <c r="T63" s="39"/>
      <c r="U63" s="39">
        <f t="shared" si="80"/>
        <v>0</v>
      </c>
      <c r="V63" s="39">
        <f t="shared" si="81"/>
        <v>0</v>
      </c>
      <c r="W63" s="39">
        <f t="shared" si="82"/>
        <v>0</v>
      </c>
      <c r="X63" s="40">
        <f t="shared" si="83"/>
        <v>0</v>
      </c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>
        <f t="shared" si="84"/>
        <v>0</v>
      </c>
      <c r="AM63" s="39"/>
      <c r="AN63" s="39">
        <f t="shared" si="85"/>
        <v>0</v>
      </c>
      <c r="AO63" s="39">
        <f t="shared" si="86"/>
        <v>0</v>
      </c>
      <c r="AP63" s="39">
        <f t="shared" si="87"/>
        <v>0</v>
      </c>
      <c r="AQ63" s="40">
        <f t="shared" si="88"/>
        <v>0</v>
      </c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>
        <f t="shared" si="89"/>
        <v>0</v>
      </c>
      <c r="BF63" s="39"/>
      <c r="BG63" s="39">
        <f t="shared" si="90"/>
        <v>0</v>
      </c>
      <c r="BH63" s="39">
        <f t="shared" si="91"/>
        <v>0</v>
      </c>
      <c r="BI63" s="39">
        <f t="shared" si="92"/>
        <v>0</v>
      </c>
      <c r="BJ63" s="40">
        <f t="shared" si="93"/>
        <v>0</v>
      </c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>
        <f t="shared" si="94"/>
        <v>0</v>
      </c>
      <c r="BY63" s="39"/>
      <c r="BZ63" s="39">
        <f t="shared" si="95"/>
        <v>0</v>
      </c>
      <c r="CA63" s="39">
        <f t="shared" si="96"/>
        <v>0</v>
      </c>
      <c r="CB63" s="39">
        <f t="shared" si="97"/>
        <v>0</v>
      </c>
      <c r="CC63" s="40">
        <f t="shared" si="98"/>
        <v>0</v>
      </c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>
        <f t="shared" si="99"/>
        <v>0</v>
      </c>
      <c r="CR63" s="39"/>
      <c r="CS63" s="39">
        <f t="shared" si="100"/>
        <v>0</v>
      </c>
      <c r="CT63" s="39">
        <f t="shared" si="101"/>
        <v>0</v>
      </c>
      <c r="CU63" s="39">
        <f t="shared" si="102"/>
        <v>0</v>
      </c>
      <c r="CV63" s="40">
        <f t="shared" si="103"/>
        <v>0</v>
      </c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>
        <f t="shared" si="104"/>
        <v>0</v>
      </c>
      <c r="DK63" s="39"/>
      <c r="DL63" s="39">
        <f t="shared" si="105"/>
        <v>0</v>
      </c>
      <c r="DM63" s="39">
        <f t="shared" si="106"/>
        <v>0</v>
      </c>
      <c r="DN63" s="39">
        <f t="shared" si="107"/>
        <v>0</v>
      </c>
      <c r="DO63" s="40">
        <f t="shared" si="108"/>
        <v>0</v>
      </c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>
        <f t="shared" si="109"/>
        <v>0</v>
      </c>
      <c r="ED63" s="39"/>
      <c r="EE63" s="39">
        <f t="shared" si="110"/>
        <v>0</v>
      </c>
      <c r="EF63" s="39">
        <f t="shared" si="111"/>
        <v>0</v>
      </c>
      <c r="EG63" s="39">
        <f t="shared" si="112"/>
        <v>0</v>
      </c>
      <c r="EH63" s="40">
        <f t="shared" si="113"/>
        <v>0</v>
      </c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>
        <f t="shared" si="114"/>
        <v>0</v>
      </c>
      <c r="EW63" s="39"/>
      <c r="EX63" s="39">
        <f t="shared" si="115"/>
        <v>0</v>
      </c>
      <c r="EY63" s="39">
        <f t="shared" si="116"/>
        <v>0</v>
      </c>
      <c r="EZ63" s="39">
        <f t="shared" si="117"/>
        <v>0</v>
      </c>
      <c r="FA63" s="40">
        <f t="shared" si="118"/>
        <v>0</v>
      </c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>
        <f t="shared" si="119"/>
        <v>0</v>
      </c>
      <c r="FP63" s="39"/>
      <c r="FQ63" s="39">
        <f t="shared" si="120"/>
        <v>0</v>
      </c>
      <c r="FR63" s="39">
        <f t="shared" si="121"/>
        <v>0</v>
      </c>
      <c r="FS63" s="39">
        <f t="shared" si="122"/>
        <v>0</v>
      </c>
      <c r="FT63" s="40">
        <f t="shared" si="123"/>
        <v>0</v>
      </c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>
        <f t="shared" si="124"/>
        <v>0</v>
      </c>
      <c r="GI63" s="39"/>
      <c r="GJ63" s="39">
        <f t="shared" si="125"/>
        <v>0</v>
      </c>
      <c r="GK63" s="39">
        <f t="shared" si="126"/>
        <v>0</v>
      </c>
      <c r="GL63" s="39">
        <f t="shared" si="127"/>
        <v>0</v>
      </c>
      <c r="GM63" s="40">
        <f t="shared" si="128"/>
        <v>0</v>
      </c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>
        <f t="shared" si="129"/>
        <v>0</v>
      </c>
      <c r="HB63" s="39"/>
      <c r="HC63" s="39">
        <f t="shared" si="130"/>
        <v>0</v>
      </c>
      <c r="HD63" s="39">
        <f t="shared" si="131"/>
        <v>0</v>
      </c>
      <c r="HE63" s="39">
        <f t="shared" si="132"/>
        <v>0</v>
      </c>
      <c r="HF63" s="40">
        <f t="shared" si="133"/>
        <v>0</v>
      </c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>
        <f t="shared" si="134"/>
        <v>0</v>
      </c>
      <c r="HU63" s="39"/>
      <c r="HV63" s="39">
        <f t="shared" si="135"/>
        <v>0</v>
      </c>
      <c r="HW63" s="39">
        <f t="shared" si="136"/>
        <v>0</v>
      </c>
      <c r="HX63" s="39">
        <f t="shared" si="137"/>
        <v>0</v>
      </c>
      <c r="HY63" s="40">
        <f t="shared" si="138"/>
        <v>0</v>
      </c>
      <c r="HZ63" s="39">
        <f t="shared" ref="HZ63:IL63" si="153">F63+Y63+AR63+BK63+CD63+CW63+DP63+EI63+FB63+FU63+GN63+HG63</f>
        <v>0</v>
      </c>
      <c r="IA63" s="39">
        <f t="shared" si="153"/>
        <v>0</v>
      </c>
      <c r="IB63" s="39">
        <f t="shared" si="153"/>
        <v>0</v>
      </c>
      <c r="IC63" s="39">
        <f t="shared" si="153"/>
        <v>0</v>
      </c>
      <c r="ID63" s="39">
        <f t="shared" si="153"/>
        <v>0</v>
      </c>
      <c r="IE63" s="39">
        <f t="shared" si="153"/>
        <v>0</v>
      </c>
      <c r="IF63" s="39">
        <f t="shared" si="153"/>
        <v>0</v>
      </c>
      <c r="IG63" s="39">
        <f t="shared" si="153"/>
        <v>0</v>
      </c>
      <c r="IH63" s="39">
        <f t="shared" si="153"/>
        <v>0</v>
      </c>
      <c r="II63" s="39">
        <f t="shared" si="153"/>
        <v>0</v>
      </c>
      <c r="IJ63" s="39">
        <f t="shared" si="153"/>
        <v>0</v>
      </c>
      <c r="IK63" s="39">
        <f t="shared" si="153"/>
        <v>0</v>
      </c>
      <c r="IL63" s="39">
        <f t="shared" si="153"/>
        <v>0</v>
      </c>
      <c r="IM63" s="39">
        <f t="shared" si="140"/>
        <v>0</v>
      </c>
      <c r="IN63" s="39">
        <f t="shared" si="141"/>
        <v>0</v>
      </c>
      <c r="IO63" s="39">
        <f t="shared" si="142"/>
        <v>0</v>
      </c>
      <c r="IP63" s="39">
        <f t="shared" ref="IP63:IQ63" si="154">V63+AO63+BH63+CA63+CT63+DM63+EF63+EY63+FR63+GK63+HD63+HW63</f>
        <v>0</v>
      </c>
      <c r="IQ63" s="39">
        <f t="shared" si="154"/>
        <v>0</v>
      </c>
      <c r="IR63" s="40">
        <f t="shared" si="144"/>
        <v>0</v>
      </c>
      <c r="IS63" s="1"/>
      <c r="IT63" s="1"/>
      <c r="IU63" s="1"/>
      <c r="IV63" s="1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</row>
    <row r="64" ht="15.0" customHeight="1">
      <c r="A64" s="34"/>
      <c r="B64" s="36"/>
      <c r="C64" s="36"/>
      <c r="D64" s="52"/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>
        <f t="shared" si="79"/>
        <v>0</v>
      </c>
      <c r="T64" s="39"/>
      <c r="U64" s="39">
        <f t="shared" si="80"/>
        <v>0</v>
      </c>
      <c r="V64" s="39">
        <f t="shared" si="81"/>
        <v>0</v>
      </c>
      <c r="W64" s="39">
        <f t="shared" si="82"/>
        <v>0</v>
      </c>
      <c r="X64" s="40">
        <f t="shared" si="83"/>
        <v>0</v>
      </c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>
        <f t="shared" si="84"/>
        <v>0</v>
      </c>
      <c r="AM64" s="39"/>
      <c r="AN64" s="39">
        <f t="shared" si="85"/>
        <v>0</v>
      </c>
      <c r="AO64" s="39">
        <f t="shared" si="86"/>
        <v>0</v>
      </c>
      <c r="AP64" s="39">
        <f t="shared" si="87"/>
        <v>0</v>
      </c>
      <c r="AQ64" s="40">
        <f t="shared" si="88"/>
        <v>0</v>
      </c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>
        <f t="shared" si="89"/>
        <v>0</v>
      </c>
      <c r="BF64" s="39"/>
      <c r="BG64" s="39">
        <f t="shared" si="90"/>
        <v>0</v>
      </c>
      <c r="BH64" s="39">
        <f t="shared" si="91"/>
        <v>0</v>
      </c>
      <c r="BI64" s="39">
        <f t="shared" si="92"/>
        <v>0</v>
      </c>
      <c r="BJ64" s="40">
        <f t="shared" si="93"/>
        <v>0</v>
      </c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>
        <f t="shared" si="94"/>
        <v>0</v>
      </c>
      <c r="BY64" s="39"/>
      <c r="BZ64" s="39">
        <f t="shared" si="95"/>
        <v>0</v>
      </c>
      <c r="CA64" s="39">
        <f t="shared" si="96"/>
        <v>0</v>
      </c>
      <c r="CB64" s="39">
        <f t="shared" si="97"/>
        <v>0</v>
      </c>
      <c r="CC64" s="40">
        <f t="shared" si="98"/>
        <v>0</v>
      </c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>
        <f t="shared" si="99"/>
        <v>0</v>
      </c>
      <c r="CR64" s="39"/>
      <c r="CS64" s="39">
        <f t="shared" si="100"/>
        <v>0</v>
      </c>
      <c r="CT64" s="39">
        <f t="shared" si="101"/>
        <v>0</v>
      </c>
      <c r="CU64" s="39">
        <f t="shared" si="102"/>
        <v>0</v>
      </c>
      <c r="CV64" s="40">
        <f t="shared" si="103"/>
        <v>0</v>
      </c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>
        <f t="shared" si="104"/>
        <v>0</v>
      </c>
      <c r="DK64" s="39"/>
      <c r="DL64" s="39">
        <f t="shared" si="105"/>
        <v>0</v>
      </c>
      <c r="DM64" s="39">
        <f t="shared" si="106"/>
        <v>0</v>
      </c>
      <c r="DN64" s="39">
        <f t="shared" si="107"/>
        <v>0</v>
      </c>
      <c r="DO64" s="40">
        <f t="shared" si="108"/>
        <v>0</v>
      </c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>
        <f t="shared" si="109"/>
        <v>0</v>
      </c>
      <c r="ED64" s="39"/>
      <c r="EE64" s="39">
        <f t="shared" si="110"/>
        <v>0</v>
      </c>
      <c r="EF64" s="39">
        <f t="shared" si="111"/>
        <v>0</v>
      </c>
      <c r="EG64" s="39">
        <f t="shared" si="112"/>
        <v>0</v>
      </c>
      <c r="EH64" s="40">
        <f t="shared" si="113"/>
        <v>0</v>
      </c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>
        <f t="shared" si="114"/>
        <v>0</v>
      </c>
      <c r="EW64" s="39"/>
      <c r="EX64" s="39">
        <f t="shared" si="115"/>
        <v>0</v>
      </c>
      <c r="EY64" s="39">
        <f t="shared" si="116"/>
        <v>0</v>
      </c>
      <c r="EZ64" s="39">
        <f t="shared" si="117"/>
        <v>0</v>
      </c>
      <c r="FA64" s="40">
        <f t="shared" si="118"/>
        <v>0</v>
      </c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>
        <f t="shared" si="119"/>
        <v>0</v>
      </c>
      <c r="FP64" s="39"/>
      <c r="FQ64" s="39">
        <f t="shared" si="120"/>
        <v>0</v>
      </c>
      <c r="FR64" s="39">
        <f t="shared" si="121"/>
        <v>0</v>
      </c>
      <c r="FS64" s="39">
        <f t="shared" si="122"/>
        <v>0</v>
      </c>
      <c r="FT64" s="40">
        <f t="shared" si="123"/>
        <v>0</v>
      </c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>
        <f t="shared" si="124"/>
        <v>0</v>
      </c>
      <c r="GI64" s="39"/>
      <c r="GJ64" s="39">
        <f t="shared" si="125"/>
        <v>0</v>
      </c>
      <c r="GK64" s="39">
        <f t="shared" si="126"/>
        <v>0</v>
      </c>
      <c r="GL64" s="39">
        <f t="shared" si="127"/>
        <v>0</v>
      </c>
      <c r="GM64" s="40">
        <f t="shared" si="128"/>
        <v>0</v>
      </c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>
        <f t="shared" si="129"/>
        <v>0</v>
      </c>
      <c r="HB64" s="39"/>
      <c r="HC64" s="39">
        <f t="shared" si="130"/>
        <v>0</v>
      </c>
      <c r="HD64" s="39">
        <f t="shared" si="131"/>
        <v>0</v>
      </c>
      <c r="HE64" s="39">
        <f t="shared" si="132"/>
        <v>0</v>
      </c>
      <c r="HF64" s="40">
        <f t="shared" si="133"/>
        <v>0</v>
      </c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>
        <f t="shared" si="134"/>
        <v>0</v>
      </c>
      <c r="HU64" s="39"/>
      <c r="HV64" s="39">
        <f t="shared" si="135"/>
        <v>0</v>
      </c>
      <c r="HW64" s="39">
        <f t="shared" si="136"/>
        <v>0</v>
      </c>
      <c r="HX64" s="39">
        <f t="shared" si="137"/>
        <v>0</v>
      </c>
      <c r="HY64" s="40">
        <f t="shared" si="138"/>
        <v>0</v>
      </c>
      <c r="HZ64" s="39">
        <f t="shared" ref="HZ64:IL64" si="155">F64+Y64+AR64+BK64+CD64+CW64+DP64+EI64+FB64+FU64+GN64+HG64</f>
        <v>0</v>
      </c>
      <c r="IA64" s="39">
        <f t="shared" si="155"/>
        <v>0</v>
      </c>
      <c r="IB64" s="39">
        <f t="shared" si="155"/>
        <v>0</v>
      </c>
      <c r="IC64" s="39">
        <f t="shared" si="155"/>
        <v>0</v>
      </c>
      <c r="ID64" s="39">
        <f t="shared" si="155"/>
        <v>0</v>
      </c>
      <c r="IE64" s="39">
        <f t="shared" si="155"/>
        <v>0</v>
      </c>
      <c r="IF64" s="39">
        <f t="shared" si="155"/>
        <v>0</v>
      </c>
      <c r="IG64" s="39">
        <f t="shared" si="155"/>
        <v>0</v>
      </c>
      <c r="IH64" s="39">
        <f t="shared" si="155"/>
        <v>0</v>
      </c>
      <c r="II64" s="39">
        <f t="shared" si="155"/>
        <v>0</v>
      </c>
      <c r="IJ64" s="39">
        <f t="shared" si="155"/>
        <v>0</v>
      </c>
      <c r="IK64" s="39">
        <f t="shared" si="155"/>
        <v>0</v>
      </c>
      <c r="IL64" s="39">
        <f t="shared" si="155"/>
        <v>0</v>
      </c>
      <c r="IM64" s="39">
        <f t="shared" si="140"/>
        <v>0</v>
      </c>
      <c r="IN64" s="39">
        <f t="shared" si="141"/>
        <v>0</v>
      </c>
      <c r="IO64" s="39">
        <f t="shared" si="142"/>
        <v>0</v>
      </c>
      <c r="IP64" s="39">
        <f t="shared" ref="IP64:IQ64" si="156">V64+AO64+BH64+CA64+CT64+DM64+EF64+EY64+FR64+GK64+HD64+HW64</f>
        <v>0</v>
      </c>
      <c r="IQ64" s="39">
        <f t="shared" si="156"/>
        <v>0</v>
      </c>
      <c r="IR64" s="40">
        <f t="shared" si="144"/>
        <v>0</v>
      </c>
      <c r="IS64" s="1"/>
      <c r="IT64" s="1"/>
      <c r="IU64" s="1"/>
      <c r="IV64" s="1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</row>
    <row r="65" ht="15.0" customHeight="1">
      <c r="A65" s="34"/>
      <c r="B65" s="36"/>
      <c r="C65" s="36"/>
      <c r="D65" s="52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>
        <f t="shared" si="79"/>
        <v>0</v>
      </c>
      <c r="T65" s="39"/>
      <c r="U65" s="39">
        <f t="shared" si="80"/>
        <v>0</v>
      </c>
      <c r="V65" s="39">
        <f t="shared" si="81"/>
        <v>0</v>
      </c>
      <c r="W65" s="39">
        <f t="shared" si="82"/>
        <v>0</v>
      </c>
      <c r="X65" s="40">
        <f t="shared" si="83"/>
        <v>0</v>
      </c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>
        <f t="shared" si="84"/>
        <v>0</v>
      </c>
      <c r="AM65" s="39"/>
      <c r="AN65" s="39">
        <f t="shared" si="85"/>
        <v>0</v>
      </c>
      <c r="AO65" s="39">
        <f t="shared" si="86"/>
        <v>0</v>
      </c>
      <c r="AP65" s="39">
        <f t="shared" si="87"/>
        <v>0</v>
      </c>
      <c r="AQ65" s="40">
        <f t="shared" si="88"/>
        <v>0</v>
      </c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>
        <f t="shared" si="89"/>
        <v>0</v>
      </c>
      <c r="BF65" s="39"/>
      <c r="BG65" s="39">
        <f t="shared" si="90"/>
        <v>0</v>
      </c>
      <c r="BH65" s="39">
        <f t="shared" si="91"/>
        <v>0</v>
      </c>
      <c r="BI65" s="39">
        <f t="shared" si="92"/>
        <v>0</v>
      </c>
      <c r="BJ65" s="40">
        <f t="shared" si="93"/>
        <v>0</v>
      </c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>
        <f t="shared" si="94"/>
        <v>0</v>
      </c>
      <c r="BY65" s="39"/>
      <c r="BZ65" s="39">
        <f t="shared" si="95"/>
        <v>0</v>
      </c>
      <c r="CA65" s="39">
        <f t="shared" si="96"/>
        <v>0</v>
      </c>
      <c r="CB65" s="39">
        <f t="shared" si="97"/>
        <v>0</v>
      </c>
      <c r="CC65" s="40">
        <f t="shared" si="98"/>
        <v>0</v>
      </c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>
        <f t="shared" si="99"/>
        <v>0</v>
      </c>
      <c r="CR65" s="39"/>
      <c r="CS65" s="39">
        <f t="shared" si="100"/>
        <v>0</v>
      </c>
      <c r="CT65" s="39">
        <f t="shared" si="101"/>
        <v>0</v>
      </c>
      <c r="CU65" s="39">
        <f t="shared" si="102"/>
        <v>0</v>
      </c>
      <c r="CV65" s="40">
        <f t="shared" si="103"/>
        <v>0</v>
      </c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>
        <f t="shared" si="104"/>
        <v>0</v>
      </c>
      <c r="DK65" s="39"/>
      <c r="DL65" s="39">
        <f t="shared" si="105"/>
        <v>0</v>
      </c>
      <c r="DM65" s="39">
        <f t="shared" si="106"/>
        <v>0</v>
      </c>
      <c r="DN65" s="39">
        <f t="shared" si="107"/>
        <v>0</v>
      </c>
      <c r="DO65" s="40">
        <f t="shared" si="108"/>
        <v>0</v>
      </c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>
        <f t="shared" si="109"/>
        <v>0</v>
      </c>
      <c r="ED65" s="39"/>
      <c r="EE65" s="39">
        <f t="shared" si="110"/>
        <v>0</v>
      </c>
      <c r="EF65" s="39">
        <f t="shared" si="111"/>
        <v>0</v>
      </c>
      <c r="EG65" s="39">
        <f t="shared" si="112"/>
        <v>0</v>
      </c>
      <c r="EH65" s="40">
        <f t="shared" si="113"/>
        <v>0</v>
      </c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>
        <f t="shared" si="114"/>
        <v>0</v>
      </c>
      <c r="EW65" s="39"/>
      <c r="EX65" s="39">
        <f t="shared" si="115"/>
        <v>0</v>
      </c>
      <c r="EY65" s="39">
        <f t="shared" si="116"/>
        <v>0</v>
      </c>
      <c r="EZ65" s="39">
        <f t="shared" si="117"/>
        <v>0</v>
      </c>
      <c r="FA65" s="40">
        <f t="shared" si="118"/>
        <v>0</v>
      </c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>
        <f t="shared" si="119"/>
        <v>0</v>
      </c>
      <c r="FP65" s="39"/>
      <c r="FQ65" s="39">
        <f t="shared" si="120"/>
        <v>0</v>
      </c>
      <c r="FR65" s="39">
        <f t="shared" si="121"/>
        <v>0</v>
      </c>
      <c r="FS65" s="39">
        <f t="shared" si="122"/>
        <v>0</v>
      </c>
      <c r="FT65" s="40">
        <f t="shared" si="123"/>
        <v>0</v>
      </c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>
        <f t="shared" si="124"/>
        <v>0</v>
      </c>
      <c r="GI65" s="39"/>
      <c r="GJ65" s="39">
        <f t="shared" si="125"/>
        <v>0</v>
      </c>
      <c r="GK65" s="39">
        <f t="shared" si="126"/>
        <v>0</v>
      </c>
      <c r="GL65" s="39">
        <f t="shared" si="127"/>
        <v>0</v>
      </c>
      <c r="GM65" s="40">
        <f t="shared" si="128"/>
        <v>0</v>
      </c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>
        <f t="shared" si="129"/>
        <v>0</v>
      </c>
      <c r="HB65" s="39"/>
      <c r="HC65" s="39">
        <f t="shared" si="130"/>
        <v>0</v>
      </c>
      <c r="HD65" s="39">
        <f t="shared" si="131"/>
        <v>0</v>
      </c>
      <c r="HE65" s="39">
        <f t="shared" si="132"/>
        <v>0</v>
      </c>
      <c r="HF65" s="40">
        <f t="shared" si="133"/>
        <v>0</v>
      </c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>
        <f t="shared" si="134"/>
        <v>0</v>
      </c>
      <c r="HU65" s="39"/>
      <c r="HV65" s="39">
        <f t="shared" si="135"/>
        <v>0</v>
      </c>
      <c r="HW65" s="39">
        <f t="shared" si="136"/>
        <v>0</v>
      </c>
      <c r="HX65" s="39">
        <f t="shared" si="137"/>
        <v>0</v>
      </c>
      <c r="HY65" s="40">
        <f t="shared" si="138"/>
        <v>0</v>
      </c>
      <c r="HZ65" s="39">
        <f t="shared" ref="HZ65:IL65" si="157">F65+Y65+AR65+BK65+CD65+CW65+DP65+EI65+FB65+FU65+GN65+HG65</f>
        <v>0</v>
      </c>
      <c r="IA65" s="39">
        <f t="shared" si="157"/>
        <v>0</v>
      </c>
      <c r="IB65" s="39">
        <f t="shared" si="157"/>
        <v>0</v>
      </c>
      <c r="IC65" s="39">
        <f t="shared" si="157"/>
        <v>0</v>
      </c>
      <c r="ID65" s="39">
        <f t="shared" si="157"/>
        <v>0</v>
      </c>
      <c r="IE65" s="39">
        <f t="shared" si="157"/>
        <v>0</v>
      </c>
      <c r="IF65" s="39">
        <f t="shared" si="157"/>
        <v>0</v>
      </c>
      <c r="IG65" s="39">
        <f t="shared" si="157"/>
        <v>0</v>
      </c>
      <c r="IH65" s="39">
        <f t="shared" si="157"/>
        <v>0</v>
      </c>
      <c r="II65" s="39">
        <f t="shared" si="157"/>
        <v>0</v>
      </c>
      <c r="IJ65" s="39">
        <f t="shared" si="157"/>
        <v>0</v>
      </c>
      <c r="IK65" s="39">
        <f t="shared" si="157"/>
        <v>0</v>
      </c>
      <c r="IL65" s="39">
        <f t="shared" si="157"/>
        <v>0</v>
      </c>
      <c r="IM65" s="39">
        <f t="shared" si="140"/>
        <v>0</v>
      </c>
      <c r="IN65" s="39">
        <f t="shared" si="141"/>
        <v>0</v>
      </c>
      <c r="IO65" s="39">
        <f t="shared" si="142"/>
        <v>0</v>
      </c>
      <c r="IP65" s="39">
        <f t="shared" ref="IP65:IQ65" si="158">V65+AO65+BH65+CA65+CT65+DM65+EF65+EY65+FR65+GK65+HD65+HW65</f>
        <v>0</v>
      </c>
      <c r="IQ65" s="39">
        <f t="shared" si="158"/>
        <v>0</v>
      </c>
      <c r="IR65" s="40">
        <f t="shared" si="144"/>
        <v>0</v>
      </c>
      <c r="IS65" s="1"/>
      <c r="IT65" s="1"/>
      <c r="IU65" s="1"/>
      <c r="IV65" s="1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</row>
    <row r="66" ht="15.0" customHeight="1">
      <c r="A66" s="34"/>
      <c r="B66" s="36"/>
      <c r="C66" s="36"/>
      <c r="D66" s="52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>
        <f t="shared" si="79"/>
        <v>0</v>
      </c>
      <c r="T66" s="39"/>
      <c r="U66" s="39">
        <f t="shared" si="80"/>
        <v>0</v>
      </c>
      <c r="V66" s="39">
        <f t="shared" si="81"/>
        <v>0</v>
      </c>
      <c r="W66" s="39">
        <f t="shared" si="82"/>
        <v>0</v>
      </c>
      <c r="X66" s="40">
        <f t="shared" si="83"/>
        <v>0</v>
      </c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>
        <f t="shared" si="84"/>
        <v>0</v>
      </c>
      <c r="AM66" s="39"/>
      <c r="AN66" s="39">
        <f t="shared" si="85"/>
        <v>0</v>
      </c>
      <c r="AO66" s="39">
        <f t="shared" si="86"/>
        <v>0</v>
      </c>
      <c r="AP66" s="39">
        <f t="shared" si="87"/>
        <v>0</v>
      </c>
      <c r="AQ66" s="40">
        <f t="shared" si="88"/>
        <v>0</v>
      </c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>
        <f t="shared" si="89"/>
        <v>0</v>
      </c>
      <c r="BF66" s="39"/>
      <c r="BG66" s="39">
        <f t="shared" si="90"/>
        <v>0</v>
      </c>
      <c r="BH66" s="39">
        <f t="shared" si="91"/>
        <v>0</v>
      </c>
      <c r="BI66" s="39">
        <f t="shared" si="92"/>
        <v>0</v>
      </c>
      <c r="BJ66" s="40">
        <f t="shared" si="93"/>
        <v>0</v>
      </c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>
        <f t="shared" si="94"/>
        <v>0</v>
      </c>
      <c r="BY66" s="39"/>
      <c r="BZ66" s="39">
        <f t="shared" si="95"/>
        <v>0</v>
      </c>
      <c r="CA66" s="39">
        <f t="shared" si="96"/>
        <v>0</v>
      </c>
      <c r="CB66" s="39">
        <f t="shared" si="97"/>
        <v>0</v>
      </c>
      <c r="CC66" s="40">
        <f t="shared" si="98"/>
        <v>0</v>
      </c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>
        <f t="shared" si="99"/>
        <v>0</v>
      </c>
      <c r="CR66" s="39"/>
      <c r="CS66" s="39">
        <f t="shared" si="100"/>
        <v>0</v>
      </c>
      <c r="CT66" s="39">
        <f t="shared" si="101"/>
        <v>0</v>
      </c>
      <c r="CU66" s="39">
        <f t="shared" si="102"/>
        <v>0</v>
      </c>
      <c r="CV66" s="40">
        <f t="shared" si="103"/>
        <v>0</v>
      </c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>
        <f t="shared" si="104"/>
        <v>0</v>
      </c>
      <c r="DK66" s="39"/>
      <c r="DL66" s="39">
        <f t="shared" si="105"/>
        <v>0</v>
      </c>
      <c r="DM66" s="39">
        <f t="shared" si="106"/>
        <v>0</v>
      </c>
      <c r="DN66" s="39">
        <f t="shared" si="107"/>
        <v>0</v>
      </c>
      <c r="DO66" s="40">
        <f t="shared" si="108"/>
        <v>0</v>
      </c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>
        <f t="shared" si="109"/>
        <v>0</v>
      </c>
      <c r="ED66" s="39"/>
      <c r="EE66" s="39">
        <f t="shared" si="110"/>
        <v>0</v>
      </c>
      <c r="EF66" s="39">
        <f t="shared" si="111"/>
        <v>0</v>
      </c>
      <c r="EG66" s="39">
        <f t="shared" si="112"/>
        <v>0</v>
      </c>
      <c r="EH66" s="40">
        <f t="shared" si="113"/>
        <v>0</v>
      </c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>
        <f t="shared" si="114"/>
        <v>0</v>
      </c>
      <c r="EW66" s="39"/>
      <c r="EX66" s="39">
        <f t="shared" si="115"/>
        <v>0</v>
      </c>
      <c r="EY66" s="39">
        <f t="shared" si="116"/>
        <v>0</v>
      </c>
      <c r="EZ66" s="39">
        <f t="shared" si="117"/>
        <v>0</v>
      </c>
      <c r="FA66" s="40">
        <f t="shared" si="118"/>
        <v>0</v>
      </c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>
        <f t="shared" si="119"/>
        <v>0</v>
      </c>
      <c r="FP66" s="39"/>
      <c r="FQ66" s="39">
        <f t="shared" si="120"/>
        <v>0</v>
      </c>
      <c r="FR66" s="39">
        <f t="shared" si="121"/>
        <v>0</v>
      </c>
      <c r="FS66" s="39">
        <f t="shared" si="122"/>
        <v>0</v>
      </c>
      <c r="FT66" s="40">
        <f t="shared" si="123"/>
        <v>0</v>
      </c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>
        <f t="shared" si="124"/>
        <v>0</v>
      </c>
      <c r="GI66" s="39"/>
      <c r="GJ66" s="39">
        <f t="shared" si="125"/>
        <v>0</v>
      </c>
      <c r="GK66" s="39">
        <f t="shared" si="126"/>
        <v>0</v>
      </c>
      <c r="GL66" s="39">
        <f t="shared" si="127"/>
        <v>0</v>
      </c>
      <c r="GM66" s="40">
        <f t="shared" si="128"/>
        <v>0</v>
      </c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>
        <f t="shared" si="129"/>
        <v>0</v>
      </c>
      <c r="HB66" s="39"/>
      <c r="HC66" s="39">
        <f t="shared" si="130"/>
        <v>0</v>
      </c>
      <c r="HD66" s="39">
        <f t="shared" si="131"/>
        <v>0</v>
      </c>
      <c r="HE66" s="39">
        <f t="shared" si="132"/>
        <v>0</v>
      </c>
      <c r="HF66" s="40">
        <f t="shared" si="133"/>
        <v>0</v>
      </c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>
        <f t="shared" si="134"/>
        <v>0</v>
      </c>
      <c r="HU66" s="39"/>
      <c r="HV66" s="39">
        <f t="shared" si="135"/>
        <v>0</v>
      </c>
      <c r="HW66" s="39">
        <f t="shared" si="136"/>
        <v>0</v>
      </c>
      <c r="HX66" s="39">
        <f t="shared" si="137"/>
        <v>0</v>
      </c>
      <c r="HY66" s="40">
        <f t="shared" si="138"/>
        <v>0</v>
      </c>
      <c r="HZ66" s="39">
        <f t="shared" ref="HZ66:IL66" si="159">F66+Y66+AR66+BK66+CD66+CW66+DP66+EI66+FB66+FU66+GN66+HG66</f>
        <v>0</v>
      </c>
      <c r="IA66" s="39">
        <f t="shared" si="159"/>
        <v>0</v>
      </c>
      <c r="IB66" s="39">
        <f t="shared" si="159"/>
        <v>0</v>
      </c>
      <c r="IC66" s="39">
        <f t="shared" si="159"/>
        <v>0</v>
      </c>
      <c r="ID66" s="39">
        <f t="shared" si="159"/>
        <v>0</v>
      </c>
      <c r="IE66" s="39">
        <f t="shared" si="159"/>
        <v>0</v>
      </c>
      <c r="IF66" s="39">
        <f t="shared" si="159"/>
        <v>0</v>
      </c>
      <c r="IG66" s="39">
        <f t="shared" si="159"/>
        <v>0</v>
      </c>
      <c r="IH66" s="39">
        <f t="shared" si="159"/>
        <v>0</v>
      </c>
      <c r="II66" s="39">
        <f t="shared" si="159"/>
        <v>0</v>
      </c>
      <c r="IJ66" s="39">
        <f t="shared" si="159"/>
        <v>0</v>
      </c>
      <c r="IK66" s="39">
        <f t="shared" si="159"/>
        <v>0</v>
      </c>
      <c r="IL66" s="39">
        <f t="shared" si="159"/>
        <v>0</v>
      </c>
      <c r="IM66" s="39">
        <f t="shared" si="140"/>
        <v>0</v>
      </c>
      <c r="IN66" s="39">
        <f t="shared" si="141"/>
        <v>0</v>
      </c>
      <c r="IO66" s="39">
        <f t="shared" si="142"/>
        <v>0</v>
      </c>
      <c r="IP66" s="39">
        <f t="shared" ref="IP66:IQ66" si="160">V66+AO66+BH66+CA66+CT66+DM66+EF66+EY66+FR66+GK66+HD66+HW66</f>
        <v>0</v>
      </c>
      <c r="IQ66" s="39">
        <f t="shared" si="160"/>
        <v>0</v>
      </c>
      <c r="IR66" s="40">
        <f t="shared" si="144"/>
        <v>0</v>
      </c>
      <c r="IS66" s="1"/>
      <c r="IT66" s="1"/>
      <c r="IU66" s="1"/>
      <c r="IV66" s="1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</row>
    <row r="67" ht="14.25" customHeight="1">
      <c r="A67" s="34"/>
      <c r="B67" s="36"/>
      <c r="C67" s="36"/>
      <c r="D67" s="52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>
        <f t="shared" si="79"/>
        <v>0</v>
      </c>
      <c r="T67" s="39"/>
      <c r="U67" s="39">
        <f t="shared" si="80"/>
        <v>0</v>
      </c>
      <c r="V67" s="39">
        <f t="shared" si="81"/>
        <v>0</v>
      </c>
      <c r="W67" s="39">
        <f t="shared" si="82"/>
        <v>0</v>
      </c>
      <c r="X67" s="40">
        <f t="shared" si="83"/>
        <v>0</v>
      </c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>
        <f t="shared" si="84"/>
        <v>0</v>
      </c>
      <c r="AM67" s="39"/>
      <c r="AN67" s="39">
        <f t="shared" si="85"/>
        <v>0</v>
      </c>
      <c r="AO67" s="39">
        <f t="shared" si="86"/>
        <v>0</v>
      </c>
      <c r="AP67" s="39">
        <f t="shared" si="87"/>
        <v>0</v>
      </c>
      <c r="AQ67" s="40">
        <f t="shared" si="88"/>
        <v>0</v>
      </c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>
        <f t="shared" si="89"/>
        <v>0</v>
      </c>
      <c r="BF67" s="39"/>
      <c r="BG67" s="39">
        <f t="shared" si="90"/>
        <v>0</v>
      </c>
      <c r="BH67" s="39">
        <f t="shared" si="91"/>
        <v>0</v>
      </c>
      <c r="BI67" s="39">
        <f t="shared" si="92"/>
        <v>0</v>
      </c>
      <c r="BJ67" s="40">
        <f t="shared" si="93"/>
        <v>0</v>
      </c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>
        <f t="shared" si="94"/>
        <v>0</v>
      </c>
      <c r="BY67" s="39"/>
      <c r="BZ67" s="39">
        <f t="shared" si="95"/>
        <v>0</v>
      </c>
      <c r="CA67" s="39">
        <f t="shared" si="96"/>
        <v>0</v>
      </c>
      <c r="CB67" s="39">
        <f t="shared" si="97"/>
        <v>0</v>
      </c>
      <c r="CC67" s="40">
        <f t="shared" si="98"/>
        <v>0</v>
      </c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>
        <f t="shared" si="99"/>
        <v>0</v>
      </c>
      <c r="CR67" s="39"/>
      <c r="CS67" s="39">
        <f t="shared" si="100"/>
        <v>0</v>
      </c>
      <c r="CT67" s="39">
        <f t="shared" si="101"/>
        <v>0</v>
      </c>
      <c r="CU67" s="39">
        <f t="shared" si="102"/>
        <v>0</v>
      </c>
      <c r="CV67" s="40">
        <f t="shared" si="103"/>
        <v>0</v>
      </c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>
        <f t="shared" si="104"/>
        <v>0</v>
      </c>
      <c r="DK67" s="39"/>
      <c r="DL67" s="39">
        <f t="shared" si="105"/>
        <v>0</v>
      </c>
      <c r="DM67" s="39">
        <f t="shared" si="106"/>
        <v>0</v>
      </c>
      <c r="DN67" s="39">
        <f t="shared" si="107"/>
        <v>0</v>
      </c>
      <c r="DO67" s="40">
        <f t="shared" si="108"/>
        <v>0</v>
      </c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>
        <f t="shared" si="109"/>
        <v>0</v>
      </c>
      <c r="ED67" s="39"/>
      <c r="EE67" s="39">
        <f t="shared" si="110"/>
        <v>0</v>
      </c>
      <c r="EF67" s="39">
        <f t="shared" si="111"/>
        <v>0</v>
      </c>
      <c r="EG67" s="39">
        <f t="shared" si="112"/>
        <v>0</v>
      </c>
      <c r="EH67" s="40">
        <f t="shared" si="113"/>
        <v>0</v>
      </c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>
        <f t="shared" si="114"/>
        <v>0</v>
      </c>
      <c r="EW67" s="39"/>
      <c r="EX67" s="39">
        <f t="shared" si="115"/>
        <v>0</v>
      </c>
      <c r="EY67" s="39">
        <f t="shared" si="116"/>
        <v>0</v>
      </c>
      <c r="EZ67" s="39">
        <f t="shared" si="117"/>
        <v>0</v>
      </c>
      <c r="FA67" s="40">
        <f t="shared" si="118"/>
        <v>0</v>
      </c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>
        <f t="shared" si="119"/>
        <v>0</v>
      </c>
      <c r="FP67" s="39"/>
      <c r="FQ67" s="39">
        <f t="shared" si="120"/>
        <v>0</v>
      </c>
      <c r="FR67" s="39">
        <f t="shared" si="121"/>
        <v>0</v>
      </c>
      <c r="FS67" s="39">
        <f t="shared" si="122"/>
        <v>0</v>
      </c>
      <c r="FT67" s="40">
        <f t="shared" si="123"/>
        <v>0</v>
      </c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>
        <f t="shared" si="124"/>
        <v>0</v>
      </c>
      <c r="GI67" s="39"/>
      <c r="GJ67" s="39">
        <f t="shared" si="125"/>
        <v>0</v>
      </c>
      <c r="GK67" s="39">
        <f t="shared" si="126"/>
        <v>0</v>
      </c>
      <c r="GL67" s="39">
        <f t="shared" si="127"/>
        <v>0</v>
      </c>
      <c r="GM67" s="40">
        <f t="shared" si="128"/>
        <v>0</v>
      </c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>
        <f t="shared" si="129"/>
        <v>0</v>
      </c>
      <c r="HB67" s="39"/>
      <c r="HC67" s="39">
        <f t="shared" si="130"/>
        <v>0</v>
      </c>
      <c r="HD67" s="39">
        <f t="shared" si="131"/>
        <v>0</v>
      </c>
      <c r="HE67" s="39">
        <f t="shared" si="132"/>
        <v>0</v>
      </c>
      <c r="HF67" s="40">
        <f t="shared" si="133"/>
        <v>0</v>
      </c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>
        <f t="shared" si="134"/>
        <v>0</v>
      </c>
      <c r="HU67" s="39"/>
      <c r="HV67" s="39">
        <f t="shared" si="135"/>
        <v>0</v>
      </c>
      <c r="HW67" s="39">
        <f t="shared" si="136"/>
        <v>0</v>
      </c>
      <c r="HX67" s="39">
        <f t="shared" si="137"/>
        <v>0</v>
      </c>
      <c r="HY67" s="40">
        <f t="shared" si="138"/>
        <v>0</v>
      </c>
      <c r="HZ67" s="39">
        <f t="shared" ref="HZ67:IL67" si="161">F67+Y67+AR67+BK67+CD67+CW67+DP67+EI67+FB67+FU67+GN67+HG67</f>
        <v>0</v>
      </c>
      <c r="IA67" s="39">
        <f t="shared" si="161"/>
        <v>0</v>
      </c>
      <c r="IB67" s="39">
        <f t="shared" si="161"/>
        <v>0</v>
      </c>
      <c r="IC67" s="39">
        <f t="shared" si="161"/>
        <v>0</v>
      </c>
      <c r="ID67" s="39">
        <f t="shared" si="161"/>
        <v>0</v>
      </c>
      <c r="IE67" s="39">
        <f t="shared" si="161"/>
        <v>0</v>
      </c>
      <c r="IF67" s="39">
        <f t="shared" si="161"/>
        <v>0</v>
      </c>
      <c r="IG67" s="39">
        <f t="shared" si="161"/>
        <v>0</v>
      </c>
      <c r="IH67" s="39">
        <f t="shared" si="161"/>
        <v>0</v>
      </c>
      <c r="II67" s="39">
        <f t="shared" si="161"/>
        <v>0</v>
      </c>
      <c r="IJ67" s="39">
        <f t="shared" si="161"/>
        <v>0</v>
      </c>
      <c r="IK67" s="39">
        <f t="shared" si="161"/>
        <v>0</v>
      </c>
      <c r="IL67" s="39">
        <f t="shared" si="161"/>
        <v>0</v>
      </c>
      <c r="IM67" s="39">
        <f t="shared" si="140"/>
        <v>0</v>
      </c>
      <c r="IN67" s="39">
        <f t="shared" si="141"/>
        <v>0</v>
      </c>
      <c r="IO67" s="39">
        <f t="shared" si="142"/>
        <v>0</v>
      </c>
      <c r="IP67" s="39">
        <f t="shared" ref="IP67:IQ67" si="162">V67+AO67+BH67+CA67+CT67+DM67+EF67+EY67+FR67+GK67+HD67+HW67</f>
        <v>0</v>
      </c>
      <c r="IQ67" s="39">
        <f t="shared" si="162"/>
        <v>0</v>
      </c>
      <c r="IR67" s="40">
        <f t="shared" si="144"/>
        <v>0</v>
      </c>
      <c r="IS67" s="1"/>
      <c r="IT67" s="1"/>
      <c r="IU67" s="1"/>
      <c r="IV67" s="1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</row>
    <row r="68" ht="15.0" customHeight="1">
      <c r="A68" s="34"/>
      <c r="B68" s="36"/>
      <c r="C68" s="36"/>
      <c r="D68" s="52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>
        <f t="shared" si="79"/>
        <v>0</v>
      </c>
      <c r="T68" s="39"/>
      <c r="U68" s="39">
        <f t="shared" si="80"/>
        <v>0</v>
      </c>
      <c r="V68" s="39">
        <f t="shared" si="81"/>
        <v>0</v>
      </c>
      <c r="W68" s="39">
        <f t="shared" si="82"/>
        <v>0</v>
      </c>
      <c r="X68" s="40">
        <f t="shared" si="83"/>
        <v>0</v>
      </c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>
        <f t="shared" si="84"/>
        <v>0</v>
      </c>
      <c r="AM68" s="39"/>
      <c r="AN68" s="39">
        <f t="shared" si="85"/>
        <v>0</v>
      </c>
      <c r="AO68" s="39">
        <f t="shared" si="86"/>
        <v>0</v>
      </c>
      <c r="AP68" s="39">
        <f t="shared" si="87"/>
        <v>0</v>
      </c>
      <c r="AQ68" s="40">
        <f t="shared" si="88"/>
        <v>0</v>
      </c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>
        <f t="shared" si="89"/>
        <v>0</v>
      </c>
      <c r="BF68" s="39"/>
      <c r="BG68" s="39">
        <f t="shared" si="90"/>
        <v>0</v>
      </c>
      <c r="BH68" s="39">
        <f t="shared" si="91"/>
        <v>0</v>
      </c>
      <c r="BI68" s="39">
        <f t="shared" si="92"/>
        <v>0</v>
      </c>
      <c r="BJ68" s="40">
        <f t="shared" si="93"/>
        <v>0</v>
      </c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>
        <f t="shared" si="94"/>
        <v>0</v>
      </c>
      <c r="BY68" s="39"/>
      <c r="BZ68" s="39">
        <f t="shared" si="95"/>
        <v>0</v>
      </c>
      <c r="CA68" s="39">
        <f t="shared" si="96"/>
        <v>0</v>
      </c>
      <c r="CB68" s="39">
        <f t="shared" si="97"/>
        <v>0</v>
      </c>
      <c r="CC68" s="40">
        <f t="shared" si="98"/>
        <v>0</v>
      </c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>
        <f t="shared" si="99"/>
        <v>0</v>
      </c>
      <c r="CR68" s="39"/>
      <c r="CS68" s="39">
        <f t="shared" si="100"/>
        <v>0</v>
      </c>
      <c r="CT68" s="39">
        <f t="shared" si="101"/>
        <v>0</v>
      </c>
      <c r="CU68" s="39">
        <f t="shared" si="102"/>
        <v>0</v>
      </c>
      <c r="CV68" s="40">
        <f t="shared" si="103"/>
        <v>0</v>
      </c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>
        <f t="shared" si="104"/>
        <v>0</v>
      </c>
      <c r="DK68" s="39"/>
      <c r="DL68" s="39">
        <f t="shared" si="105"/>
        <v>0</v>
      </c>
      <c r="DM68" s="39">
        <f t="shared" si="106"/>
        <v>0</v>
      </c>
      <c r="DN68" s="39">
        <f t="shared" si="107"/>
        <v>0</v>
      </c>
      <c r="DO68" s="40">
        <f t="shared" si="108"/>
        <v>0</v>
      </c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>
        <f t="shared" si="109"/>
        <v>0</v>
      </c>
      <c r="ED68" s="39"/>
      <c r="EE68" s="39">
        <f t="shared" si="110"/>
        <v>0</v>
      </c>
      <c r="EF68" s="39">
        <f t="shared" si="111"/>
        <v>0</v>
      </c>
      <c r="EG68" s="39">
        <f t="shared" si="112"/>
        <v>0</v>
      </c>
      <c r="EH68" s="40">
        <f t="shared" si="113"/>
        <v>0</v>
      </c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>
        <f t="shared" si="114"/>
        <v>0</v>
      </c>
      <c r="EW68" s="39"/>
      <c r="EX68" s="39">
        <f t="shared" si="115"/>
        <v>0</v>
      </c>
      <c r="EY68" s="39">
        <f t="shared" si="116"/>
        <v>0</v>
      </c>
      <c r="EZ68" s="39">
        <f t="shared" si="117"/>
        <v>0</v>
      </c>
      <c r="FA68" s="40">
        <f t="shared" si="118"/>
        <v>0</v>
      </c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>
        <f t="shared" si="119"/>
        <v>0</v>
      </c>
      <c r="FP68" s="39"/>
      <c r="FQ68" s="39">
        <f t="shared" si="120"/>
        <v>0</v>
      </c>
      <c r="FR68" s="39">
        <f t="shared" si="121"/>
        <v>0</v>
      </c>
      <c r="FS68" s="39">
        <f t="shared" si="122"/>
        <v>0</v>
      </c>
      <c r="FT68" s="40">
        <f t="shared" si="123"/>
        <v>0</v>
      </c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>
        <f t="shared" si="124"/>
        <v>0</v>
      </c>
      <c r="GI68" s="39"/>
      <c r="GJ68" s="39">
        <f t="shared" si="125"/>
        <v>0</v>
      </c>
      <c r="GK68" s="39">
        <f t="shared" si="126"/>
        <v>0</v>
      </c>
      <c r="GL68" s="39">
        <f t="shared" si="127"/>
        <v>0</v>
      </c>
      <c r="GM68" s="40">
        <f t="shared" si="128"/>
        <v>0</v>
      </c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>
        <f t="shared" si="129"/>
        <v>0</v>
      </c>
      <c r="HB68" s="39"/>
      <c r="HC68" s="39">
        <f t="shared" si="130"/>
        <v>0</v>
      </c>
      <c r="HD68" s="39">
        <f t="shared" si="131"/>
        <v>0</v>
      </c>
      <c r="HE68" s="39">
        <f t="shared" si="132"/>
        <v>0</v>
      </c>
      <c r="HF68" s="40">
        <f t="shared" si="133"/>
        <v>0</v>
      </c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>
        <f t="shared" si="134"/>
        <v>0</v>
      </c>
      <c r="HU68" s="39"/>
      <c r="HV68" s="39">
        <f t="shared" si="135"/>
        <v>0</v>
      </c>
      <c r="HW68" s="39">
        <f t="shared" si="136"/>
        <v>0</v>
      </c>
      <c r="HX68" s="39">
        <f t="shared" si="137"/>
        <v>0</v>
      </c>
      <c r="HY68" s="40">
        <f t="shared" si="138"/>
        <v>0</v>
      </c>
      <c r="HZ68" s="39">
        <f t="shared" ref="HZ68:IL68" si="163">F68+Y68+AR68+BK68+CD68+CW68+DP68+EI68+FB68+FU68+GN68+HG68</f>
        <v>0</v>
      </c>
      <c r="IA68" s="39">
        <f t="shared" si="163"/>
        <v>0</v>
      </c>
      <c r="IB68" s="39">
        <f t="shared" si="163"/>
        <v>0</v>
      </c>
      <c r="IC68" s="39">
        <f t="shared" si="163"/>
        <v>0</v>
      </c>
      <c r="ID68" s="39">
        <f t="shared" si="163"/>
        <v>0</v>
      </c>
      <c r="IE68" s="39">
        <f t="shared" si="163"/>
        <v>0</v>
      </c>
      <c r="IF68" s="39">
        <f t="shared" si="163"/>
        <v>0</v>
      </c>
      <c r="IG68" s="39">
        <f t="shared" si="163"/>
        <v>0</v>
      </c>
      <c r="IH68" s="39">
        <f t="shared" si="163"/>
        <v>0</v>
      </c>
      <c r="II68" s="39">
        <f t="shared" si="163"/>
        <v>0</v>
      </c>
      <c r="IJ68" s="39">
        <f t="shared" si="163"/>
        <v>0</v>
      </c>
      <c r="IK68" s="39">
        <f t="shared" si="163"/>
        <v>0</v>
      </c>
      <c r="IL68" s="39">
        <f t="shared" si="163"/>
        <v>0</v>
      </c>
      <c r="IM68" s="39">
        <f t="shared" si="140"/>
        <v>0</v>
      </c>
      <c r="IN68" s="39">
        <f t="shared" si="141"/>
        <v>0</v>
      </c>
      <c r="IO68" s="39">
        <f t="shared" si="142"/>
        <v>0</v>
      </c>
      <c r="IP68" s="39">
        <f t="shared" ref="IP68:IQ68" si="164">V68+AO68+BH68+CA68+CT68+DM68+EF68+EY68+FR68+GK68+HD68+HW68</f>
        <v>0</v>
      </c>
      <c r="IQ68" s="39">
        <f t="shared" si="164"/>
        <v>0</v>
      </c>
      <c r="IR68" s="40">
        <f t="shared" si="144"/>
        <v>0</v>
      </c>
      <c r="IS68" s="1"/>
      <c r="IT68" s="1"/>
      <c r="IU68" s="1"/>
      <c r="IV68" s="1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</row>
    <row r="69" ht="15.0" customHeight="1">
      <c r="A69" s="34"/>
      <c r="B69" s="36"/>
      <c r="C69" s="34"/>
      <c r="D69" s="37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>
        <f t="shared" si="79"/>
        <v>0</v>
      </c>
      <c r="T69" s="39"/>
      <c r="U69" s="39">
        <f t="shared" si="80"/>
        <v>0</v>
      </c>
      <c r="V69" s="39">
        <f t="shared" si="81"/>
        <v>0</v>
      </c>
      <c r="W69" s="39">
        <f t="shared" si="82"/>
        <v>0</v>
      </c>
      <c r="X69" s="40">
        <f t="shared" si="83"/>
        <v>0</v>
      </c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>
        <f t="shared" si="84"/>
        <v>0</v>
      </c>
      <c r="AM69" s="39"/>
      <c r="AN69" s="39">
        <f t="shared" si="85"/>
        <v>0</v>
      </c>
      <c r="AO69" s="39">
        <f t="shared" si="86"/>
        <v>0</v>
      </c>
      <c r="AP69" s="39">
        <f t="shared" si="87"/>
        <v>0</v>
      </c>
      <c r="AQ69" s="40">
        <f t="shared" si="88"/>
        <v>0</v>
      </c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>
        <f t="shared" si="89"/>
        <v>0</v>
      </c>
      <c r="BF69" s="39"/>
      <c r="BG69" s="39">
        <f t="shared" si="90"/>
        <v>0</v>
      </c>
      <c r="BH69" s="39">
        <f t="shared" si="91"/>
        <v>0</v>
      </c>
      <c r="BI69" s="39">
        <f t="shared" si="92"/>
        <v>0</v>
      </c>
      <c r="BJ69" s="40">
        <f t="shared" si="93"/>
        <v>0</v>
      </c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>
        <f t="shared" si="94"/>
        <v>0</v>
      </c>
      <c r="BY69" s="39"/>
      <c r="BZ69" s="39">
        <f t="shared" si="95"/>
        <v>0</v>
      </c>
      <c r="CA69" s="39">
        <f t="shared" si="96"/>
        <v>0</v>
      </c>
      <c r="CB69" s="39">
        <f t="shared" si="97"/>
        <v>0</v>
      </c>
      <c r="CC69" s="40">
        <f t="shared" si="98"/>
        <v>0</v>
      </c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>
        <f t="shared" si="99"/>
        <v>0</v>
      </c>
      <c r="CR69" s="39"/>
      <c r="CS69" s="39">
        <f t="shared" si="100"/>
        <v>0</v>
      </c>
      <c r="CT69" s="39">
        <f t="shared" si="101"/>
        <v>0</v>
      </c>
      <c r="CU69" s="39">
        <f t="shared" si="102"/>
        <v>0</v>
      </c>
      <c r="CV69" s="40">
        <f t="shared" si="103"/>
        <v>0</v>
      </c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>
        <f t="shared" si="104"/>
        <v>0</v>
      </c>
      <c r="DK69" s="39"/>
      <c r="DL69" s="39">
        <f t="shared" si="105"/>
        <v>0</v>
      </c>
      <c r="DM69" s="39">
        <f t="shared" si="106"/>
        <v>0</v>
      </c>
      <c r="DN69" s="39">
        <f t="shared" si="107"/>
        <v>0</v>
      </c>
      <c r="DO69" s="40">
        <f t="shared" si="108"/>
        <v>0</v>
      </c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>
        <f t="shared" si="109"/>
        <v>0</v>
      </c>
      <c r="ED69" s="39"/>
      <c r="EE69" s="39">
        <f t="shared" si="110"/>
        <v>0</v>
      </c>
      <c r="EF69" s="39">
        <f t="shared" si="111"/>
        <v>0</v>
      </c>
      <c r="EG69" s="39">
        <f t="shared" si="112"/>
        <v>0</v>
      </c>
      <c r="EH69" s="40">
        <f t="shared" si="113"/>
        <v>0</v>
      </c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>
        <f t="shared" si="114"/>
        <v>0</v>
      </c>
      <c r="EW69" s="39"/>
      <c r="EX69" s="39">
        <f t="shared" si="115"/>
        <v>0</v>
      </c>
      <c r="EY69" s="39">
        <f t="shared" si="116"/>
        <v>0</v>
      </c>
      <c r="EZ69" s="39">
        <f t="shared" si="117"/>
        <v>0</v>
      </c>
      <c r="FA69" s="40">
        <f t="shared" si="118"/>
        <v>0</v>
      </c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>
        <f t="shared" si="119"/>
        <v>0</v>
      </c>
      <c r="FP69" s="39"/>
      <c r="FQ69" s="39">
        <f t="shared" si="120"/>
        <v>0</v>
      </c>
      <c r="FR69" s="39">
        <f t="shared" si="121"/>
        <v>0</v>
      </c>
      <c r="FS69" s="39">
        <f t="shared" si="122"/>
        <v>0</v>
      </c>
      <c r="FT69" s="40">
        <f t="shared" si="123"/>
        <v>0</v>
      </c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>
        <f t="shared" si="124"/>
        <v>0</v>
      </c>
      <c r="GI69" s="39"/>
      <c r="GJ69" s="39">
        <f t="shared" si="125"/>
        <v>0</v>
      </c>
      <c r="GK69" s="39">
        <f t="shared" si="126"/>
        <v>0</v>
      </c>
      <c r="GL69" s="39">
        <f t="shared" si="127"/>
        <v>0</v>
      </c>
      <c r="GM69" s="40">
        <f t="shared" si="128"/>
        <v>0</v>
      </c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>
        <f t="shared" si="129"/>
        <v>0</v>
      </c>
      <c r="HB69" s="39"/>
      <c r="HC69" s="39">
        <f t="shared" si="130"/>
        <v>0</v>
      </c>
      <c r="HD69" s="39">
        <f t="shared" si="131"/>
        <v>0</v>
      </c>
      <c r="HE69" s="39">
        <f t="shared" si="132"/>
        <v>0</v>
      </c>
      <c r="HF69" s="40">
        <f t="shared" si="133"/>
        <v>0</v>
      </c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>
        <f t="shared" si="134"/>
        <v>0</v>
      </c>
      <c r="HU69" s="39"/>
      <c r="HV69" s="39">
        <f t="shared" si="135"/>
        <v>0</v>
      </c>
      <c r="HW69" s="39">
        <f t="shared" si="136"/>
        <v>0</v>
      </c>
      <c r="HX69" s="39">
        <f t="shared" si="137"/>
        <v>0</v>
      </c>
      <c r="HY69" s="40">
        <f t="shared" si="138"/>
        <v>0</v>
      </c>
      <c r="HZ69" s="39">
        <f t="shared" ref="HZ69:IL69" si="165">F69+Y69+AR69+BK69+CD69+CW69+DP69+EI69+FB69+FU69+GN69+HG69</f>
        <v>0</v>
      </c>
      <c r="IA69" s="39">
        <f t="shared" si="165"/>
        <v>0</v>
      </c>
      <c r="IB69" s="39">
        <f t="shared" si="165"/>
        <v>0</v>
      </c>
      <c r="IC69" s="39">
        <f t="shared" si="165"/>
        <v>0</v>
      </c>
      <c r="ID69" s="39">
        <f t="shared" si="165"/>
        <v>0</v>
      </c>
      <c r="IE69" s="39">
        <f t="shared" si="165"/>
        <v>0</v>
      </c>
      <c r="IF69" s="39">
        <f t="shared" si="165"/>
        <v>0</v>
      </c>
      <c r="IG69" s="39">
        <f t="shared" si="165"/>
        <v>0</v>
      </c>
      <c r="IH69" s="39">
        <f t="shared" si="165"/>
        <v>0</v>
      </c>
      <c r="II69" s="39">
        <f t="shared" si="165"/>
        <v>0</v>
      </c>
      <c r="IJ69" s="39">
        <f t="shared" si="165"/>
        <v>0</v>
      </c>
      <c r="IK69" s="39">
        <f t="shared" si="165"/>
        <v>0</v>
      </c>
      <c r="IL69" s="39">
        <f t="shared" si="165"/>
        <v>0</v>
      </c>
      <c r="IM69" s="39">
        <f t="shared" si="140"/>
        <v>0</v>
      </c>
      <c r="IN69" s="39">
        <f t="shared" si="141"/>
        <v>0</v>
      </c>
      <c r="IO69" s="39">
        <f t="shared" si="142"/>
        <v>0</v>
      </c>
      <c r="IP69" s="39">
        <f t="shared" ref="IP69:IQ69" si="166">V69+AO69+BH69+CA69+CT69+DM69+EF69+EY69+FR69+GK69+HD69+HW69</f>
        <v>0</v>
      </c>
      <c r="IQ69" s="39">
        <f t="shared" si="166"/>
        <v>0</v>
      </c>
      <c r="IR69" s="40">
        <f t="shared" si="144"/>
        <v>0</v>
      </c>
      <c r="IS69" s="1"/>
      <c r="IT69" s="1"/>
      <c r="IU69" s="1"/>
      <c r="IV69" s="1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</row>
    <row r="70" ht="15.0" customHeight="1">
      <c r="A70" s="34"/>
      <c r="B70" s="36"/>
      <c r="C70" s="34"/>
      <c r="D70" s="37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>
        <f t="shared" si="79"/>
        <v>0</v>
      </c>
      <c r="T70" s="39"/>
      <c r="U70" s="39">
        <f t="shared" si="80"/>
        <v>0</v>
      </c>
      <c r="V70" s="39">
        <f t="shared" si="81"/>
        <v>0</v>
      </c>
      <c r="W70" s="39">
        <f t="shared" si="82"/>
        <v>0</v>
      </c>
      <c r="X70" s="40">
        <f t="shared" si="83"/>
        <v>0</v>
      </c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>
        <f t="shared" si="84"/>
        <v>0</v>
      </c>
      <c r="AM70" s="39"/>
      <c r="AN70" s="39">
        <f t="shared" si="85"/>
        <v>0</v>
      </c>
      <c r="AO70" s="39">
        <f t="shared" si="86"/>
        <v>0</v>
      </c>
      <c r="AP70" s="39">
        <f t="shared" si="87"/>
        <v>0</v>
      </c>
      <c r="AQ70" s="40">
        <f t="shared" si="88"/>
        <v>0</v>
      </c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>
        <f t="shared" si="89"/>
        <v>0</v>
      </c>
      <c r="BF70" s="39"/>
      <c r="BG70" s="39">
        <f t="shared" si="90"/>
        <v>0</v>
      </c>
      <c r="BH70" s="39">
        <f t="shared" si="91"/>
        <v>0</v>
      </c>
      <c r="BI70" s="39">
        <f t="shared" si="92"/>
        <v>0</v>
      </c>
      <c r="BJ70" s="40">
        <f t="shared" si="93"/>
        <v>0</v>
      </c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>
        <f t="shared" si="94"/>
        <v>0</v>
      </c>
      <c r="BY70" s="39"/>
      <c r="BZ70" s="39">
        <f t="shared" si="95"/>
        <v>0</v>
      </c>
      <c r="CA70" s="39">
        <f t="shared" si="96"/>
        <v>0</v>
      </c>
      <c r="CB70" s="39">
        <f t="shared" si="97"/>
        <v>0</v>
      </c>
      <c r="CC70" s="40">
        <f t="shared" si="98"/>
        <v>0</v>
      </c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>
        <f t="shared" si="99"/>
        <v>0</v>
      </c>
      <c r="CR70" s="39"/>
      <c r="CS70" s="39">
        <f t="shared" si="100"/>
        <v>0</v>
      </c>
      <c r="CT70" s="39">
        <f t="shared" si="101"/>
        <v>0</v>
      </c>
      <c r="CU70" s="39">
        <f t="shared" si="102"/>
        <v>0</v>
      </c>
      <c r="CV70" s="40">
        <f t="shared" si="103"/>
        <v>0</v>
      </c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>
        <f t="shared" si="104"/>
        <v>0</v>
      </c>
      <c r="DK70" s="39"/>
      <c r="DL70" s="39">
        <f t="shared" si="105"/>
        <v>0</v>
      </c>
      <c r="DM70" s="39">
        <f t="shared" si="106"/>
        <v>0</v>
      </c>
      <c r="DN70" s="39">
        <f t="shared" si="107"/>
        <v>0</v>
      </c>
      <c r="DO70" s="40">
        <f t="shared" si="108"/>
        <v>0</v>
      </c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>
        <f t="shared" si="109"/>
        <v>0</v>
      </c>
      <c r="ED70" s="39"/>
      <c r="EE70" s="39">
        <f t="shared" si="110"/>
        <v>0</v>
      </c>
      <c r="EF70" s="39">
        <f t="shared" si="111"/>
        <v>0</v>
      </c>
      <c r="EG70" s="39">
        <f t="shared" si="112"/>
        <v>0</v>
      </c>
      <c r="EH70" s="40">
        <f t="shared" si="113"/>
        <v>0</v>
      </c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>
        <f t="shared" si="114"/>
        <v>0</v>
      </c>
      <c r="EW70" s="39"/>
      <c r="EX70" s="39">
        <f t="shared" si="115"/>
        <v>0</v>
      </c>
      <c r="EY70" s="39">
        <f t="shared" si="116"/>
        <v>0</v>
      </c>
      <c r="EZ70" s="39">
        <f t="shared" si="117"/>
        <v>0</v>
      </c>
      <c r="FA70" s="40">
        <f t="shared" si="118"/>
        <v>0</v>
      </c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>
        <f t="shared" si="119"/>
        <v>0</v>
      </c>
      <c r="FP70" s="39"/>
      <c r="FQ70" s="39">
        <f t="shared" si="120"/>
        <v>0</v>
      </c>
      <c r="FR70" s="39">
        <f t="shared" si="121"/>
        <v>0</v>
      </c>
      <c r="FS70" s="39">
        <f t="shared" si="122"/>
        <v>0</v>
      </c>
      <c r="FT70" s="40">
        <f t="shared" si="123"/>
        <v>0</v>
      </c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>
        <f t="shared" si="124"/>
        <v>0</v>
      </c>
      <c r="GI70" s="39"/>
      <c r="GJ70" s="39">
        <f t="shared" si="125"/>
        <v>0</v>
      </c>
      <c r="GK70" s="39">
        <f t="shared" si="126"/>
        <v>0</v>
      </c>
      <c r="GL70" s="39">
        <f t="shared" si="127"/>
        <v>0</v>
      </c>
      <c r="GM70" s="40">
        <f t="shared" si="128"/>
        <v>0</v>
      </c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>
        <f t="shared" si="129"/>
        <v>0</v>
      </c>
      <c r="HB70" s="39"/>
      <c r="HC70" s="39">
        <f t="shared" si="130"/>
        <v>0</v>
      </c>
      <c r="HD70" s="39">
        <f t="shared" si="131"/>
        <v>0</v>
      </c>
      <c r="HE70" s="39">
        <f t="shared" si="132"/>
        <v>0</v>
      </c>
      <c r="HF70" s="40">
        <f t="shared" si="133"/>
        <v>0</v>
      </c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>
        <f t="shared" si="134"/>
        <v>0</v>
      </c>
      <c r="HU70" s="39"/>
      <c r="HV70" s="39">
        <f t="shared" si="135"/>
        <v>0</v>
      </c>
      <c r="HW70" s="39">
        <f t="shared" si="136"/>
        <v>0</v>
      </c>
      <c r="HX70" s="39">
        <f t="shared" si="137"/>
        <v>0</v>
      </c>
      <c r="HY70" s="40">
        <f t="shared" si="138"/>
        <v>0</v>
      </c>
      <c r="HZ70" s="39">
        <f t="shared" ref="HZ70:IL70" si="167">F70+Y70+AR70+BK70+CD70+CW70+DP70+EI70+FB70+FU70+GN70+HG70</f>
        <v>0</v>
      </c>
      <c r="IA70" s="39">
        <f t="shared" si="167"/>
        <v>0</v>
      </c>
      <c r="IB70" s="39">
        <f t="shared" si="167"/>
        <v>0</v>
      </c>
      <c r="IC70" s="39">
        <f t="shared" si="167"/>
        <v>0</v>
      </c>
      <c r="ID70" s="39">
        <f t="shared" si="167"/>
        <v>0</v>
      </c>
      <c r="IE70" s="39">
        <f t="shared" si="167"/>
        <v>0</v>
      </c>
      <c r="IF70" s="39">
        <f t="shared" si="167"/>
        <v>0</v>
      </c>
      <c r="IG70" s="39">
        <f t="shared" si="167"/>
        <v>0</v>
      </c>
      <c r="IH70" s="39">
        <f t="shared" si="167"/>
        <v>0</v>
      </c>
      <c r="II70" s="39">
        <f t="shared" si="167"/>
        <v>0</v>
      </c>
      <c r="IJ70" s="39">
        <f t="shared" si="167"/>
        <v>0</v>
      </c>
      <c r="IK70" s="39">
        <f t="shared" si="167"/>
        <v>0</v>
      </c>
      <c r="IL70" s="39">
        <f t="shared" si="167"/>
        <v>0</v>
      </c>
      <c r="IM70" s="39">
        <f t="shared" si="140"/>
        <v>0</v>
      </c>
      <c r="IN70" s="39">
        <f t="shared" si="141"/>
        <v>0</v>
      </c>
      <c r="IO70" s="39">
        <f t="shared" si="142"/>
        <v>0</v>
      </c>
      <c r="IP70" s="39">
        <f t="shared" ref="IP70:IQ70" si="168">V70+AO70+BH70+CA70+CT70+DM70+EF70+EY70+FR70+GK70+HD70+HW70</f>
        <v>0</v>
      </c>
      <c r="IQ70" s="39">
        <f t="shared" si="168"/>
        <v>0</v>
      </c>
      <c r="IR70" s="40">
        <f t="shared" si="144"/>
        <v>0</v>
      </c>
      <c r="IS70" s="1"/>
      <c r="IT70" s="1"/>
      <c r="IU70" s="1"/>
      <c r="IV70" s="1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</row>
    <row r="71" ht="15.0" customHeight="1">
      <c r="A71" s="53"/>
      <c r="B71" s="54"/>
      <c r="C71" s="53"/>
      <c r="D71" s="1"/>
      <c r="E71" s="5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6"/>
      <c r="V71" s="5"/>
      <c r="W71" s="5"/>
      <c r="X71" s="5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57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57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57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57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57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57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57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57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57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57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57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57"/>
      <c r="IS71" s="1"/>
      <c r="IT71" s="1"/>
      <c r="IU71" s="1"/>
      <c r="IV71" s="1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</row>
    <row r="72" ht="15.0" customHeight="1">
      <c r="A72" s="53"/>
      <c r="B72" s="53"/>
      <c r="C72" s="53"/>
      <c r="D72" s="1"/>
      <c r="E72" s="5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8"/>
      <c r="V72" s="5"/>
      <c r="W72" s="5"/>
      <c r="X72" s="5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57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57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57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57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57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57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57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57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57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57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57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57"/>
      <c r="IS72" s="1"/>
      <c r="IT72" s="1"/>
      <c r="IU72" s="1"/>
      <c r="IV72" s="1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</row>
    <row r="73" ht="15.0" customHeight="1">
      <c r="A73" s="53"/>
      <c r="B73" s="53"/>
      <c r="C73" s="53"/>
      <c r="D73" s="1"/>
      <c r="E73" s="5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5"/>
      <c r="W73" s="5"/>
      <c r="X73" s="5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57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57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57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57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57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57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57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57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57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57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57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57"/>
      <c r="IS73" s="1"/>
      <c r="IT73" s="1"/>
      <c r="IU73" s="1"/>
      <c r="IV73" s="1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</row>
    <row r="74" ht="15.0" customHeight="1">
      <c r="A74" s="53"/>
      <c r="B74" s="53"/>
      <c r="C74" s="53"/>
      <c r="D74" s="5"/>
      <c r="E74" s="59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4"/>
      <c r="S74" s="4"/>
      <c r="T74" s="4"/>
      <c r="U74" s="5"/>
      <c r="V74" s="5"/>
      <c r="W74" s="5"/>
      <c r="X74" s="5"/>
      <c r="Y74" s="4"/>
      <c r="Z74" s="4"/>
      <c r="AA74" s="4"/>
      <c r="AB74" s="4"/>
      <c r="AC74" s="4"/>
      <c r="AD74" s="4"/>
      <c r="AE74" s="5"/>
      <c r="AF74" s="5"/>
      <c r="AG74" s="5"/>
      <c r="AH74" s="5"/>
      <c r="AI74" s="5"/>
      <c r="AJ74" s="5"/>
      <c r="AK74" s="4"/>
      <c r="AL74" s="4"/>
      <c r="AM74" s="4"/>
      <c r="AN74" s="5"/>
      <c r="AO74" s="5"/>
      <c r="AP74" s="4"/>
      <c r="AQ74" s="6"/>
      <c r="AR74" s="4"/>
      <c r="AS74" s="4"/>
      <c r="AT74" s="4"/>
      <c r="AU74" s="4"/>
      <c r="AV74" s="4"/>
      <c r="AW74" s="4"/>
      <c r="AX74" s="5"/>
      <c r="AY74" s="5"/>
      <c r="AZ74" s="5"/>
      <c r="BA74" s="5"/>
      <c r="BB74" s="5"/>
      <c r="BC74" s="5"/>
      <c r="BD74" s="4"/>
      <c r="BE74" s="4"/>
      <c r="BF74" s="4"/>
      <c r="BG74" s="5"/>
      <c r="BH74" s="5"/>
      <c r="BI74" s="4"/>
      <c r="BJ74" s="6"/>
      <c r="BK74" s="4"/>
      <c r="BL74" s="4"/>
      <c r="BM74" s="4"/>
      <c r="BN74" s="4"/>
      <c r="BO74" s="4"/>
      <c r="BP74" s="4"/>
      <c r="BQ74" s="5"/>
      <c r="BR74" s="5"/>
      <c r="BS74" s="5"/>
      <c r="BT74" s="5"/>
      <c r="BU74" s="5"/>
      <c r="BV74" s="5"/>
      <c r="BW74" s="4"/>
      <c r="BX74" s="4"/>
      <c r="BY74" s="4"/>
      <c r="BZ74" s="5"/>
      <c r="CA74" s="5"/>
      <c r="CB74" s="4"/>
      <c r="CC74" s="6"/>
      <c r="CD74" s="4"/>
      <c r="CE74" s="4"/>
      <c r="CF74" s="4"/>
      <c r="CG74" s="4"/>
      <c r="CH74" s="4"/>
      <c r="CI74" s="4"/>
      <c r="CJ74" s="5"/>
      <c r="CK74" s="5"/>
      <c r="CL74" s="5"/>
      <c r="CM74" s="5"/>
      <c r="CN74" s="5"/>
      <c r="CO74" s="5"/>
      <c r="CP74" s="4"/>
      <c r="CQ74" s="4"/>
      <c r="CR74" s="4"/>
      <c r="CS74" s="5"/>
      <c r="CT74" s="5"/>
      <c r="CU74" s="4"/>
      <c r="CV74" s="6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4"/>
      <c r="DJ74" s="4"/>
      <c r="DK74" s="4"/>
      <c r="DL74" s="5"/>
      <c r="DM74" s="5"/>
      <c r="DN74" s="4"/>
      <c r="DO74" s="6"/>
      <c r="DP74" s="4"/>
      <c r="DQ74" s="4"/>
      <c r="DR74" s="4"/>
      <c r="DS74" s="4"/>
      <c r="DT74" s="4"/>
      <c r="DU74" s="4"/>
      <c r="DV74" s="5"/>
      <c r="DW74" s="5"/>
      <c r="DX74" s="5"/>
      <c r="DY74" s="5"/>
      <c r="DZ74" s="5"/>
      <c r="EA74" s="5"/>
      <c r="EB74" s="4"/>
      <c r="EC74" s="4"/>
      <c r="ED74" s="4"/>
      <c r="EE74" s="5"/>
      <c r="EF74" s="5"/>
      <c r="EG74" s="4"/>
      <c r="EH74" s="6"/>
      <c r="EI74" s="4"/>
      <c r="EJ74" s="4"/>
      <c r="EK74" s="4"/>
      <c r="EL74" s="4"/>
      <c r="EM74" s="4"/>
      <c r="EN74" s="4"/>
      <c r="EO74" s="5"/>
      <c r="EP74" s="5"/>
      <c r="EQ74" s="5"/>
      <c r="ER74" s="5"/>
      <c r="ES74" s="5"/>
      <c r="ET74" s="5"/>
      <c r="EU74" s="4"/>
      <c r="EV74" s="4"/>
      <c r="EW74" s="4"/>
      <c r="EX74" s="5"/>
      <c r="EY74" s="5"/>
      <c r="EZ74" s="4"/>
      <c r="FA74" s="6"/>
      <c r="FB74" s="4"/>
      <c r="FC74" s="4"/>
      <c r="FD74" s="4"/>
      <c r="FE74" s="4"/>
      <c r="FF74" s="4"/>
      <c r="FG74" s="4"/>
      <c r="FH74" s="5"/>
      <c r="FI74" s="5"/>
      <c r="FJ74" s="5"/>
      <c r="FK74" s="5"/>
      <c r="FL74" s="5"/>
      <c r="FM74" s="5"/>
      <c r="FN74" s="4"/>
      <c r="FO74" s="4"/>
      <c r="FP74" s="4"/>
      <c r="FQ74" s="5"/>
      <c r="FR74" s="5"/>
      <c r="FS74" s="4"/>
      <c r="FT74" s="6"/>
      <c r="FU74" s="4"/>
      <c r="FV74" s="4"/>
      <c r="FW74" s="4"/>
      <c r="FX74" s="4"/>
      <c r="FY74" s="4"/>
      <c r="FZ74" s="4"/>
      <c r="GA74" s="5"/>
      <c r="GB74" s="5"/>
      <c r="GC74" s="5"/>
      <c r="GD74" s="5"/>
      <c r="GE74" s="5"/>
      <c r="GF74" s="5"/>
      <c r="GG74" s="4"/>
      <c r="GH74" s="4"/>
      <c r="GI74" s="4"/>
      <c r="GJ74" s="5"/>
      <c r="GK74" s="5"/>
      <c r="GL74" s="4"/>
      <c r="GM74" s="6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4"/>
      <c r="HA74" s="4"/>
      <c r="HB74" s="4"/>
      <c r="HC74" s="5"/>
      <c r="HD74" s="5"/>
      <c r="HE74" s="4"/>
      <c r="HF74" s="6"/>
      <c r="HG74" s="4"/>
      <c r="HH74" s="4"/>
      <c r="HI74" s="4"/>
      <c r="HJ74" s="4"/>
      <c r="HK74" s="4"/>
      <c r="HL74" s="4"/>
      <c r="HM74" s="5"/>
      <c r="HN74" s="5"/>
      <c r="HO74" s="5"/>
      <c r="HP74" s="5"/>
      <c r="HQ74" s="5"/>
      <c r="HR74" s="5"/>
      <c r="HS74" s="4"/>
      <c r="HT74" s="4"/>
      <c r="HU74" s="4"/>
      <c r="HV74" s="5"/>
      <c r="HW74" s="5"/>
      <c r="HX74" s="4"/>
      <c r="HY74" s="6"/>
      <c r="HZ74" s="4"/>
      <c r="IA74" s="4"/>
      <c r="IB74" s="4"/>
      <c r="IC74" s="4"/>
      <c r="ID74" s="4"/>
      <c r="IE74" s="4"/>
      <c r="IF74" s="5"/>
      <c r="IG74" s="5"/>
      <c r="IH74" s="5"/>
      <c r="II74" s="5"/>
      <c r="IJ74" s="4"/>
      <c r="IK74" s="4"/>
      <c r="IL74" s="4"/>
      <c r="IM74" s="4"/>
      <c r="IN74" s="4"/>
      <c r="IO74" s="5"/>
      <c r="IP74" s="5"/>
      <c r="IQ74" s="4"/>
      <c r="IR74" s="6"/>
      <c r="IS74" s="1"/>
      <c r="IT74" s="1"/>
      <c r="IU74" s="1"/>
      <c r="IV74" s="1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</row>
    <row r="75" ht="15.0" customHeight="1">
      <c r="A75" s="53"/>
      <c r="B75" s="53"/>
      <c r="C75" s="53"/>
      <c r="D75" s="5"/>
      <c r="E75" s="59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4"/>
      <c r="S75" s="4"/>
      <c r="T75" s="4"/>
      <c r="U75" s="5"/>
      <c r="V75" s="5"/>
      <c r="W75" s="5"/>
      <c r="X75" s="5"/>
      <c r="Y75" s="4"/>
      <c r="Z75" s="4"/>
      <c r="AA75" s="4"/>
      <c r="AB75" s="4"/>
      <c r="AC75" s="4"/>
      <c r="AD75" s="4"/>
      <c r="AE75" s="5"/>
      <c r="AF75" s="5"/>
      <c r="AG75" s="5"/>
      <c r="AH75" s="5"/>
      <c r="AI75" s="5"/>
      <c r="AJ75" s="5"/>
      <c r="AK75" s="4"/>
      <c r="AL75" s="4"/>
      <c r="AM75" s="4"/>
      <c r="AN75" s="5"/>
      <c r="AO75" s="5"/>
      <c r="AP75" s="4"/>
      <c r="AQ75" s="6"/>
      <c r="AR75" s="4"/>
      <c r="AS75" s="4"/>
      <c r="AT75" s="4"/>
      <c r="AU75" s="4"/>
      <c r="AV75" s="4"/>
      <c r="AW75" s="4"/>
      <c r="AX75" s="5"/>
      <c r="AY75" s="5"/>
      <c r="AZ75" s="5"/>
      <c r="BA75" s="5"/>
      <c r="BB75" s="5"/>
      <c r="BC75" s="5"/>
      <c r="BD75" s="4"/>
      <c r="BE75" s="4"/>
      <c r="BF75" s="4"/>
      <c r="BG75" s="5"/>
      <c r="BH75" s="5"/>
      <c r="BI75" s="4"/>
      <c r="BJ75" s="6"/>
      <c r="BK75" s="4"/>
      <c r="BL75" s="4"/>
      <c r="BM75" s="4"/>
      <c r="BN75" s="4"/>
      <c r="BO75" s="4"/>
      <c r="BP75" s="4"/>
      <c r="BQ75" s="5"/>
      <c r="BR75" s="5"/>
      <c r="BS75" s="5"/>
      <c r="BT75" s="5"/>
      <c r="BU75" s="5"/>
      <c r="BV75" s="5"/>
      <c r="BW75" s="4"/>
      <c r="BX75" s="4"/>
      <c r="BY75" s="4"/>
      <c r="BZ75" s="5"/>
      <c r="CA75" s="5"/>
      <c r="CB75" s="4"/>
      <c r="CC75" s="6"/>
      <c r="CD75" s="4"/>
      <c r="CE75" s="4"/>
      <c r="CF75" s="4"/>
      <c r="CG75" s="4"/>
      <c r="CH75" s="4"/>
      <c r="CI75" s="4"/>
      <c r="CJ75" s="5"/>
      <c r="CK75" s="5"/>
      <c r="CL75" s="5"/>
      <c r="CM75" s="5"/>
      <c r="CN75" s="5"/>
      <c r="CO75" s="5"/>
      <c r="CP75" s="4"/>
      <c r="CQ75" s="4"/>
      <c r="CR75" s="4"/>
      <c r="CS75" s="5"/>
      <c r="CT75" s="5"/>
      <c r="CU75" s="4"/>
      <c r="CV75" s="6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4"/>
      <c r="DJ75" s="4"/>
      <c r="DK75" s="4"/>
      <c r="DL75" s="5"/>
      <c r="DM75" s="5"/>
      <c r="DN75" s="4"/>
      <c r="DO75" s="6"/>
      <c r="DP75" s="4"/>
      <c r="DQ75" s="4"/>
      <c r="DR75" s="4"/>
      <c r="DS75" s="4"/>
      <c r="DT75" s="4"/>
      <c r="DU75" s="4"/>
      <c r="DV75" s="5"/>
      <c r="DW75" s="5"/>
      <c r="DX75" s="5"/>
      <c r="DY75" s="5"/>
      <c r="DZ75" s="5"/>
      <c r="EA75" s="5"/>
      <c r="EB75" s="4"/>
      <c r="EC75" s="4"/>
      <c r="ED75" s="4"/>
      <c r="EE75" s="5"/>
      <c r="EF75" s="5"/>
      <c r="EG75" s="4"/>
      <c r="EH75" s="6"/>
      <c r="EI75" s="4"/>
      <c r="EJ75" s="4"/>
      <c r="EK75" s="4"/>
      <c r="EL75" s="4"/>
      <c r="EM75" s="4"/>
      <c r="EN75" s="4"/>
      <c r="EO75" s="5"/>
      <c r="EP75" s="5"/>
      <c r="EQ75" s="5"/>
      <c r="ER75" s="5"/>
      <c r="ES75" s="5"/>
      <c r="ET75" s="5"/>
      <c r="EU75" s="4"/>
      <c r="EV75" s="4"/>
      <c r="EW75" s="4"/>
      <c r="EX75" s="5"/>
      <c r="EY75" s="5"/>
      <c r="EZ75" s="4"/>
      <c r="FA75" s="6"/>
      <c r="FB75" s="4"/>
      <c r="FC75" s="4"/>
      <c r="FD75" s="4"/>
      <c r="FE75" s="4"/>
      <c r="FF75" s="4"/>
      <c r="FG75" s="4"/>
      <c r="FH75" s="5"/>
      <c r="FI75" s="5"/>
      <c r="FJ75" s="5"/>
      <c r="FK75" s="5"/>
      <c r="FL75" s="5"/>
      <c r="FM75" s="5"/>
      <c r="FN75" s="4"/>
      <c r="FO75" s="4"/>
      <c r="FP75" s="4"/>
      <c r="FQ75" s="5"/>
      <c r="FR75" s="5"/>
      <c r="FS75" s="4"/>
      <c r="FT75" s="6"/>
      <c r="FU75" s="4"/>
      <c r="FV75" s="4"/>
      <c r="FW75" s="4"/>
      <c r="FX75" s="4"/>
      <c r="FY75" s="4"/>
      <c r="FZ75" s="4"/>
      <c r="GA75" s="5"/>
      <c r="GB75" s="5"/>
      <c r="GC75" s="5"/>
      <c r="GD75" s="5"/>
      <c r="GE75" s="5"/>
      <c r="GF75" s="5"/>
      <c r="GG75" s="4"/>
      <c r="GH75" s="4"/>
      <c r="GI75" s="4"/>
      <c r="GJ75" s="5"/>
      <c r="GK75" s="5"/>
      <c r="GL75" s="4"/>
      <c r="GM75" s="6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4"/>
      <c r="HA75" s="4"/>
      <c r="HB75" s="4"/>
      <c r="HC75" s="5"/>
      <c r="HD75" s="5"/>
      <c r="HE75" s="4"/>
      <c r="HF75" s="6"/>
      <c r="HG75" s="4"/>
      <c r="HH75" s="4"/>
      <c r="HI75" s="4"/>
      <c r="HJ75" s="4"/>
      <c r="HK75" s="4"/>
      <c r="HL75" s="4"/>
      <c r="HM75" s="5"/>
      <c r="HN75" s="5"/>
      <c r="HO75" s="5"/>
      <c r="HP75" s="5"/>
      <c r="HQ75" s="5"/>
      <c r="HR75" s="5"/>
      <c r="HS75" s="4"/>
      <c r="HT75" s="4"/>
      <c r="HU75" s="4"/>
      <c r="HV75" s="5"/>
      <c r="HW75" s="5"/>
      <c r="HX75" s="4"/>
      <c r="HY75" s="6"/>
      <c r="HZ75" s="4"/>
      <c r="IA75" s="4"/>
      <c r="IB75" s="4"/>
      <c r="IC75" s="4"/>
      <c r="ID75" s="4"/>
      <c r="IE75" s="4"/>
      <c r="IF75" s="5"/>
      <c r="IG75" s="5"/>
      <c r="IH75" s="5"/>
      <c r="II75" s="5"/>
      <c r="IJ75" s="4"/>
      <c r="IK75" s="4"/>
      <c r="IL75" s="4"/>
      <c r="IM75" s="4"/>
      <c r="IN75" s="4"/>
      <c r="IO75" s="5"/>
      <c r="IP75" s="5"/>
      <c r="IQ75" s="4"/>
      <c r="IR75" s="6"/>
      <c r="IS75" s="1"/>
      <c r="IT75" s="1"/>
      <c r="IU75" s="1"/>
      <c r="IV75" s="1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</row>
    <row r="76" ht="15.75" customHeight="1">
      <c r="A76" s="53"/>
      <c r="B76" s="53"/>
      <c r="C76" s="53"/>
      <c r="D76" s="5"/>
      <c r="E76" s="59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4"/>
      <c r="S76" s="4"/>
      <c r="T76" s="4"/>
      <c r="U76" s="5"/>
      <c r="V76" s="5"/>
      <c r="W76" s="5"/>
      <c r="X76" s="5"/>
      <c r="Y76" s="4"/>
      <c r="Z76" s="4"/>
      <c r="AA76" s="4"/>
      <c r="AB76" s="4"/>
      <c r="AC76" s="4"/>
      <c r="AD76" s="4"/>
      <c r="AE76" s="5"/>
      <c r="AF76" s="5"/>
      <c r="AG76" s="5"/>
      <c r="AH76" s="5"/>
      <c r="AI76" s="5"/>
      <c r="AJ76" s="5"/>
      <c r="AK76" s="4"/>
      <c r="AL76" s="4"/>
      <c r="AM76" s="4"/>
      <c r="AN76" s="5"/>
      <c r="AO76" s="5"/>
      <c r="AP76" s="4"/>
      <c r="AQ76" s="6"/>
      <c r="AR76" s="4"/>
      <c r="AS76" s="4"/>
      <c r="AT76" s="4"/>
      <c r="AU76" s="4"/>
      <c r="AV76" s="4"/>
      <c r="AW76" s="4"/>
      <c r="AX76" s="5"/>
      <c r="AY76" s="5"/>
      <c r="AZ76" s="5"/>
      <c r="BA76" s="5"/>
      <c r="BB76" s="5"/>
      <c r="BC76" s="5"/>
      <c r="BD76" s="4"/>
      <c r="BE76" s="4"/>
      <c r="BF76" s="4"/>
      <c r="BG76" s="5"/>
      <c r="BH76" s="5"/>
      <c r="BI76" s="4"/>
      <c r="BJ76" s="6"/>
      <c r="BK76" s="4"/>
      <c r="BL76" s="4"/>
      <c r="BM76" s="4"/>
      <c r="BN76" s="4"/>
      <c r="BO76" s="4"/>
      <c r="BP76" s="4"/>
      <c r="BQ76" s="5"/>
      <c r="BR76" s="5"/>
      <c r="BS76" s="5"/>
      <c r="BT76" s="5"/>
      <c r="BU76" s="5"/>
      <c r="BV76" s="5"/>
      <c r="BW76" s="4"/>
      <c r="BX76" s="4"/>
      <c r="BY76" s="4"/>
      <c r="BZ76" s="5"/>
      <c r="CA76" s="5"/>
      <c r="CB76" s="4"/>
      <c r="CC76" s="6"/>
      <c r="CD76" s="4"/>
      <c r="CE76" s="4"/>
      <c r="CF76" s="4"/>
      <c r="CG76" s="4"/>
      <c r="CH76" s="4"/>
      <c r="CI76" s="4"/>
      <c r="CJ76" s="5"/>
      <c r="CK76" s="5"/>
      <c r="CL76" s="5"/>
      <c r="CM76" s="5"/>
      <c r="CN76" s="5"/>
      <c r="CO76" s="5"/>
      <c r="CP76" s="4"/>
      <c r="CQ76" s="4"/>
      <c r="CR76" s="4"/>
      <c r="CS76" s="5"/>
      <c r="CT76" s="5"/>
      <c r="CU76" s="4"/>
      <c r="CV76" s="6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4"/>
      <c r="DJ76" s="4"/>
      <c r="DK76" s="4"/>
      <c r="DL76" s="5"/>
      <c r="DM76" s="5"/>
      <c r="DN76" s="4"/>
      <c r="DO76" s="6"/>
      <c r="DP76" s="4"/>
      <c r="DQ76" s="4"/>
      <c r="DR76" s="4"/>
      <c r="DS76" s="4"/>
      <c r="DT76" s="4"/>
      <c r="DU76" s="4"/>
      <c r="DV76" s="5"/>
      <c r="DW76" s="5"/>
      <c r="DX76" s="5"/>
      <c r="DY76" s="5"/>
      <c r="DZ76" s="5"/>
      <c r="EA76" s="5"/>
      <c r="EB76" s="4"/>
      <c r="EC76" s="4"/>
      <c r="ED76" s="4"/>
      <c r="EE76" s="5"/>
      <c r="EF76" s="5"/>
      <c r="EG76" s="4"/>
      <c r="EH76" s="6"/>
      <c r="EI76" s="4"/>
      <c r="EJ76" s="4"/>
      <c r="EK76" s="4"/>
      <c r="EL76" s="4"/>
      <c r="EM76" s="4"/>
      <c r="EN76" s="4"/>
      <c r="EO76" s="5"/>
      <c r="EP76" s="5"/>
      <c r="EQ76" s="5"/>
      <c r="ER76" s="5"/>
      <c r="ES76" s="5"/>
      <c r="ET76" s="5"/>
      <c r="EU76" s="4"/>
      <c r="EV76" s="4"/>
      <c r="EW76" s="4"/>
      <c r="EX76" s="5"/>
      <c r="EY76" s="5"/>
      <c r="EZ76" s="4"/>
      <c r="FA76" s="6"/>
      <c r="FB76" s="4"/>
      <c r="FC76" s="4"/>
      <c r="FD76" s="4"/>
      <c r="FE76" s="4"/>
      <c r="FF76" s="4"/>
      <c r="FG76" s="4"/>
      <c r="FH76" s="5"/>
      <c r="FI76" s="5"/>
      <c r="FJ76" s="5"/>
      <c r="FK76" s="5"/>
      <c r="FL76" s="5"/>
      <c r="FM76" s="5"/>
      <c r="FN76" s="4"/>
      <c r="FO76" s="4"/>
      <c r="FP76" s="4"/>
      <c r="FQ76" s="5"/>
      <c r="FR76" s="5"/>
      <c r="FS76" s="4"/>
      <c r="FT76" s="6"/>
      <c r="FU76" s="4"/>
      <c r="FV76" s="4"/>
      <c r="FW76" s="4"/>
      <c r="FX76" s="4"/>
      <c r="FY76" s="4"/>
      <c r="FZ76" s="4"/>
      <c r="GA76" s="5"/>
      <c r="GB76" s="5"/>
      <c r="GC76" s="5"/>
      <c r="GD76" s="5"/>
      <c r="GE76" s="5"/>
      <c r="GF76" s="5"/>
      <c r="GG76" s="4"/>
      <c r="GH76" s="4"/>
      <c r="GI76" s="4"/>
      <c r="GJ76" s="5"/>
      <c r="GK76" s="5"/>
      <c r="GL76" s="4"/>
      <c r="GM76" s="6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4"/>
      <c r="HA76" s="4"/>
      <c r="HB76" s="4"/>
      <c r="HC76" s="5"/>
      <c r="HD76" s="5"/>
      <c r="HE76" s="4"/>
      <c r="HF76" s="6"/>
      <c r="HG76" s="4"/>
      <c r="HH76" s="4"/>
      <c r="HI76" s="4"/>
      <c r="HJ76" s="4"/>
      <c r="HK76" s="4"/>
      <c r="HL76" s="4"/>
      <c r="HM76" s="5"/>
      <c r="HN76" s="5"/>
      <c r="HO76" s="5"/>
      <c r="HP76" s="5"/>
      <c r="HQ76" s="5"/>
      <c r="HR76" s="5"/>
      <c r="HS76" s="4"/>
      <c r="HT76" s="4"/>
      <c r="HU76" s="4"/>
      <c r="HV76" s="5"/>
      <c r="HW76" s="5"/>
      <c r="HX76" s="4"/>
      <c r="HY76" s="6"/>
      <c r="HZ76" s="4"/>
      <c r="IA76" s="4"/>
      <c r="IB76" s="4"/>
      <c r="IC76" s="4"/>
      <c r="ID76" s="4"/>
      <c r="IE76" s="4"/>
      <c r="IF76" s="5"/>
      <c r="IG76" s="5"/>
      <c r="IH76" s="5"/>
      <c r="II76" s="5"/>
      <c r="IJ76" s="4"/>
      <c r="IK76" s="4"/>
      <c r="IL76" s="4"/>
      <c r="IM76" s="4"/>
      <c r="IN76" s="4"/>
      <c r="IO76" s="5"/>
      <c r="IP76" s="5"/>
      <c r="IQ76" s="4"/>
      <c r="IR76" s="6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</row>
    <row r="77" ht="15.75" customHeight="1">
      <c r="A77" s="53"/>
      <c r="B77" s="53"/>
      <c r="C77" s="53"/>
      <c r="D77" s="5"/>
      <c r="E77" s="59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4"/>
      <c r="S77" s="4"/>
      <c r="T77" s="4"/>
      <c r="U77" s="5"/>
      <c r="V77" s="5"/>
      <c r="W77" s="4"/>
      <c r="X77" s="6"/>
      <c r="Y77" s="4"/>
      <c r="Z77" s="4"/>
      <c r="AA77" s="4"/>
      <c r="AB77" s="4"/>
      <c r="AC77" s="4"/>
      <c r="AD77" s="4"/>
      <c r="AE77" s="5"/>
      <c r="AF77" s="5"/>
      <c r="AG77" s="5"/>
      <c r="AH77" s="5"/>
      <c r="AI77" s="5"/>
      <c r="AJ77" s="5"/>
      <c r="AK77" s="4"/>
      <c r="AL77" s="4"/>
      <c r="AM77" s="4"/>
      <c r="AN77" s="5"/>
      <c r="AO77" s="5"/>
      <c r="AP77" s="4"/>
      <c r="AQ77" s="6"/>
      <c r="AR77" s="4"/>
      <c r="AS77" s="4"/>
      <c r="AT77" s="4"/>
      <c r="AU77" s="4"/>
      <c r="AV77" s="4"/>
      <c r="AW77" s="4"/>
      <c r="AX77" s="5"/>
      <c r="AY77" s="5"/>
      <c r="AZ77" s="5"/>
      <c r="BA77" s="5"/>
      <c r="BB77" s="5"/>
      <c r="BC77" s="5"/>
      <c r="BD77" s="4"/>
      <c r="BE77" s="4"/>
      <c r="BF77" s="4"/>
      <c r="BG77" s="5"/>
      <c r="BH77" s="5"/>
      <c r="BI77" s="4"/>
      <c r="BJ77" s="6"/>
      <c r="BK77" s="4"/>
      <c r="BL77" s="4"/>
      <c r="BM77" s="4"/>
      <c r="BN77" s="4"/>
      <c r="BO77" s="4"/>
      <c r="BP77" s="4"/>
      <c r="BQ77" s="5"/>
      <c r="BR77" s="5"/>
      <c r="BS77" s="5"/>
      <c r="BT77" s="5"/>
      <c r="BU77" s="5"/>
      <c r="BV77" s="5"/>
      <c r="BW77" s="4"/>
      <c r="BX77" s="4"/>
      <c r="BY77" s="4"/>
      <c r="BZ77" s="5"/>
      <c r="CA77" s="5"/>
      <c r="CB77" s="4"/>
      <c r="CC77" s="6"/>
      <c r="CD77" s="4"/>
      <c r="CE77" s="4"/>
      <c r="CF77" s="4"/>
      <c r="CG77" s="4"/>
      <c r="CH77" s="4"/>
      <c r="CI77" s="4"/>
      <c r="CJ77" s="5"/>
      <c r="CK77" s="5"/>
      <c r="CL77" s="5"/>
      <c r="CM77" s="5"/>
      <c r="CN77" s="5"/>
      <c r="CO77" s="5"/>
      <c r="CP77" s="4"/>
      <c r="CQ77" s="4"/>
      <c r="CR77" s="4"/>
      <c r="CS77" s="5"/>
      <c r="CT77" s="5"/>
      <c r="CU77" s="4"/>
      <c r="CV77" s="6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4"/>
      <c r="DJ77" s="4"/>
      <c r="DK77" s="4"/>
      <c r="DL77" s="5"/>
      <c r="DM77" s="5"/>
      <c r="DN77" s="4"/>
      <c r="DO77" s="6"/>
      <c r="DP77" s="4"/>
      <c r="DQ77" s="4"/>
      <c r="DR77" s="4"/>
      <c r="DS77" s="4"/>
      <c r="DT77" s="4"/>
      <c r="DU77" s="4"/>
      <c r="DV77" s="5"/>
      <c r="DW77" s="5"/>
      <c r="DX77" s="5"/>
      <c r="DY77" s="5"/>
      <c r="DZ77" s="5"/>
      <c r="EA77" s="5"/>
      <c r="EB77" s="4"/>
      <c r="EC77" s="4"/>
      <c r="ED77" s="4"/>
      <c r="EE77" s="5"/>
      <c r="EF77" s="5"/>
      <c r="EG77" s="4"/>
      <c r="EH77" s="6"/>
      <c r="EI77" s="4"/>
      <c r="EJ77" s="4"/>
      <c r="EK77" s="4"/>
      <c r="EL77" s="4"/>
      <c r="EM77" s="4"/>
      <c r="EN77" s="4"/>
      <c r="EO77" s="5"/>
      <c r="EP77" s="5"/>
      <c r="EQ77" s="5"/>
      <c r="ER77" s="5"/>
      <c r="ES77" s="5"/>
      <c r="ET77" s="5"/>
      <c r="EU77" s="4"/>
      <c r="EV77" s="4"/>
      <c r="EW77" s="4"/>
      <c r="EX77" s="5"/>
      <c r="EY77" s="5"/>
      <c r="EZ77" s="4"/>
      <c r="FA77" s="6"/>
      <c r="FB77" s="4"/>
      <c r="FC77" s="4"/>
      <c r="FD77" s="4"/>
      <c r="FE77" s="4"/>
      <c r="FF77" s="4"/>
      <c r="FG77" s="4"/>
      <c r="FH77" s="5"/>
      <c r="FI77" s="5"/>
      <c r="FJ77" s="5"/>
      <c r="FK77" s="5"/>
      <c r="FL77" s="5"/>
      <c r="FM77" s="5"/>
      <c r="FN77" s="4"/>
      <c r="FO77" s="4"/>
      <c r="FP77" s="4"/>
      <c r="FQ77" s="5"/>
      <c r="FR77" s="5"/>
      <c r="FS77" s="4"/>
      <c r="FT77" s="6"/>
      <c r="FU77" s="4"/>
      <c r="FV77" s="4"/>
      <c r="FW77" s="4"/>
      <c r="FX77" s="4"/>
      <c r="FY77" s="4"/>
      <c r="FZ77" s="4"/>
      <c r="GA77" s="5"/>
      <c r="GB77" s="5"/>
      <c r="GC77" s="5"/>
      <c r="GD77" s="5"/>
      <c r="GE77" s="5"/>
      <c r="GF77" s="5"/>
      <c r="GG77" s="4"/>
      <c r="GH77" s="4"/>
      <c r="GI77" s="4"/>
      <c r="GJ77" s="5"/>
      <c r="GK77" s="5"/>
      <c r="GL77" s="4"/>
      <c r="GM77" s="6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4"/>
      <c r="HA77" s="4"/>
      <c r="HB77" s="4"/>
      <c r="HC77" s="5"/>
      <c r="HD77" s="5"/>
      <c r="HE77" s="4"/>
      <c r="HF77" s="6"/>
      <c r="HG77" s="4"/>
      <c r="HH77" s="4"/>
      <c r="HI77" s="4"/>
      <c r="HJ77" s="4"/>
      <c r="HK77" s="4"/>
      <c r="HL77" s="4"/>
      <c r="HM77" s="5"/>
      <c r="HN77" s="5"/>
      <c r="HO77" s="5"/>
      <c r="HP77" s="5"/>
      <c r="HQ77" s="5"/>
      <c r="HR77" s="5"/>
      <c r="HS77" s="4"/>
      <c r="HT77" s="4"/>
      <c r="HU77" s="4"/>
      <c r="HV77" s="5"/>
      <c r="HW77" s="5"/>
      <c r="HX77" s="4"/>
      <c r="HY77" s="6"/>
      <c r="HZ77" s="4"/>
      <c r="IA77" s="4"/>
      <c r="IB77" s="4"/>
      <c r="IC77" s="4"/>
      <c r="ID77" s="4"/>
      <c r="IE77" s="4"/>
      <c r="IF77" s="5"/>
      <c r="IG77" s="5"/>
      <c r="IH77" s="5"/>
      <c r="II77" s="5"/>
      <c r="IJ77" s="4"/>
      <c r="IK77" s="4"/>
      <c r="IL77" s="4"/>
      <c r="IM77" s="4"/>
      <c r="IN77" s="4"/>
      <c r="IO77" s="5"/>
      <c r="IP77" s="5"/>
      <c r="IQ77" s="4"/>
      <c r="IR77" s="6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</row>
    <row r="78" ht="15.75" customHeight="1">
      <c r="A78" s="53"/>
      <c r="B78" s="53"/>
      <c r="C78" s="53"/>
      <c r="D78" s="5"/>
      <c r="E78" s="59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4"/>
      <c r="S78" s="4"/>
      <c r="T78" s="4"/>
      <c r="U78" s="5"/>
      <c r="V78" s="5"/>
      <c r="W78" s="4"/>
      <c r="X78" s="6"/>
      <c r="Y78" s="4"/>
      <c r="Z78" s="4"/>
      <c r="AA78" s="4"/>
      <c r="AB78" s="4"/>
      <c r="AC78" s="4"/>
      <c r="AD78" s="4"/>
      <c r="AE78" s="5"/>
      <c r="AF78" s="5"/>
      <c r="AG78" s="5"/>
      <c r="AH78" s="5"/>
      <c r="AI78" s="5"/>
      <c r="AJ78" s="5"/>
      <c r="AK78" s="4"/>
      <c r="AL78" s="4"/>
      <c r="AM78" s="4"/>
      <c r="AN78" s="5"/>
      <c r="AO78" s="5"/>
      <c r="AP78" s="4"/>
      <c r="AQ78" s="6"/>
      <c r="AR78" s="4"/>
      <c r="AS78" s="4"/>
      <c r="AT78" s="4"/>
      <c r="AU78" s="4"/>
      <c r="AV78" s="4"/>
      <c r="AW78" s="4"/>
      <c r="AX78" s="5"/>
      <c r="AY78" s="5"/>
      <c r="AZ78" s="5"/>
      <c r="BA78" s="5"/>
      <c r="BB78" s="5"/>
      <c r="BC78" s="5"/>
      <c r="BD78" s="4"/>
      <c r="BE78" s="4"/>
      <c r="BF78" s="4"/>
      <c r="BG78" s="5"/>
      <c r="BH78" s="5"/>
      <c r="BI78" s="4"/>
      <c r="BJ78" s="6"/>
      <c r="BK78" s="4"/>
      <c r="BL78" s="4"/>
      <c r="BM78" s="4"/>
      <c r="BN78" s="4"/>
      <c r="BO78" s="4"/>
      <c r="BP78" s="4"/>
      <c r="BQ78" s="5"/>
      <c r="BR78" s="5"/>
      <c r="BS78" s="5"/>
      <c r="BT78" s="5"/>
      <c r="BU78" s="5"/>
      <c r="BV78" s="5"/>
      <c r="BW78" s="4"/>
      <c r="BX78" s="4"/>
      <c r="BY78" s="4"/>
      <c r="BZ78" s="5"/>
      <c r="CA78" s="5"/>
      <c r="CB78" s="4"/>
      <c r="CC78" s="6"/>
      <c r="CD78" s="4"/>
      <c r="CE78" s="4"/>
      <c r="CF78" s="4"/>
      <c r="CG78" s="4"/>
      <c r="CH78" s="4"/>
      <c r="CI78" s="4"/>
      <c r="CJ78" s="5"/>
      <c r="CK78" s="5"/>
      <c r="CL78" s="5"/>
      <c r="CM78" s="5"/>
      <c r="CN78" s="5"/>
      <c r="CO78" s="5"/>
      <c r="CP78" s="4"/>
      <c r="CQ78" s="4"/>
      <c r="CR78" s="4"/>
      <c r="CS78" s="5"/>
      <c r="CT78" s="5"/>
      <c r="CU78" s="4"/>
      <c r="CV78" s="6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4"/>
      <c r="DJ78" s="4"/>
      <c r="DK78" s="4"/>
      <c r="DL78" s="5"/>
      <c r="DM78" s="5"/>
      <c r="DN78" s="4"/>
      <c r="DO78" s="6"/>
      <c r="DP78" s="4"/>
      <c r="DQ78" s="4"/>
      <c r="DR78" s="4"/>
      <c r="DS78" s="4"/>
      <c r="DT78" s="4"/>
      <c r="DU78" s="4"/>
      <c r="DV78" s="5"/>
      <c r="DW78" s="5"/>
      <c r="DX78" s="5"/>
      <c r="DY78" s="5"/>
      <c r="DZ78" s="5"/>
      <c r="EA78" s="5"/>
      <c r="EB78" s="4"/>
      <c r="EC78" s="4"/>
      <c r="ED78" s="4"/>
      <c r="EE78" s="5"/>
      <c r="EF78" s="5"/>
      <c r="EG78" s="4"/>
      <c r="EH78" s="6"/>
      <c r="EI78" s="4"/>
      <c r="EJ78" s="4"/>
      <c r="EK78" s="4"/>
      <c r="EL78" s="4"/>
      <c r="EM78" s="4"/>
      <c r="EN78" s="4"/>
      <c r="EO78" s="5"/>
      <c r="EP78" s="5"/>
      <c r="EQ78" s="5"/>
      <c r="ER78" s="5"/>
      <c r="ES78" s="5"/>
      <c r="ET78" s="5"/>
      <c r="EU78" s="4"/>
      <c r="EV78" s="4"/>
      <c r="EW78" s="4"/>
      <c r="EX78" s="5"/>
      <c r="EY78" s="5"/>
      <c r="EZ78" s="4"/>
      <c r="FA78" s="6"/>
      <c r="FB78" s="4"/>
      <c r="FC78" s="4"/>
      <c r="FD78" s="4"/>
      <c r="FE78" s="4"/>
      <c r="FF78" s="4"/>
      <c r="FG78" s="4"/>
      <c r="FH78" s="5"/>
      <c r="FI78" s="5"/>
      <c r="FJ78" s="5"/>
      <c r="FK78" s="5"/>
      <c r="FL78" s="5"/>
      <c r="FM78" s="5"/>
      <c r="FN78" s="4"/>
      <c r="FO78" s="4"/>
      <c r="FP78" s="4"/>
      <c r="FQ78" s="5"/>
      <c r="FR78" s="5"/>
      <c r="FS78" s="4"/>
      <c r="FT78" s="6"/>
      <c r="FU78" s="4"/>
      <c r="FV78" s="4"/>
      <c r="FW78" s="4"/>
      <c r="FX78" s="4"/>
      <c r="FY78" s="4"/>
      <c r="FZ78" s="4"/>
      <c r="GA78" s="5"/>
      <c r="GB78" s="5"/>
      <c r="GC78" s="5"/>
      <c r="GD78" s="5"/>
      <c r="GE78" s="5"/>
      <c r="GF78" s="5"/>
      <c r="GG78" s="4"/>
      <c r="GH78" s="4"/>
      <c r="GI78" s="4"/>
      <c r="GJ78" s="5"/>
      <c r="GK78" s="5"/>
      <c r="GL78" s="4"/>
      <c r="GM78" s="6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4"/>
      <c r="HA78" s="4"/>
      <c r="HB78" s="4"/>
      <c r="HC78" s="5"/>
      <c r="HD78" s="5"/>
      <c r="HE78" s="4"/>
      <c r="HF78" s="6"/>
      <c r="HG78" s="4"/>
      <c r="HH78" s="4"/>
      <c r="HI78" s="4"/>
      <c r="HJ78" s="4"/>
      <c r="HK78" s="4"/>
      <c r="HL78" s="4"/>
      <c r="HM78" s="5"/>
      <c r="HN78" s="5"/>
      <c r="HO78" s="5"/>
      <c r="HP78" s="5"/>
      <c r="HQ78" s="5"/>
      <c r="HR78" s="5"/>
      <c r="HS78" s="4"/>
      <c r="HT78" s="4"/>
      <c r="HU78" s="4"/>
      <c r="HV78" s="5"/>
      <c r="HW78" s="5"/>
      <c r="HX78" s="4"/>
      <c r="HY78" s="6"/>
      <c r="HZ78" s="4"/>
      <c r="IA78" s="4"/>
      <c r="IB78" s="4"/>
      <c r="IC78" s="4"/>
      <c r="ID78" s="4"/>
      <c r="IE78" s="4"/>
      <c r="IF78" s="5"/>
      <c r="IG78" s="5"/>
      <c r="IH78" s="5"/>
      <c r="II78" s="5"/>
      <c r="IJ78" s="4"/>
      <c r="IK78" s="4"/>
      <c r="IL78" s="4"/>
      <c r="IM78" s="4"/>
      <c r="IN78" s="4"/>
      <c r="IO78" s="5"/>
      <c r="IP78" s="5"/>
      <c r="IQ78" s="4"/>
      <c r="IR78" s="6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</row>
    <row r="79" ht="15.75" customHeight="1">
      <c r="A79" s="5"/>
      <c r="B79" s="5"/>
      <c r="C79" s="5"/>
      <c r="D79" s="5"/>
      <c r="E79" s="59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4"/>
      <c r="S79" s="4"/>
      <c r="T79" s="4"/>
      <c r="U79" s="5"/>
      <c r="V79" s="5"/>
      <c r="W79" s="4"/>
      <c r="X79" s="6"/>
      <c r="Y79" s="4"/>
      <c r="Z79" s="4"/>
      <c r="AA79" s="4"/>
      <c r="AB79" s="4"/>
      <c r="AC79" s="4"/>
      <c r="AD79" s="4"/>
      <c r="AE79" s="5"/>
      <c r="AF79" s="5"/>
      <c r="AG79" s="5"/>
      <c r="AH79" s="5"/>
      <c r="AI79" s="5"/>
      <c r="AJ79" s="5"/>
      <c r="AK79" s="4"/>
      <c r="AL79" s="4"/>
      <c r="AM79" s="4"/>
      <c r="AN79" s="5"/>
      <c r="AO79" s="5"/>
      <c r="AP79" s="4"/>
      <c r="AQ79" s="6"/>
      <c r="AR79" s="4"/>
      <c r="AS79" s="4"/>
      <c r="AT79" s="4"/>
      <c r="AU79" s="4"/>
      <c r="AV79" s="4"/>
      <c r="AW79" s="4"/>
      <c r="AX79" s="5"/>
      <c r="AY79" s="5"/>
      <c r="AZ79" s="5"/>
      <c r="BA79" s="5"/>
      <c r="BB79" s="5"/>
      <c r="BC79" s="5"/>
      <c r="BD79" s="4"/>
      <c r="BE79" s="4"/>
      <c r="BF79" s="4"/>
      <c r="BG79" s="5"/>
      <c r="BH79" s="5"/>
      <c r="BI79" s="4"/>
      <c r="BJ79" s="6"/>
      <c r="BK79" s="4"/>
      <c r="BL79" s="4"/>
      <c r="BM79" s="4"/>
      <c r="BN79" s="4"/>
      <c r="BO79" s="4"/>
      <c r="BP79" s="4"/>
      <c r="BQ79" s="5"/>
      <c r="BR79" s="5"/>
      <c r="BS79" s="5"/>
      <c r="BT79" s="5"/>
      <c r="BU79" s="5"/>
      <c r="BV79" s="5"/>
      <c r="BW79" s="4"/>
      <c r="BX79" s="4"/>
      <c r="BY79" s="4"/>
      <c r="BZ79" s="5"/>
      <c r="CA79" s="5"/>
      <c r="CB79" s="4"/>
      <c r="CC79" s="6"/>
      <c r="CD79" s="4"/>
      <c r="CE79" s="4"/>
      <c r="CF79" s="4"/>
      <c r="CG79" s="4"/>
      <c r="CH79" s="4"/>
      <c r="CI79" s="4"/>
      <c r="CJ79" s="5"/>
      <c r="CK79" s="5"/>
      <c r="CL79" s="5"/>
      <c r="CM79" s="5"/>
      <c r="CN79" s="5"/>
      <c r="CO79" s="5"/>
      <c r="CP79" s="4"/>
      <c r="CQ79" s="4"/>
      <c r="CR79" s="4"/>
      <c r="CS79" s="5"/>
      <c r="CT79" s="5"/>
      <c r="CU79" s="4"/>
      <c r="CV79" s="6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4"/>
      <c r="DJ79" s="4"/>
      <c r="DK79" s="4"/>
      <c r="DL79" s="5"/>
      <c r="DM79" s="5"/>
      <c r="DN79" s="4"/>
      <c r="DO79" s="6"/>
      <c r="DP79" s="4"/>
      <c r="DQ79" s="4"/>
      <c r="DR79" s="4"/>
      <c r="DS79" s="4"/>
      <c r="DT79" s="4"/>
      <c r="DU79" s="4"/>
      <c r="DV79" s="5"/>
      <c r="DW79" s="5"/>
      <c r="DX79" s="5"/>
      <c r="DY79" s="5"/>
      <c r="DZ79" s="5"/>
      <c r="EA79" s="5"/>
      <c r="EB79" s="4"/>
      <c r="EC79" s="4"/>
      <c r="ED79" s="4"/>
      <c r="EE79" s="5"/>
      <c r="EF79" s="5"/>
      <c r="EG79" s="4"/>
      <c r="EH79" s="6"/>
      <c r="EI79" s="4"/>
      <c r="EJ79" s="4"/>
      <c r="EK79" s="4"/>
      <c r="EL79" s="4"/>
      <c r="EM79" s="4"/>
      <c r="EN79" s="4"/>
      <c r="EO79" s="5"/>
      <c r="EP79" s="5"/>
      <c r="EQ79" s="5"/>
      <c r="ER79" s="5"/>
      <c r="ES79" s="5"/>
      <c r="ET79" s="5"/>
      <c r="EU79" s="4"/>
      <c r="EV79" s="4"/>
      <c r="EW79" s="4"/>
      <c r="EX79" s="5"/>
      <c r="EY79" s="5"/>
      <c r="EZ79" s="4"/>
      <c r="FA79" s="6"/>
      <c r="FB79" s="4"/>
      <c r="FC79" s="4"/>
      <c r="FD79" s="4"/>
      <c r="FE79" s="4"/>
      <c r="FF79" s="4"/>
      <c r="FG79" s="4"/>
      <c r="FH79" s="5"/>
      <c r="FI79" s="5"/>
      <c r="FJ79" s="5"/>
      <c r="FK79" s="5"/>
      <c r="FL79" s="5"/>
      <c r="FM79" s="5"/>
      <c r="FN79" s="4"/>
      <c r="FO79" s="4"/>
      <c r="FP79" s="4"/>
      <c r="FQ79" s="5"/>
      <c r="FR79" s="5"/>
      <c r="FS79" s="4"/>
      <c r="FT79" s="6"/>
      <c r="FU79" s="4"/>
      <c r="FV79" s="4"/>
      <c r="FW79" s="4"/>
      <c r="FX79" s="4"/>
      <c r="FY79" s="4"/>
      <c r="FZ79" s="4"/>
      <c r="GA79" s="5"/>
      <c r="GB79" s="5"/>
      <c r="GC79" s="5"/>
      <c r="GD79" s="5"/>
      <c r="GE79" s="5"/>
      <c r="GF79" s="5"/>
      <c r="GG79" s="4"/>
      <c r="GH79" s="4"/>
      <c r="GI79" s="4"/>
      <c r="GJ79" s="5"/>
      <c r="GK79" s="5"/>
      <c r="GL79" s="4"/>
      <c r="GM79" s="6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4"/>
      <c r="HA79" s="4"/>
      <c r="HB79" s="4"/>
      <c r="HC79" s="5"/>
      <c r="HD79" s="5"/>
      <c r="HE79" s="4"/>
      <c r="HF79" s="6"/>
      <c r="HG79" s="4"/>
      <c r="HH79" s="4"/>
      <c r="HI79" s="4"/>
      <c r="HJ79" s="4"/>
      <c r="HK79" s="4"/>
      <c r="HL79" s="4"/>
      <c r="HM79" s="5"/>
      <c r="HN79" s="5"/>
      <c r="HO79" s="5"/>
      <c r="HP79" s="5"/>
      <c r="HQ79" s="5"/>
      <c r="HR79" s="5"/>
      <c r="HS79" s="4"/>
      <c r="HT79" s="4"/>
      <c r="HU79" s="4"/>
      <c r="HV79" s="5"/>
      <c r="HW79" s="5"/>
      <c r="HX79" s="4"/>
      <c r="HY79" s="6"/>
      <c r="HZ79" s="4"/>
      <c r="IA79" s="4"/>
      <c r="IB79" s="4"/>
      <c r="IC79" s="4"/>
      <c r="ID79" s="4"/>
      <c r="IE79" s="4"/>
      <c r="IF79" s="5"/>
      <c r="IG79" s="5"/>
      <c r="IH79" s="5"/>
      <c r="II79" s="5"/>
      <c r="IJ79" s="4"/>
      <c r="IK79" s="4"/>
      <c r="IL79" s="4"/>
      <c r="IM79" s="4"/>
      <c r="IN79" s="4"/>
      <c r="IO79" s="5"/>
      <c r="IP79" s="5"/>
      <c r="IQ79" s="4"/>
      <c r="IR79" s="6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</row>
    <row r="80" ht="15.75" customHeight="1">
      <c r="A80" s="5"/>
      <c r="B80" s="5"/>
      <c r="C80" s="5"/>
      <c r="D80" s="5"/>
      <c r="E80" s="59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4"/>
      <c r="S80" s="4"/>
      <c r="T80" s="4"/>
      <c r="U80" s="5"/>
      <c r="V80" s="5"/>
      <c r="W80" s="4"/>
      <c r="X80" s="6"/>
      <c r="Y80" s="4"/>
      <c r="Z80" s="4"/>
      <c r="AA80" s="4"/>
      <c r="AB80" s="4"/>
      <c r="AC80" s="4"/>
      <c r="AD80" s="4"/>
      <c r="AE80" s="5"/>
      <c r="AF80" s="5"/>
      <c r="AG80" s="5"/>
      <c r="AH80" s="5"/>
      <c r="AI80" s="5"/>
      <c r="AJ80" s="5"/>
      <c r="AK80" s="4"/>
      <c r="AL80" s="4"/>
      <c r="AM80" s="4"/>
      <c r="AN80" s="5"/>
      <c r="AO80" s="5"/>
      <c r="AP80" s="4"/>
      <c r="AQ80" s="6"/>
      <c r="AR80" s="4"/>
      <c r="AS80" s="4"/>
      <c r="AT80" s="4"/>
      <c r="AU80" s="4"/>
      <c r="AV80" s="4"/>
      <c r="AW80" s="4"/>
      <c r="AX80" s="5"/>
      <c r="AY80" s="5"/>
      <c r="AZ80" s="5"/>
      <c r="BA80" s="5"/>
      <c r="BB80" s="5"/>
      <c r="BC80" s="5"/>
      <c r="BD80" s="4"/>
      <c r="BE80" s="4"/>
      <c r="BF80" s="4"/>
      <c r="BG80" s="5"/>
      <c r="BH80" s="5"/>
      <c r="BI80" s="4"/>
      <c r="BJ80" s="6"/>
      <c r="BK80" s="4"/>
      <c r="BL80" s="4"/>
      <c r="BM80" s="4"/>
      <c r="BN80" s="4"/>
      <c r="BO80" s="4"/>
      <c r="BP80" s="4"/>
      <c r="BQ80" s="5"/>
      <c r="BR80" s="5"/>
      <c r="BS80" s="5"/>
      <c r="BT80" s="5"/>
      <c r="BU80" s="5"/>
      <c r="BV80" s="5"/>
      <c r="BW80" s="4"/>
      <c r="BX80" s="4"/>
      <c r="BY80" s="4"/>
      <c r="BZ80" s="5"/>
      <c r="CA80" s="5"/>
      <c r="CB80" s="4"/>
      <c r="CC80" s="6"/>
      <c r="CD80" s="4"/>
      <c r="CE80" s="4"/>
      <c r="CF80" s="4"/>
      <c r="CG80" s="4"/>
      <c r="CH80" s="4"/>
      <c r="CI80" s="4"/>
      <c r="CJ80" s="5"/>
      <c r="CK80" s="5"/>
      <c r="CL80" s="5"/>
      <c r="CM80" s="5"/>
      <c r="CN80" s="5"/>
      <c r="CO80" s="5"/>
      <c r="CP80" s="4"/>
      <c r="CQ80" s="4"/>
      <c r="CR80" s="4"/>
      <c r="CS80" s="5"/>
      <c r="CT80" s="5"/>
      <c r="CU80" s="4"/>
      <c r="CV80" s="6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4"/>
      <c r="DJ80" s="4"/>
      <c r="DK80" s="4"/>
      <c r="DL80" s="5"/>
      <c r="DM80" s="5"/>
      <c r="DN80" s="4"/>
      <c r="DO80" s="6"/>
      <c r="DP80" s="4"/>
      <c r="DQ80" s="4"/>
      <c r="DR80" s="4"/>
      <c r="DS80" s="4"/>
      <c r="DT80" s="4"/>
      <c r="DU80" s="4"/>
      <c r="DV80" s="5"/>
      <c r="DW80" s="5"/>
      <c r="DX80" s="5"/>
      <c r="DY80" s="5"/>
      <c r="DZ80" s="5"/>
      <c r="EA80" s="5"/>
      <c r="EB80" s="4"/>
      <c r="EC80" s="4"/>
      <c r="ED80" s="4"/>
      <c r="EE80" s="5"/>
      <c r="EF80" s="5"/>
      <c r="EG80" s="4"/>
      <c r="EH80" s="6"/>
      <c r="EI80" s="4"/>
      <c r="EJ80" s="4"/>
      <c r="EK80" s="4"/>
      <c r="EL80" s="4"/>
      <c r="EM80" s="4"/>
      <c r="EN80" s="4"/>
      <c r="EO80" s="5"/>
      <c r="EP80" s="5"/>
      <c r="EQ80" s="5"/>
      <c r="ER80" s="5"/>
      <c r="ES80" s="5"/>
      <c r="ET80" s="5"/>
      <c r="EU80" s="4"/>
      <c r="EV80" s="4"/>
      <c r="EW80" s="4"/>
      <c r="EX80" s="5"/>
      <c r="EY80" s="5"/>
      <c r="EZ80" s="4"/>
      <c r="FA80" s="6"/>
      <c r="FB80" s="4"/>
      <c r="FC80" s="4"/>
      <c r="FD80" s="4"/>
      <c r="FE80" s="4"/>
      <c r="FF80" s="4"/>
      <c r="FG80" s="4"/>
      <c r="FH80" s="5"/>
      <c r="FI80" s="5"/>
      <c r="FJ80" s="5"/>
      <c r="FK80" s="5"/>
      <c r="FL80" s="5"/>
      <c r="FM80" s="5"/>
      <c r="FN80" s="4"/>
      <c r="FO80" s="4"/>
      <c r="FP80" s="4"/>
      <c r="FQ80" s="5"/>
      <c r="FR80" s="5"/>
      <c r="FS80" s="4"/>
      <c r="FT80" s="6"/>
      <c r="FU80" s="4"/>
      <c r="FV80" s="4"/>
      <c r="FW80" s="4"/>
      <c r="FX80" s="4"/>
      <c r="FY80" s="4"/>
      <c r="FZ80" s="4"/>
      <c r="GA80" s="5"/>
      <c r="GB80" s="5"/>
      <c r="GC80" s="5"/>
      <c r="GD80" s="5"/>
      <c r="GE80" s="5"/>
      <c r="GF80" s="5"/>
      <c r="GG80" s="4"/>
      <c r="GH80" s="4"/>
      <c r="GI80" s="4"/>
      <c r="GJ80" s="5"/>
      <c r="GK80" s="5"/>
      <c r="GL80" s="4"/>
      <c r="GM80" s="6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4"/>
      <c r="HA80" s="4"/>
      <c r="HB80" s="4"/>
      <c r="HC80" s="5"/>
      <c r="HD80" s="5"/>
      <c r="HE80" s="4"/>
      <c r="HF80" s="6"/>
      <c r="HG80" s="4"/>
      <c r="HH80" s="4"/>
      <c r="HI80" s="4"/>
      <c r="HJ80" s="4"/>
      <c r="HK80" s="4"/>
      <c r="HL80" s="4"/>
      <c r="HM80" s="5"/>
      <c r="HN80" s="5"/>
      <c r="HO80" s="5"/>
      <c r="HP80" s="5"/>
      <c r="HQ80" s="5"/>
      <c r="HR80" s="5"/>
      <c r="HS80" s="4"/>
      <c r="HT80" s="4"/>
      <c r="HU80" s="4"/>
      <c r="HV80" s="5"/>
      <c r="HW80" s="5"/>
      <c r="HX80" s="4"/>
      <c r="HY80" s="6"/>
      <c r="HZ80" s="4"/>
      <c r="IA80" s="4"/>
      <c r="IB80" s="4"/>
      <c r="IC80" s="4"/>
      <c r="ID80" s="4"/>
      <c r="IE80" s="4"/>
      <c r="IF80" s="5"/>
      <c r="IG80" s="5"/>
      <c r="IH80" s="5"/>
      <c r="II80" s="5"/>
      <c r="IJ80" s="4"/>
      <c r="IK80" s="4"/>
      <c r="IL80" s="4"/>
      <c r="IM80" s="4"/>
      <c r="IN80" s="4"/>
      <c r="IO80" s="5"/>
      <c r="IP80" s="5"/>
      <c r="IQ80" s="4"/>
      <c r="IR80" s="6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</row>
    <row r="81" ht="15.75" customHeight="1">
      <c r="A81" s="5"/>
      <c r="B81" s="5"/>
      <c r="C81" s="5"/>
      <c r="D81" s="5"/>
      <c r="E81" s="59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4"/>
      <c r="S81" s="4"/>
      <c r="T81" s="4"/>
      <c r="U81" s="5"/>
      <c r="V81" s="5"/>
      <c r="W81" s="4"/>
      <c r="X81" s="6"/>
      <c r="Y81" s="4"/>
      <c r="Z81" s="4"/>
      <c r="AA81" s="4"/>
      <c r="AB81" s="4"/>
      <c r="AC81" s="4"/>
      <c r="AD81" s="4"/>
      <c r="AE81" s="5"/>
      <c r="AF81" s="5"/>
      <c r="AG81" s="5"/>
      <c r="AH81" s="5"/>
      <c r="AI81" s="5"/>
      <c r="AJ81" s="5"/>
      <c r="AK81" s="4"/>
      <c r="AL81" s="4"/>
      <c r="AM81" s="4"/>
      <c r="AN81" s="5"/>
      <c r="AO81" s="5"/>
      <c r="AP81" s="4"/>
      <c r="AQ81" s="6"/>
      <c r="AR81" s="4"/>
      <c r="AS81" s="4"/>
      <c r="AT81" s="4"/>
      <c r="AU81" s="4"/>
      <c r="AV81" s="4"/>
      <c r="AW81" s="4"/>
      <c r="AX81" s="5"/>
      <c r="AY81" s="5"/>
      <c r="AZ81" s="5"/>
      <c r="BA81" s="5"/>
      <c r="BB81" s="5"/>
      <c r="BC81" s="5"/>
      <c r="BD81" s="4"/>
      <c r="BE81" s="4"/>
      <c r="BF81" s="4"/>
      <c r="BG81" s="5"/>
      <c r="BH81" s="5"/>
      <c r="BI81" s="4"/>
      <c r="BJ81" s="6"/>
      <c r="BK81" s="4"/>
      <c r="BL81" s="4"/>
      <c r="BM81" s="4"/>
      <c r="BN81" s="4"/>
      <c r="BO81" s="4"/>
      <c r="BP81" s="4"/>
      <c r="BQ81" s="5"/>
      <c r="BR81" s="5"/>
      <c r="BS81" s="5"/>
      <c r="BT81" s="5"/>
      <c r="BU81" s="5"/>
      <c r="BV81" s="5"/>
      <c r="BW81" s="4"/>
      <c r="BX81" s="4"/>
      <c r="BY81" s="4"/>
      <c r="BZ81" s="5"/>
      <c r="CA81" s="5"/>
      <c r="CB81" s="4"/>
      <c r="CC81" s="6"/>
      <c r="CD81" s="4"/>
      <c r="CE81" s="4"/>
      <c r="CF81" s="4"/>
      <c r="CG81" s="4"/>
      <c r="CH81" s="4"/>
      <c r="CI81" s="4"/>
      <c r="CJ81" s="5"/>
      <c r="CK81" s="5"/>
      <c r="CL81" s="5"/>
      <c r="CM81" s="5"/>
      <c r="CN81" s="5"/>
      <c r="CO81" s="5"/>
      <c r="CP81" s="4"/>
      <c r="CQ81" s="4"/>
      <c r="CR81" s="4"/>
      <c r="CS81" s="5"/>
      <c r="CT81" s="5"/>
      <c r="CU81" s="4"/>
      <c r="CV81" s="6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4"/>
      <c r="DJ81" s="4"/>
      <c r="DK81" s="4"/>
      <c r="DL81" s="5"/>
      <c r="DM81" s="5"/>
      <c r="DN81" s="4"/>
      <c r="DO81" s="6"/>
      <c r="DP81" s="4"/>
      <c r="DQ81" s="4"/>
      <c r="DR81" s="4"/>
      <c r="DS81" s="4"/>
      <c r="DT81" s="4"/>
      <c r="DU81" s="4"/>
      <c r="DV81" s="5"/>
      <c r="DW81" s="5"/>
      <c r="DX81" s="5"/>
      <c r="DY81" s="5"/>
      <c r="DZ81" s="5"/>
      <c r="EA81" s="5"/>
      <c r="EB81" s="4"/>
      <c r="EC81" s="4"/>
      <c r="ED81" s="4"/>
      <c r="EE81" s="5"/>
      <c r="EF81" s="5"/>
      <c r="EG81" s="4"/>
      <c r="EH81" s="6"/>
      <c r="EI81" s="4"/>
      <c r="EJ81" s="4"/>
      <c r="EK81" s="4"/>
      <c r="EL81" s="4"/>
      <c r="EM81" s="4"/>
      <c r="EN81" s="4"/>
      <c r="EO81" s="5"/>
      <c r="EP81" s="5"/>
      <c r="EQ81" s="5"/>
      <c r="ER81" s="5"/>
      <c r="ES81" s="5"/>
      <c r="ET81" s="5"/>
      <c r="EU81" s="4"/>
      <c r="EV81" s="4"/>
      <c r="EW81" s="4"/>
      <c r="EX81" s="5"/>
      <c r="EY81" s="5"/>
      <c r="EZ81" s="4"/>
      <c r="FA81" s="6"/>
      <c r="FB81" s="4"/>
      <c r="FC81" s="4"/>
      <c r="FD81" s="4"/>
      <c r="FE81" s="4"/>
      <c r="FF81" s="4"/>
      <c r="FG81" s="4"/>
      <c r="FH81" s="5"/>
      <c r="FI81" s="5"/>
      <c r="FJ81" s="5"/>
      <c r="FK81" s="5"/>
      <c r="FL81" s="5"/>
      <c r="FM81" s="5"/>
      <c r="FN81" s="4"/>
      <c r="FO81" s="4"/>
      <c r="FP81" s="4"/>
      <c r="FQ81" s="5"/>
      <c r="FR81" s="5"/>
      <c r="FS81" s="4"/>
      <c r="FT81" s="6"/>
      <c r="FU81" s="4"/>
      <c r="FV81" s="4"/>
      <c r="FW81" s="4"/>
      <c r="FX81" s="4"/>
      <c r="FY81" s="4"/>
      <c r="FZ81" s="4"/>
      <c r="GA81" s="5"/>
      <c r="GB81" s="5"/>
      <c r="GC81" s="5"/>
      <c r="GD81" s="5"/>
      <c r="GE81" s="5"/>
      <c r="GF81" s="5"/>
      <c r="GG81" s="4"/>
      <c r="GH81" s="4"/>
      <c r="GI81" s="4"/>
      <c r="GJ81" s="5"/>
      <c r="GK81" s="5"/>
      <c r="GL81" s="4"/>
      <c r="GM81" s="6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4"/>
      <c r="HA81" s="4"/>
      <c r="HB81" s="4"/>
      <c r="HC81" s="5"/>
      <c r="HD81" s="5"/>
      <c r="HE81" s="4"/>
      <c r="HF81" s="6"/>
      <c r="HG81" s="4"/>
      <c r="HH81" s="4"/>
      <c r="HI81" s="4"/>
      <c r="HJ81" s="4"/>
      <c r="HK81" s="4"/>
      <c r="HL81" s="4"/>
      <c r="HM81" s="5"/>
      <c r="HN81" s="5"/>
      <c r="HO81" s="5"/>
      <c r="HP81" s="5"/>
      <c r="HQ81" s="5"/>
      <c r="HR81" s="5"/>
      <c r="HS81" s="4"/>
      <c r="HT81" s="4"/>
      <c r="HU81" s="4"/>
      <c r="HV81" s="5"/>
      <c r="HW81" s="5"/>
      <c r="HX81" s="4"/>
      <c r="HY81" s="6"/>
      <c r="HZ81" s="4"/>
      <c r="IA81" s="4"/>
      <c r="IB81" s="4"/>
      <c r="IC81" s="4"/>
      <c r="ID81" s="4"/>
      <c r="IE81" s="4"/>
      <c r="IF81" s="5"/>
      <c r="IG81" s="5"/>
      <c r="IH81" s="5"/>
      <c r="II81" s="5"/>
      <c r="IJ81" s="4"/>
      <c r="IK81" s="4"/>
      <c r="IL81" s="4"/>
      <c r="IM81" s="4"/>
      <c r="IN81" s="4"/>
      <c r="IO81" s="5"/>
      <c r="IP81" s="5"/>
      <c r="IQ81" s="4"/>
      <c r="IR81" s="6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</row>
    <row r="82" ht="15.75" customHeight="1">
      <c r="A82" s="1"/>
      <c r="B82" s="1"/>
      <c r="C82" s="1"/>
      <c r="D82" s="1"/>
      <c r="E82" s="5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6"/>
      <c r="BL82" s="4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</row>
    <row r="83" ht="15.75" customHeight="1">
      <c r="A83" s="1"/>
      <c r="B83" s="1"/>
      <c r="C83" s="1"/>
      <c r="D83" s="1"/>
      <c r="E83" s="5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6"/>
      <c r="BL83" s="4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</row>
    <row r="84" ht="15.75" customHeight="1">
      <c r="A84" s="5"/>
      <c r="B84" s="5"/>
      <c r="C84" s="5"/>
      <c r="D84" s="5"/>
      <c r="E84" s="59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4"/>
      <c r="S84" s="4"/>
      <c r="T84" s="4"/>
      <c r="U84" s="5"/>
      <c r="V84" s="5"/>
      <c r="W84" s="4"/>
      <c r="X84" s="6"/>
      <c r="Y84" s="4"/>
      <c r="Z84" s="4"/>
      <c r="AA84" s="4"/>
      <c r="AB84" s="4"/>
      <c r="AC84" s="4"/>
      <c r="AD84" s="4"/>
      <c r="AE84" s="5"/>
      <c r="AF84" s="5"/>
      <c r="AG84" s="5"/>
      <c r="AH84" s="5"/>
      <c r="AI84" s="5"/>
      <c r="AJ84" s="5"/>
      <c r="AK84" s="4"/>
      <c r="AL84" s="4"/>
      <c r="AM84" s="4"/>
      <c r="AN84" s="5"/>
      <c r="AO84" s="5"/>
      <c r="AP84" s="4"/>
      <c r="AQ84" s="6"/>
      <c r="AR84" s="4"/>
      <c r="AS84" s="4"/>
      <c r="AT84" s="4"/>
      <c r="AU84" s="4"/>
      <c r="AV84" s="4"/>
      <c r="AW84" s="4"/>
      <c r="AX84" s="5"/>
      <c r="AY84" s="5"/>
      <c r="AZ84" s="5"/>
      <c r="BA84" s="5"/>
      <c r="BB84" s="5"/>
      <c r="BC84" s="5"/>
      <c r="BD84" s="4"/>
      <c r="BE84" s="4"/>
      <c r="BF84" s="4"/>
      <c r="BG84" s="5"/>
      <c r="BH84" s="5"/>
      <c r="BI84" s="4"/>
      <c r="BJ84" s="6"/>
      <c r="BK84" s="4"/>
      <c r="BL84" s="4"/>
      <c r="BM84" s="4"/>
      <c r="BN84" s="4"/>
      <c r="BO84" s="4"/>
      <c r="BP84" s="4"/>
      <c r="BQ84" s="5"/>
      <c r="BR84" s="5"/>
      <c r="BS84" s="5"/>
      <c r="BT84" s="5"/>
      <c r="BU84" s="5"/>
      <c r="BV84" s="5"/>
      <c r="BW84" s="4"/>
      <c r="BX84" s="4"/>
      <c r="BY84" s="4"/>
      <c r="BZ84" s="5"/>
      <c r="CA84" s="5"/>
      <c r="CB84" s="4"/>
      <c r="CC84" s="6"/>
      <c r="CD84" s="4"/>
      <c r="CE84" s="4"/>
      <c r="CF84" s="4"/>
      <c r="CG84" s="4"/>
      <c r="CH84" s="4"/>
      <c r="CI84" s="4"/>
      <c r="CJ84" s="5"/>
      <c r="CK84" s="5"/>
      <c r="CL84" s="5"/>
      <c r="CM84" s="5"/>
      <c r="CN84" s="5"/>
      <c r="CO84" s="5"/>
      <c r="CP84" s="4"/>
      <c r="CQ84" s="4"/>
      <c r="CR84" s="4"/>
      <c r="CS84" s="5"/>
      <c r="CT84" s="5"/>
      <c r="CU84" s="4"/>
      <c r="CV84" s="6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4"/>
      <c r="DJ84" s="4"/>
      <c r="DK84" s="4"/>
      <c r="DL84" s="5"/>
      <c r="DM84" s="5"/>
      <c r="DN84" s="4"/>
      <c r="DO84" s="6"/>
      <c r="DP84" s="4"/>
      <c r="DQ84" s="4"/>
      <c r="DR84" s="4"/>
      <c r="DS84" s="4"/>
      <c r="DT84" s="4"/>
      <c r="DU84" s="4"/>
      <c r="DV84" s="5"/>
      <c r="DW84" s="5"/>
      <c r="DX84" s="5"/>
      <c r="DY84" s="5"/>
      <c r="DZ84" s="5"/>
      <c r="EA84" s="5"/>
      <c r="EB84" s="4"/>
      <c r="EC84" s="4"/>
      <c r="ED84" s="4"/>
      <c r="EE84" s="5"/>
      <c r="EF84" s="5"/>
      <c r="EG84" s="4"/>
      <c r="EH84" s="6"/>
      <c r="EI84" s="4"/>
      <c r="EJ84" s="4"/>
      <c r="EK84" s="4"/>
      <c r="EL84" s="4"/>
      <c r="EM84" s="4"/>
      <c r="EN84" s="4"/>
      <c r="EO84" s="5"/>
      <c r="EP84" s="5"/>
      <c r="EQ84" s="5"/>
      <c r="ER84" s="5"/>
      <c r="ES84" s="5"/>
      <c r="ET84" s="5"/>
      <c r="EU84" s="4"/>
      <c r="EV84" s="4"/>
      <c r="EW84" s="4"/>
      <c r="EX84" s="5"/>
      <c r="EY84" s="5"/>
      <c r="EZ84" s="4"/>
      <c r="FA84" s="6"/>
      <c r="FB84" s="4"/>
      <c r="FC84" s="4"/>
      <c r="FD84" s="4"/>
      <c r="FE84" s="4"/>
      <c r="FF84" s="4"/>
      <c r="FG84" s="4"/>
      <c r="FH84" s="5"/>
      <c r="FI84" s="5"/>
      <c r="FJ84" s="5"/>
      <c r="FK84" s="5"/>
      <c r="FL84" s="5"/>
      <c r="FM84" s="5"/>
      <c r="FN84" s="4"/>
      <c r="FO84" s="4"/>
      <c r="FP84" s="4"/>
      <c r="FQ84" s="5"/>
      <c r="FR84" s="5"/>
      <c r="FS84" s="4"/>
      <c r="FT84" s="6"/>
      <c r="FU84" s="4"/>
      <c r="FV84" s="4"/>
      <c r="FW84" s="4"/>
      <c r="FX84" s="4"/>
      <c r="FY84" s="4"/>
      <c r="FZ84" s="4"/>
      <c r="GA84" s="5"/>
      <c r="GB84" s="5"/>
      <c r="GC84" s="5"/>
      <c r="GD84" s="5"/>
      <c r="GE84" s="5"/>
      <c r="GF84" s="5"/>
      <c r="GG84" s="4"/>
      <c r="GH84" s="4"/>
      <c r="GI84" s="4"/>
      <c r="GJ84" s="5"/>
      <c r="GK84" s="5"/>
      <c r="GL84" s="4"/>
      <c r="GM84" s="6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4"/>
      <c r="HA84" s="4"/>
      <c r="HB84" s="4"/>
      <c r="HC84" s="5"/>
      <c r="HD84" s="5"/>
      <c r="HE84" s="4"/>
      <c r="HF84" s="6"/>
      <c r="HG84" s="4"/>
      <c r="HH84" s="4"/>
      <c r="HI84" s="4"/>
      <c r="HJ84" s="4"/>
      <c r="HK84" s="4"/>
      <c r="HL84" s="4"/>
      <c r="HM84" s="5"/>
      <c r="HN84" s="5"/>
      <c r="HO84" s="5"/>
      <c r="HP84" s="5"/>
      <c r="HQ84" s="5"/>
      <c r="HR84" s="5"/>
      <c r="HS84" s="4"/>
      <c r="HT84" s="4"/>
      <c r="HU84" s="4"/>
      <c r="HV84" s="5"/>
      <c r="HW84" s="5"/>
      <c r="HX84" s="4"/>
      <c r="HY84" s="6"/>
      <c r="HZ84" s="4"/>
      <c r="IA84" s="4"/>
      <c r="IB84" s="4"/>
      <c r="IC84" s="4"/>
      <c r="ID84" s="4"/>
      <c r="IE84" s="4"/>
      <c r="IF84" s="5"/>
      <c r="IG84" s="5"/>
      <c r="IH84" s="5"/>
      <c r="II84" s="5"/>
      <c r="IJ84" s="4"/>
      <c r="IK84" s="4"/>
      <c r="IL84" s="4"/>
      <c r="IM84" s="4"/>
      <c r="IN84" s="4"/>
      <c r="IO84" s="5"/>
      <c r="IP84" s="5"/>
      <c r="IQ84" s="4"/>
      <c r="IR84" s="6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</row>
    <row r="85" ht="15.75" customHeight="1">
      <c r="A85" s="5"/>
      <c r="B85" s="5"/>
      <c r="C85" s="5"/>
      <c r="D85" s="5"/>
      <c r="E85" s="59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4"/>
      <c r="S85" s="4"/>
      <c r="T85" s="4"/>
      <c r="U85" s="5"/>
      <c r="V85" s="5"/>
      <c r="W85" s="4"/>
      <c r="X85" s="6"/>
      <c r="Y85" s="4"/>
      <c r="Z85" s="4"/>
      <c r="AA85" s="4"/>
      <c r="AB85" s="4"/>
      <c r="AC85" s="4"/>
      <c r="AD85" s="4"/>
      <c r="AE85" s="5"/>
      <c r="AF85" s="5"/>
      <c r="AG85" s="5"/>
      <c r="AH85" s="5"/>
      <c r="AI85" s="5"/>
      <c r="AJ85" s="5"/>
      <c r="AK85" s="4"/>
      <c r="AL85" s="4"/>
      <c r="AM85" s="4"/>
      <c r="AN85" s="5"/>
      <c r="AO85" s="5"/>
      <c r="AP85" s="4"/>
      <c r="AQ85" s="6"/>
      <c r="AR85" s="4"/>
      <c r="AS85" s="4"/>
      <c r="AT85" s="4"/>
      <c r="AU85" s="4"/>
      <c r="AV85" s="4"/>
      <c r="AW85" s="4"/>
      <c r="AX85" s="5"/>
      <c r="AY85" s="5"/>
      <c r="AZ85" s="5"/>
      <c r="BA85" s="5"/>
      <c r="BB85" s="5"/>
      <c r="BC85" s="5"/>
      <c r="BD85" s="4"/>
      <c r="BE85" s="4"/>
      <c r="BF85" s="4"/>
      <c r="BG85" s="5"/>
      <c r="BH85" s="5"/>
      <c r="BI85" s="4"/>
      <c r="BJ85" s="6"/>
      <c r="BK85" s="4"/>
      <c r="BL85" s="4"/>
      <c r="BM85" s="4"/>
      <c r="BN85" s="4"/>
      <c r="BO85" s="4"/>
      <c r="BP85" s="4"/>
      <c r="BQ85" s="5"/>
      <c r="BR85" s="5"/>
      <c r="BS85" s="5"/>
      <c r="BT85" s="5"/>
      <c r="BU85" s="5"/>
      <c r="BV85" s="5"/>
      <c r="BW85" s="4"/>
      <c r="BX85" s="4"/>
      <c r="BY85" s="4"/>
      <c r="BZ85" s="5"/>
      <c r="CA85" s="5"/>
      <c r="CB85" s="4"/>
      <c r="CC85" s="6"/>
      <c r="CD85" s="4"/>
      <c r="CE85" s="4"/>
      <c r="CF85" s="4"/>
      <c r="CG85" s="4"/>
      <c r="CH85" s="4"/>
      <c r="CI85" s="4"/>
      <c r="CJ85" s="5"/>
      <c r="CK85" s="5"/>
      <c r="CL85" s="5"/>
      <c r="CM85" s="5"/>
      <c r="CN85" s="5"/>
      <c r="CO85" s="5"/>
      <c r="CP85" s="4"/>
      <c r="CQ85" s="4"/>
      <c r="CR85" s="4"/>
      <c r="CS85" s="5"/>
      <c r="CT85" s="5"/>
      <c r="CU85" s="4"/>
      <c r="CV85" s="6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4"/>
      <c r="DJ85" s="4"/>
      <c r="DK85" s="4"/>
      <c r="DL85" s="5"/>
      <c r="DM85" s="5"/>
      <c r="DN85" s="4"/>
      <c r="DO85" s="6"/>
      <c r="DP85" s="4"/>
      <c r="DQ85" s="4"/>
      <c r="DR85" s="4"/>
      <c r="DS85" s="4"/>
      <c r="DT85" s="4"/>
      <c r="DU85" s="4"/>
      <c r="DV85" s="5"/>
      <c r="DW85" s="5"/>
      <c r="DX85" s="5"/>
      <c r="DY85" s="5"/>
      <c r="DZ85" s="5"/>
      <c r="EA85" s="5"/>
      <c r="EB85" s="4"/>
      <c r="EC85" s="4"/>
      <c r="ED85" s="4"/>
      <c r="EE85" s="5"/>
      <c r="EF85" s="5"/>
      <c r="EG85" s="4"/>
      <c r="EH85" s="6"/>
      <c r="EI85" s="4"/>
      <c r="EJ85" s="4"/>
      <c r="EK85" s="4"/>
      <c r="EL85" s="4"/>
      <c r="EM85" s="4"/>
      <c r="EN85" s="4"/>
      <c r="EO85" s="5"/>
      <c r="EP85" s="5"/>
      <c r="EQ85" s="5"/>
      <c r="ER85" s="5"/>
      <c r="ES85" s="5"/>
      <c r="ET85" s="5"/>
      <c r="EU85" s="4"/>
      <c r="EV85" s="4"/>
      <c r="EW85" s="4"/>
      <c r="EX85" s="5"/>
      <c r="EY85" s="5"/>
      <c r="EZ85" s="4"/>
      <c r="FA85" s="6"/>
      <c r="FB85" s="4"/>
      <c r="FC85" s="4"/>
      <c r="FD85" s="4"/>
      <c r="FE85" s="4"/>
      <c r="FF85" s="4"/>
      <c r="FG85" s="4"/>
      <c r="FH85" s="5"/>
      <c r="FI85" s="5"/>
      <c r="FJ85" s="5"/>
      <c r="FK85" s="5"/>
      <c r="FL85" s="5"/>
      <c r="FM85" s="5"/>
      <c r="FN85" s="4"/>
      <c r="FO85" s="4"/>
      <c r="FP85" s="4"/>
      <c r="FQ85" s="5"/>
      <c r="FR85" s="5"/>
      <c r="FS85" s="4"/>
      <c r="FT85" s="6"/>
      <c r="FU85" s="4"/>
      <c r="FV85" s="4"/>
      <c r="FW85" s="4"/>
      <c r="FX85" s="4"/>
      <c r="FY85" s="4"/>
      <c r="FZ85" s="4"/>
      <c r="GA85" s="5"/>
      <c r="GB85" s="5"/>
      <c r="GC85" s="5"/>
      <c r="GD85" s="5"/>
      <c r="GE85" s="5"/>
      <c r="GF85" s="5"/>
      <c r="GG85" s="4"/>
      <c r="GH85" s="4"/>
      <c r="GI85" s="4"/>
      <c r="GJ85" s="5"/>
      <c r="GK85" s="5"/>
      <c r="GL85" s="4"/>
      <c r="GM85" s="6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4"/>
      <c r="HA85" s="4"/>
      <c r="HB85" s="4"/>
      <c r="HC85" s="5"/>
      <c r="HD85" s="5"/>
      <c r="HE85" s="4"/>
      <c r="HF85" s="6"/>
      <c r="HG85" s="4"/>
      <c r="HH85" s="4"/>
      <c r="HI85" s="4"/>
      <c r="HJ85" s="4"/>
      <c r="HK85" s="4"/>
      <c r="HL85" s="4"/>
      <c r="HM85" s="5"/>
      <c r="HN85" s="5"/>
      <c r="HO85" s="5"/>
      <c r="HP85" s="5"/>
      <c r="HQ85" s="5"/>
      <c r="HR85" s="5"/>
      <c r="HS85" s="4"/>
      <c r="HT85" s="4"/>
      <c r="HU85" s="4"/>
      <c r="HV85" s="5"/>
      <c r="HW85" s="5"/>
      <c r="HX85" s="4"/>
      <c r="HY85" s="6"/>
      <c r="HZ85" s="4"/>
      <c r="IA85" s="4"/>
      <c r="IB85" s="4"/>
      <c r="IC85" s="4"/>
      <c r="ID85" s="4"/>
      <c r="IE85" s="4"/>
      <c r="IF85" s="5"/>
      <c r="IG85" s="5"/>
      <c r="IH85" s="5"/>
      <c r="II85" s="5"/>
      <c r="IJ85" s="4"/>
      <c r="IK85" s="4"/>
      <c r="IL85" s="4"/>
      <c r="IM85" s="4"/>
      <c r="IN85" s="4"/>
      <c r="IO85" s="5"/>
      <c r="IP85" s="5"/>
      <c r="IQ85" s="4"/>
      <c r="IR85" s="6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</row>
    <row r="86" ht="15.75" customHeight="1">
      <c r="A86" s="5"/>
      <c r="B86" s="5"/>
      <c r="C86" s="5"/>
      <c r="D86" s="5"/>
      <c r="E86" s="59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4"/>
      <c r="S86" s="4"/>
      <c r="T86" s="4"/>
      <c r="U86" s="5"/>
      <c r="V86" s="5"/>
      <c r="W86" s="4"/>
      <c r="X86" s="6"/>
      <c r="Y86" s="4"/>
      <c r="Z86" s="4"/>
      <c r="AA86" s="4"/>
      <c r="AB86" s="4"/>
      <c r="AC86" s="4"/>
      <c r="AD86" s="4"/>
      <c r="AE86" s="5"/>
      <c r="AF86" s="5"/>
      <c r="AG86" s="5"/>
      <c r="AH86" s="5"/>
      <c r="AI86" s="5"/>
      <c r="AJ86" s="5"/>
      <c r="AK86" s="4"/>
      <c r="AL86" s="4"/>
      <c r="AM86" s="4"/>
      <c r="AN86" s="5"/>
      <c r="AO86" s="5"/>
      <c r="AP86" s="4"/>
      <c r="AQ86" s="6"/>
      <c r="AR86" s="4"/>
      <c r="AS86" s="4"/>
      <c r="AT86" s="4"/>
      <c r="AU86" s="4"/>
      <c r="AV86" s="4"/>
      <c r="AW86" s="4"/>
      <c r="AX86" s="5"/>
      <c r="AY86" s="5"/>
      <c r="AZ86" s="5"/>
      <c r="BA86" s="5"/>
      <c r="BB86" s="5"/>
      <c r="BC86" s="5"/>
      <c r="BD86" s="4"/>
      <c r="BE86" s="4"/>
      <c r="BF86" s="4"/>
      <c r="BG86" s="5"/>
      <c r="BH86" s="5"/>
      <c r="BI86" s="4"/>
      <c r="BJ86" s="6"/>
      <c r="BK86" s="4"/>
      <c r="BL86" s="4"/>
      <c r="BM86" s="4"/>
      <c r="BN86" s="4"/>
      <c r="BO86" s="4"/>
      <c r="BP86" s="4"/>
      <c r="BQ86" s="5"/>
      <c r="BR86" s="5"/>
      <c r="BS86" s="5"/>
      <c r="BT86" s="5"/>
      <c r="BU86" s="5"/>
      <c r="BV86" s="5"/>
      <c r="BW86" s="4"/>
      <c r="BX86" s="4"/>
      <c r="BY86" s="4"/>
      <c r="BZ86" s="5"/>
      <c r="CA86" s="5"/>
      <c r="CB86" s="4"/>
      <c r="CC86" s="6"/>
      <c r="CD86" s="4"/>
      <c r="CE86" s="4"/>
      <c r="CF86" s="4"/>
      <c r="CG86" s="4"/>
      <c r="CH86" s="4"/>
      <c r="CI86" s="4"/>
      <c r="CJ86" s="5"/>
      <c r="CK86" s="5"/>
      <c r="CL86" s="5"/>
      <c r="CM86" s="5"/>
      <c r="CN86" s="5"/>
      <c r="CO86" s="5"/>
      <c r="CP86" s="4"/>
      <c r="CQ86" s="4"/>
      <c r="CR86" s="4"/>
      <c r="CS86" s="5"/>
      <c r="CT86" s="5"/>
      <c r="CU86" s="4"/>
      <c r="CV86" s="6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4"/>
      <c r="DJ86" s="4"/>
      <c r="DK86" s="4"/>
      <c r="DL86" s="5"/>
      <c r="DM86" s="5"/>
      <c r="DN86" s="4"/>
      <c r="DO86" s="6"/>
      <c r="DP86" s="4"/>
      <c r="DQ86" s="4"/>
      <c r="DR86" s="4"/>
      <c r="DS86" s="4"/>
      <c r="DT86" s="4"/>
      <c r="DU86" s="4"/>
      <c r="DV86" s="5"/>
      <c r="DW86" s="5"/>
      <c r="DX86" s="5"/>
      <c r="DY86" s="5"/>
      <c r="DZ86" s="5"/>
      <c r="EA86" s="5"/>
      <c r="EB86" s="4"/>
      <c r="EC86" s="4"/>
      <c r="ED86" s="4"/>
      <c r="EE86" s="5"/>
      <c r="EF86" s="5"/>
      <c r="EG86" s="4"/>
      <c r="EH86" s="6"/>
      <c r="EI86" s="4"/>
      <c r="EJ86" s="4"/>
      <c r="EK86" s="4"/>
      <c r="EL86" s="4"/>
      <c r="EM86" s="4"/>
      <c r="EN86" s="4"/>
      <c r="EO86" s="5"/>
      <c r="EP86" s="5"/>
      <c r="EQ86" s="5"/>
      <c r="ER86" s="5"/>
      <c r="ES86" s="5"/>
      <c r="ET86" s="5"/>
      <c r="EU86" s="4"/>
      <c r="EV86" s="4"/>
      <c r="EW86" s="4"/>
      <c r="EX86" s="5"/>
      <c r="EY86" s="5"/>
      <c r="EZ86" s="4"/>
      <c r="FA86" s="6"/>
      <c r="FB86" s="4"/>
      <c r="FC86" s="4"/>
      <c r="FD86" s="4"/>
      <c r="FE86" s="4"/>
      <c r="FF86" s="4"/>
      <c r="FG86" s="4"/>
      <c r="FH86" s="5"/>
      <c r="FI86" s="5"/>
      <c r="FJ86" s="5"/>
      <c r="FK86" s="5"/>
      <c r="FL86" s="5"/>
      <c r="FM86" s="5"/>
      <c r="FN86" s="4"/>
      <c r="FO86" s="4"/>
      <c r="FP86" s="4"/>
      <c r="FQ86" s="5"/>
      <c r="FR86" s="5"/>
      <c r="FS86" s="4"/>
      <c r="FT86" s="6"/>
      <c r="FU86" s="4"/>
      <c r="FV86" s="4"/>
      <c r="FW86" s="4"/>
      <c r="FX86" s="4"/>
      <c r="FY86" s="4"/>
      <c r="FZ86" s="4"/>
      <c r="GA86" s="5"/>
      <c r="GB86" s="5"/>
      <c r="GC86" s="5"/>
      <c r="GD86" s="5"/>
      <c r="GE86" s="5"/>
      <c r="GF86" s="5"/>
      <c r="GG86" s="4"/>
      <c r="GH86" s="4"/>
      <c r="GI86" s="4"/>
      <c r="GJ86" s="5"/>
      <c r="GK86" s="5"/>
      <c r="GL86" s="4"/>
      <c r="GM86" s="6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4"/>
      <c r="HA86" s="4"/>
      <c r="HB86" s="4"/>
      <c r="HC86" s="5"/>
      <c r="HD86" s="5"/>
      <c r="HE86" s="4"/>
      <c r="HF86" s="6"/>
      <c r="HG86" s="4"/>
      <c r="HH86" s="4"/>
      <c r="HI86" s="4"/>
      <c r="HJ86" s="4"/>
      <c r="HK86" s="4"/>
      <c r="HL86" s="4"/>
      <c r="HM86" s="5"/>
      <c r="HN86" s="5"/>
      <c r="HO86" s="5"/>
      <c r="HP86" s="5"/>
      <c r="HQ86" s="5"/>
      <c r="HR86" s="5"/>
      <c r="HS86" s="4"/>
      <c r="HT86" s="4"/>
      <c r="HU86" s="4"/>
      <c r="HV86" s="5"/>
      <c r="HW86" s="5"/>
      <c r="HX86" s="4"/>
      <c r="HY86" s="6"/>
      <c r="HZ86" s="4"/>
      <c r="IA86" s="4"/>
      <c r="IB86" s="4"/>
      <c r="IC86" s="4"/>
      <c r="ID86" s="4"/>
      <c r="IE86" s="4"/>
      <c r="IF86" s="5"/>
      <c r="IG86" s="5"/>
      <c r="IH86" s="5"/>
      <c r="II86" s="5"/>
      <c r="IJ86" s="4"/>
      <c r="IK86" s="4"/>
      <c r="IL86" s="4"/>
      <c r="IM86" s="4"/>
      <c r="IN86" s="4"/>
      <c r="IO86" s="5"/>
      <c r="IP86" s="5"/>
      <c r="IQ86" s="4"/>
      <c r="IR86" s="6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</row>
    <row r="87" ht="15.75" customHeight="1">
      <c r="A87" s="5"/>
      <c r="B87" s="5"/>
      <c r="C87" s="5"/>
      <c r="D87" s="5"/>
      <c r="E87" s="59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4"/>
      <c r="S87" s="4"/>
      <c r="T87" s="4"/>
      <c r="U87" s="5"/>
      <c r="V87" s="5"/>
      <c r="W87" s="4"/>
      <c r="X87" s="6"/>
      <c r="Y87" s="4"/>
      <c r="Z87" s="4"/>
      <c r="AA87" s="4"/>
      <c r="AB87" s="4"/>
      <c r="AC87" s="4"/>
      <c r="AD87" s="4"/>
      <c r="AE87" s="5"/>
      <c r="AF87" s="5"/>
      <c r="AG87" s="5"/>
      <c r="AH87" s="5"/>
      <c r="AI87" s="5"/>
      <c r="AJ87" s="5"/>
      <c r="AK87" s="4"/>
      <c r="AL87" s="4"/>
      <c r="AM87" s="4"/>
      <c r="AN87" s="5"/>
      <c r="AO87" s="5"/>
      <c r="AP87" s="4"/>
      <c r="AQ87" s="6"/>
      <c r="AR87" s="4"/>
      <c r="AS87" s="4"/>
      <c r="AT87" s="4"/>
      <c r="AU87" s="4"/>
      <c r="AV87" s="4"/>
      <c r="AW87" s="4"/>
      <c r="AX87" s="5"/>
      <c r="AY87" s="5"/>
      <c r="AZ87" s="5"/>
      <c r="BA87" s="5"/>
      <c r="BB87" s="5"/>
      <c r="BC87" s="5"/>
      <c r="BD87" s="4"/>
      <c r="BE87" s="4"/>
      <c r="BF87" s="4"/>
      <c r="BG87" s="5"/>
      <c r="BH87" s="5"/>
      <c r="BI87" s="4"/>
      <c r="BJ87" s="6"/>
      <c r="BK87" s="4"/>
      <c r="BL87" s="4"/>
      <c r="BM87" s="4"/>
      <c r="BN87" s="4"/>
      <c r="BO87" s="4"/>
      <c r="BP87" s="4"/>
      <c r="BQ87" s="5"/>
      <c r="BR87" s="5"/>
      <c r="BS87" s="5"/>
      <c r="BT87" s="5"/>
      <c r="BU87" s="5"/>
      <c r="BV87" s="5"/>
      <c r="BW87" s="4"/>
      <c r="BX87" s="4"/>
      <c r="BY87" s="4"/>
      <c r="BZ87" s="5"/>
      <c r="CA87" s="5"/>
      <c r="CB87" s="4"/>
      <c r="CC87" s="6"/>
      <c r="CD87" s="4"/>
      <c r="CE87" s="4"/>
      <c r="CF87" s="4"/>
      <c r="CG87" s="4"/>
      <c r="CH87" s="4"/>
      <c r="CI87" s="4"/>
      <c r="CJ87" s="5"/>
      <c r="CK87" s="5"/>
      <c r="CL87" s="5"/>
      <c r="CM87" s="5"/>
      <c r="CN87" s="5"/>
      <c r="CO87" s="5"/>
      <c r="CP87" s="4"/>
      <c r="CQ87" s="4"/>
      <c r="CR87" s="4"/>
      <c r="CS87" s="5"/>
      <c r="CT87" s="5"/>
      <c r="CU87" s="4"/>
      <c r="CV87" s="6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4"/>
      <c r="DJ87" s="4"/>
      <c r="DK87" s="4"/>
      <c r="DL87" s="5"/>
      <c r="DM87" s="5"/>
      <c r="DN87" s="4"/>
      <c r="DO87" s="6"/>
      <c r="DP87" s="4"/>
      <c r="DQ87" s="4"/>
      <c r="DR87" s="4"/>
      <c r="DS87" s="4"/>
      <c r="DT87" s="4"/>
      <c r="DU87" s="4"/>
      <c r="DV87" s="5"/>
      <c r="DW87" s="5"/>
      <c r="DX87" s="5"/>
      <c r="DY87" s="5"/>
      <c r="DZ87" s="5"/>
      <c r="EA87" s="5"/>
      <c r="EB87" s="4"/>
      <c r="EC87" s="4"/>
      <c r="ED87" s="4"/>
      <c r="EE87" s="5"/>
      <c r="EF87" s="5"/>
      <c r="EG87" s="4"/>
      <c r="EH87" s="6"/>
      <c r="EI87" s="4"/>
      <c r="EJ87" s="4"/>
      <c r="EK87" s="4"/>
      <c r="EL87" s="4"/>
      <c r="EM87" s="4"/>
      <c r="EN87" s="4"/>
      <c r="EO87" s="5"/>
      <c r="EP87" s="5"/>
      <c r="EQ87" s="5"/>
      <c r="ER87" s="5"/>
      <c r="ES87" s="5"/>
      <c r="ET87" s="5"/>
      <c r="EU87" s="4"/>
      <c r="EV87" s="4"/>
      <c r="EW87" s="4"/>
      <c r="EX87" s="5"/>
      <c r="EY87" s="5"/>
      <c r="EZ87" s="4"/>
      <c r="FA87" s="6"/>
      <c r="FB87" s="4"/>
      <c r="FC87" s="4"/>
      <c r="FD87" s="4"/>
      <c r="FE87" s="4"/>
      <c r="FF87" s="4"/>
      <c r="FG87" s="4"/>
      <c r="FH87" s="5"/>
      <c r="FI87" s="5"/>
      <c r="FJ87" s="5"/>
      <c r="FK87" s="5"/>
      <c r="FL87" s="5"/>
      <c r="FM87" s="5"/>
      <c r="FN87" s="4"/>
      <c r="FO87" s="4"/>
      <c r="FP87" s="4"/>
      <c r="FQ87" s="5"/>
      <c r="FR87" s="5"/>
      <c r="FS87" s="4"/>
      <c r="FT87" s="6"/>
      <c r="FU87" s="4"/>
      <c r="FV87" s="4"/>
      <c r="FW87" s="4"/>
      <c r="FX87" s="4"/>
      <c r="FY87" s="4"/>
      <c r="FZ87" s="4"/>
      <c r="GA87" s="5"/>
      <c r="GB87" s="5"/>
      <c r="GC87" s="5"/>
      <c r="GD87" s="5"/>
      <c r="GE87" s="5"/>
      <c r="GF87" s="5"/>
      <c r="GG87" s="4"/>
      <c r="GH87" s="4"/>
      <c r="GI87" s="4"/>
      <c r="GJ87" s="5"/>
      <c r="GK87" s="5"/>
      <c r="GL87" s="4"/>
      <c r="GM87" s="6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4"/>
      <c r="HA87" s="4"/>
      <c r="HB87" s="4"/>
      <c r="HC87" s="5"/>
      <c r="HD87" s="5"/>
      <c r="HE87" s="4"/>
      <c r="HF87" s="6"/>
      <c r="HG87" s="4"/>
      <c r="HH87" s="4"/>
      <c r="HI87" s="4"/>
      <c r="HJ87" s="4"/>
      <c r="HK87" s="4"/>
      <c r="HL87" s="4"/>
      <c r="HM87" s="5"/>
      <c r="HN87" s="5"/>
      <c r="HO87" s="5"/>
      <c r="HP87" s="5"/>
      <c r="HQ87" s="5"/>
      <c r="HR87" s="5"/>
      <c r="HS87" s="4"/>
      <c r="HT87" s="4"/>
      <c r="HU87" s="4"/>
      <c r="HV87" s="5"/>
      <c r="HW87" s="5"/>
      <c r="HX87" s="4"/>
      <c r="HY87" s="6"/>
      <c r="HZ87" s="4"/>
      <c r="IA87" s="4"/>
      <c r="IB87" s="4"/>
      <c r="IC87" s="4"/>
      <c r="ID87" s="4"/>
      <c r="IE87" s="4"/>
      <c r="IF87" s="5"/>
      <c r="IG87" s="5"/>
      <c r="IH87" s="5"/>
      <c r="II87" s="5"/>
      <c r="IJ87" s="4"/>
      <c r="IK87" s="4"/>
      <c r="IL87" s="4"/>
      <c r="IM87" s="4"/>
      <c r="IN87" s="4"/>
      <c r="IO87" s="5"/>
      <c r="IP87" s="5"/>
      <c r="IQ87" s="4"/>
      <c r="IR87" s="6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</row>
    <row r="88" ht="15.75" customHeight="1">
      <c r="A88" s="5"/>
      <c r="B88" s="5"/>
      <c r="C88" s="5"/>
      <c r="D88" s="5"/>
      <c r="E88" s="59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4"/>
      <c r="S88" s="4"/>
      <c r="T88" s="4"/>
      <c r="U88" s="5"/>
      <c r="V88" s="5"/>
      <c r="W88" s="4"/>
      <c r="X88" s="6"/>
      <c r="Y88" s="4"/>
      <c r="Z88" s="4"/>
      <c r="AA88" s="4"/>
      <c r="AB88" s="4"/>
      <c r="AC88" s="4"/>
      <c r="AD88" s="4"/>
      <c r="AE88" s="5"/>
      <c r="AF88" s="5"/>
      <c r="AG88" s="5"/>
      <c r="AH88" s="5"/>
      <c r="AI88" s="5"/>
      <c r="AJ88" s="5"/>
      <c r="AK88" s="4"/>
      <c r="AL88" s="4"/>
      <c r="AM88" s="4"/>
      <c r="AN88" s="5"/>
      <c r="AO88" s="5"/>
      <c r="AP88" s="4"/>
      <c r="AQ88" s="6"/>
      <c r="AR88" s="4"/>
      <c r="AS88" s="4"/>
      <c r="AT88" s="4"/>
      <c r="AU88" s="4"/>
      <c r="AV88" s="4"/>
      <c r="AW88" s="4"/>
      <c r="AX88" s="5"/>
      <c r="AY88" s="5"/>
      <c r="AZ88" s="5"/>
      <c r="BA88" s="5"/>
      <c r="BB88" s="5"/>
      <c r="BC88" s="5"/>
      <c r="BD88" s="4"/>
      <c r="BE88" s="4"/>
      <c r="BF88" s="4"/>
      <c r="BG88" s="5"/>
      <c r="BH88" s="5"/>
      <c r="BI88" s="4"/>
      <c r="BJ88" s="6"/>
      <c r="BK88" s="4"/>
      <c r="BL88" s="4"/>
      <c r="BM88" s="4"/>
      <c r="BN88" s="4"/>
      <c r="BO88" s="4"/>
      <c r="BP88" s="4"/>
      <c r="BQ88" s="5"/>
      <c r="BR88" s="5"/>
      <c r="BS88" s="5"/>
      <c r="BT88" s="5"/>
      <c r="BU88" s="5"/>
      <c r="BV88" s="5"/>
      <c r="BW88" s="4"/>
      <c r="BX88" s="4"/>
      <c r="BY88" s="4"/>
      <c r="BZ88" s="5"/>
      <c r="CA88" s="5"/>
      <c r="CB88" s="4"/>
      <c r="CC88" s="6"/>
      <c r="CD88" s="4"/>
      <c r="CE88" s="4"/>
      <c r="CF88" s="4"/>
      <c r="CG88" s="4"/>
      <c r="CH88" s="4"/>
      <c r="CI88" s="4"/>
      <c r="CJ88" s="5"/>
      <c r="CK88" s="5"/>
      <c r="CL88" s="5"/>
      <c r="CM88" s="5"/>
      <c r="CN88" s="5"/>
      <c r="CO88" s="5"/>
      <c r="CP88" s="4"/>
      <c r="CQ88" s="4"/>
      <c r="CR88" s="4"/>
      <c r="CS88" s="5"/>
      <c r="CT88" s="5"/>
      <c r="CU88" s="4"/>
      <c r="CV88" s="6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4"/>
      <c r="DJ88" s="4"/>
      <c r="DK88" s="4"/>
      <c r="DL88" s="5"/>
      <c r="DM88" s="5"/>
      <c r="DN88" s="4"/>
      <c r="DO88" s="6"/>
      <c r="DP88" s="4"/>
      <c r="DQ88" s="4"/>
      <c r="DR88" s="4"/>
      <c r="DS88" s="4"/>
      <c r="DT88" s="4"/>
      <c r="DU88" s="4"/>
      <c r="DV88" s="5"/>
      <c r="DW88" s="5"/>
      <c r="DX88" s="5"/>
      <c r="DY88" s="5"/>
      <c r="DZ88" s="5"/>
      <c r="EA88" s="5"/>
      <c r="EB88" s="4"/>
      <c r="EC88" s="4"/>
      <c r="ED88" s="4"/>
      <c r="EE88" s="5"/>
      <c r="EF88" s="5"/>
      <c r="EG88" s="4"/>
      <c r="EH88" s="6"/>
      <c r="EI88" s="4"/>
      <c r="EJ88" s="4"/>
      <c r="EK88" s="4"/>
      <c r="EL88" s="4"/>
      <c r="EM88" s="4"/>
      <c r="EN88" s="4"/>
      <c r="EO88" s="5"/>
      <c r="EP88" s="5"/>
      <c r="EQ88" s="5"/>
      <c r="ER88" s="5"/>
      <c r="ES88" s="5"/>
      <c r="ET88" s="5"/>
      <c r="EU88" s="4"/>
      <c r="EV88" s="4"/>
      <c r="EW88" s="4"/>
      <c r="EX88" s="5"/>
      <c r="EY88" s="5"/>
      <c r="EZ88" s="4"/>
      <c r="FA88" s="6"/>
      <c r="FB88" s="4"/>
      <c r="FC88" s="4"/>
      <c r="FD88" s="4"/>
      <c r="FE88" s="4"/>
      <c r="FF88" s="4"/>
      <c r="FG88" s="4"/>
      <c r="FH88" s="5"/>
      <c r="FI88" s="5"/>
      <c r="FJ88" s="5"/>
      <c r="FK88" s="5"/>
      <c r="FL88" s="5"/>
      <c r="FM88" s="5"/>
      <c r="FN88" s="4"/>
      <c r="FO88" s="4"/>
      <c r="FP88" s="4"/>
      <c r="FQ88" s="5"/>
      <c r="FR88" s="5"/>
      <c r="FS88" s="4"/>
      <c r="FT88" s="6"/>
      <c r="FU88" s="4"/>
      <c r="FV88" s="4"/>
      <c r="FW88" s="4"/>
      <c r="FX88" s="4"/>
      <c r="FY88" s="4"/>
      <c r="FZ88" s="4"/>
      <c r="GA88" s="5"/>
      <c r="GB88" s="5"/>
      <c r="GC88" s="5"/>
      <c r="GD88" s="5"/>
      <c r="GE88" s="5"/>
      <c r="GF88" s="5"/>
      <c r="GG88" s="4"/>
      <c r="GH88" s="4"/>
      <c r="GI88" s="4"/>
      <c r="GJ88" s="5"/>
      <c r="GK88" s="5"/>
      <c r="GL88" s="4"/>
      <c r="GM88" s="6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4"/>
      <c r="HA88" s="4"/>
      <c r="HB88" s="4"/>
      <c r="HC88" s="5"/>
      <c r="HD88" s="5"/>
      <c r="HE88" s="4"/>
      <c r="HF88" s="6"/>
      <c r="HG88" s="4"/>
      <c r="HH88" s="4"/>
      <c r="HI88" s="4"/>
      <c r="HJ88" s="4"/>
      <c r="HK88" s="4"/>
      <c r="HL88" s="4"/>
      <c r="HM88" s="5"/>
      <c r="HN88" s="5"/>
      <c r="HO88" s="5"/>
      <c r="HP88" s="5"/>
      <c r="HQ88" s="5"/>
      <c r="HR88" s="5"/>
      <c r="HS88" s="4"/>
      <c r="HT88" s="4"/>
      <c r="HU88" s="4"/>
      <c r="HV88" s="5"/>
      <c r="HW88" s="5"/>
      <c r="HX88" s="4"/>
      <c r="HY88" s="6"/>
      <c r="HZ88" s="4"/>
      <c r="IA88" s="4"/>
      <c r="IB88" s="4"/>
      <c r="IC88" s="4"/>
      <c r="ID88" s="4"/>
      <c r="IE88" s="4"/>
      <c r="IF88" s="5"/>
      <c r="IG88" s="5"/>
      <c r="IH88" s="5"/>
      <c r="II88" s="5"/>
      <c r="IJ88" s="4"/>
      <c r="IK88" s="4"/>
      <c r="IL88" s="4"/>
      <c r="IM88" s="4"/>
      <c r="IN88" s="4"/>
      <c r="IO88" s="5"/>
      <c r="IP88" s="5"/>
      <c r="IQ88" s="4"/>
      <c r="IR88" s="6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</row>
    <row r="89" ht="15.75" customHeight="1">
      <c r="A89" s="5"/>
      <c r="B89" s="5"/>
      <c r="C89" s="5"/>
      <c r="D89" s="5"/>
      <c r="E89" s="59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4"/>
      <c r="S89" s="4"/>
      <c r="T89" s="4"/>
      <c r="U89" s="5"/>
      <c r="V89" s="5"/>
      <c r="W89" s="4"/>
      <c r="X89" s="6"/>
      <c r="Y89" s="4"/>
      <c r="Z89" s="4"/>
      <c r="AA89" s="4"/>
      <c r="AB89" s="4"/>
      <c r="AC89" s="4"/>
      <c r="AD89" s="4"/>
      <c r="AE89" s="5"/>
      <c r="AF89" s="5"/>
      <c r="AG89" s="5"/>
      <c r="AH89" s="5"/>
      <c r="AI89" s="5"/>
      <c r="AJ89" s="5"/>
      <c r="AK89" s="4"/>
      <c r="AL89" s="4"/>
      <c r="AM89" s="4"/>
      <c r="AN89" s="5"/>
      <c r="AO89" s="5"/>
      <c r="AP89" s="4"/>
      <c r="AQ89" s="6"/>
      <c r="AR89" s="4"/>
      <c r="AS89" s="4"/>
      <c r="AT89" s="4"/>
      <c r="AU89" s="4"/>
      <c r="AV89" s="4"/>
      <c r="AW89" s="4"/>
      <c r="AX89" s="5"/>
      <c r="AY89" s="5"/>
      <c r="AZ89" s="5"/>
      <c r="BA89" s="5"/>
      <c r="BB89" s="5"/>
      <c r="BC89" s="5"/>
      <c r="BD89" s="4"/>
      <c r="BE89" s="4"/>
      <c r="BF89" s="4"/>
      <c r="BG89" s="5"/>
      <c r="BH89" s="5"/>
      <c r="BI89" s="4"/>
      <c r="BJ89" s="6"/>
      <c r="BK89" s="4"/>
      <c r="BL89" s="4"/>
      <c r="BM89" s="4"/>
      <c r="BN89" s="4"/>
      <c r="BO89" s="4"/>
      <c r="BP89" s="4"/>
      <c r="BQ89" s="5"/>
      <c r="BR89" s="5"/>
      <c r="BS89" s="5"/>
      <c r="BT89" s="5"/>
      <c r="BU89" s="5"/>
      <c r="BV89" s="5"/>
      <c r="BW89" s="4"/>
      <c r="BX89" s="4"/>
      <c r="BY89" s="4"/>
      <c r="BZ89" s="5"/>
      <c r="CA89" s="5"/>
      <c r="CB89" s="4"/>
      <c r="CC89" s="6"/>
      <c r="CD89" s="4"/>
      <c r="CE89" s="4"/>
      <c r="CF89" s="4"/>
      <c r="CG89" s="4"/>
      <c r="CH89" s="4"/>
      <c r="CI89" s="4"/>
      <c r="CJ89" s="5"/>
      <c r="CK89" s="5"/>
      <c r="CL89" s="5"/>
      <c r="CM89" s="5"/>
      <c r="CN89" s="5"/>
      <c r="CO89" s="5"/>
      <c r="CP89" s="4"/>
      <c r="CQ89" s="4"/>
      <c r="CR89" s="4"/>
      <c r="CS89" s="5"/>
      <c r="CT89" s="5"/>
      <c r="CU89" s="4"/>
      <c r="CV89" s="6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4"/>
      <c r="DJ89" s="4"/>
      <c r="DK89" s="4"/>
      <c r="DL89" s="5"/>
      <c r="DM89" s="5"/>
      <c r="DN89" s="4"/>
      <c r="DO89" s="6"/>
      <c r="DP89" s="4"/>
      <c r="DQ89" s="4"/>
      <c r="DR89" s="4"/>
      <c r="DS89" s="4"/>
      <c r="DT89" s="4"/>
      <c r="DU89" s="4"/>
      <c r="DV89" s="5"/>
      <c r="DW89" s="5"/>
      <c r="DX89" s="5"/>
      <c r="DY89" s="5"/>
      <c r="DZ89" s="5"/>
      <c r="EA89" s="5"/>
      <c r="EB89" s="4"/>
      <c r="EC89" s="4"/>
      <c r="ED89" s="4"/>
      <c r="EE89" s="5"/>
      <c r="EF89" s="5"/>
      <c r="EG89" s="4"/>
      <c r="EH89" s="6"/>
      <c r="EI89" s="4"/>
      <c r="EJ89" s="4"/>
      <c r="EK89" s="4"/>
      <c r="EL89" s="4"/>
      <c r="EM89" s="4"/>
      <c r="EN89" s="4"/>
      <c r="EO89" s="5"/>
      <c r="EP89" s="5"/>
      <c r="EQ89" s="5"/>
      <c r="ER89" s="5"/>
      <c r="ES89" s="5"/>
      <c r="ET89" s="5"/>
      <c r="EU89" s="4"/>
      <c r="EV89" s="4"/>
      <c r="EW89" s="4"/>
      <c r="EX89" s="5"/>
      <c r="EY89" s="5"/>
      <c r="EZ89" s="4"/>
      <c r="FA89" s="6"/>
      <c r="FB89" s="4"/>
      <c r="FC89" s="4"/>
      <c r="FD89" s="4"/>
      <c r="FE89" s="4"/>
      <c r="FF89" s="4"/>
      <c r="FG89" s="4"/>
      <c r="FH89" s="5"/>
      <c r="FI89" s="5"/>
      <c r="FJ89" s="5"/>
      <c r="FK89" s="5"/>
      <c r="FL89" s="5"/>
      <c r="FM89" s="5"/>
      <c r="FN89" s="4"/>
      <c r="FO89" s="4"/>
      <c r="FP89" s="4"/>
      <c r="FQ89" s="5"/>
      <c r="FR89" s="5"/>
      <c r="FS89" s="4"/>
      <c r="FT89" s="6"/>
      <c r="FU89" s="4"/>
      <c r="FV89" s="4"/>
      <c r="FW89" s="4"/>
      <c r="FX89" s="4"/>
      <c r="FY89" s="4"/>
      <c r="FZ89" s="4"/>
      <c r="GA89" s="5"/>
      <c r="GB89" s="5"/>
      <c r="GC89" s="5"/>
      <c r="GD89" s="5"/>
      <c r="GE89" s="5"/>
      <c r="GF89" s="5"/>
      <c r="GG89" s="4"/>
      <c r="GH89" s="4"/>
      <c r="GI89" s="4"/>
      <c r="GJ89" s="5"/>
      <c r="GK89" s="5"/>
      <c r="GL89" s="4"/>
      <c r="GM89" s="6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4"/>
      <c r="HA89" s="4"/>
      <c r="HB89" s="4"/>
      <c r="HC89" s="5"/>
      <c r="HD89" s="5"/>
      <c r="HE89" s="4"/>
      <c r="HF89" s="6"/>
      <c r="HG89" s="4"/>
      <c r="HH89" s="4"/>
      <c r="HI89" s="4"/>
      <c r="HJ89" s="4"/>
      <c r="HK89" s="4"/>
      <c r="HL89" s="4"/>
      <c r="HM89" s="5"/>
      <c r="HN89" s="5"/>
      <c r="HO89" s="5"/>
      <c r="HP89" s="5"/>
      <c r="HQ89" s="5"/>
      <c r="HR89" s="5"/>
      <c r="HS89" s="4"/>
      <c r="HT89" s="4"/>
      <c r="HU89" s="4"/>
      <c r="HV89" s="5"/>
      <c r="HW89" s="5"/>
      <c r="HX89" s="4"/>
      <c r="HY89" s="6"/>
      <c r="HZ89" s="4"/>
      <c r="IA89" s="4"/>
      <c r="IB89" s="4"/>
      <c r="IC89" s="4"/>
      <c r="ID89" s="4"/>
      <c r="IE89" s="4"/>
      <c r="IF89" s="5"/>
      <c r="IG89" s="5"/>
      <c r="IH89" s="5"/>
      <c r="II89" s="5"/>
      <c r="IJ89" s="4"/>
      <c r="IK89" s="4"/>
      <c r="IL89" s="4"/>
      <c r="IM89" s="4"/>
      <c r="IN89" s="4"/>
      <c r="IO89" s="5"/>
      <c r="IP89" s="5"/>
      <c r="IQ89" s="4"/>
      <c r="IR89" s="6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</row>
    <row r="90" ht="15.75" customHeight="1">
      <c r="A90" s="5"/>
      <c r="B90" s="5"/>
      <c r="C90" s="5"/>
      <c r="D90" s="5"/>
      <c r="E90" s="59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4"/>
      <c r="S90" s="4"/>
      <c r="T90" s="4"/>
      <c r="U90" s="5"/>
      <c r="V90" s="5"/>
      <c r="W90" s="4"/>
      <c r="X90" s="6"/>
      <c r="Y90" s="4"/>
      <c r="Z90" s="4"/>
      <c r="AA90" s="4"/>
      <c r="AB90" s="4"/>
      <c r="AC90" s="4"/>
      <c r="AD90" s="4"/>
      <c r="AE90" s="5"/>
      <c r="AF90" s="5"/>
      <c r="AG90" s="5"/>
      <c r="AH90" s="5"/>
      <c r="AI90" s="5"/>
      <c r="AJ90" s="5"/>
      <c r="AK90" s="4"/>
      <c r="AL90" s="4"/>
      <c r="AM90" s="4"/>
      <c r="AN90" s="5"/>
      <c r="AO90" s="5"/>
      <c r="AP90" s="4"/>
      <c r="AQ90" s="6"/>
      <c r="AR90" s="4"/>
      <c r="AS90" s="4"/>
      <c r="AT90" s="4"/>
      <c r="AU90" s="4"/>
      <c r="AV90" s="4"/>
      <c r="AW90" s="4"/>
      <c r="AX90" s="5"/>
      <c r="AY90" s="5"/>
      <c r="AZ90" s="5"/>
      <c r="BA90" s="5"/>
      <c r="BB90" s="5"/>
      <c r="BC90" s="5"/>
      <c r="BD90" s="4"/>
      <c r="BE90" s="4"/>
      <c r="BF90" s="4"/>
      <c r="BG90" s="5"/>
      <c r="BH90" s="5"/>
      <c r="BI90" s="4"/>
      <c r="BJ90" s="6"/>
      <c r="BK90" s="4"/>
      <c r="BL90" s="4"/>
      <c r="BM90" s="4"/>
      <c r="BN90" s="4"/>
      <c r="BO90" s="4"/>
      <c r="BP90" s="4"/>
      <c r="BQ90" s="5"/>
      <c r="BR90" s="5"/>
      <c r="BS90" s="5"/>
      <c r="BT90" s="5"/>
      <c r="BU90" s="5"/>
      <c r="BV90" s="5"/>
      <c r="BW90" s="4"/>
      <c r="BX90" s="4"/>
      <c r="BY90" s="4"/>
      <c r="BZ90" s="5"/>
      <c r="CA90" s="5"/>
      <c r="CB90" s="4"/>
      <c r="CC90" s="6"/>
      <c r="CD90" s="4"/>
      <c r="CE90" s="4"/>
      <c r="CF90" s="4"/>
      <c r="CG90" s="4"/>
      <c r="CH90" s="4"/>
      <c r="CI90" s="4"/>
      <c r="CJ90" s="5"/>
      <c r="CK90" s="5"/>
      <c r="CL90" s="5"/>
      <c r="CM90" s="5"/>
      <c r="CN90" s="5"/>
      <c r="CO90" s="5"/>
      <c r="CP90" s="4"/>
      <c r="CQ90" s="4"/>
      <c r="CR90" s="4"/>
      <c r="CS90" s="5"/>
      <c r="CT90" s="5"/>
      <c r="CU90" s="4"/>
      <c r="CV90" s="6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4"/>
      <c r="DJ90" s="4"/>
      <c r="DK90" s="4"/>
      <c r="DL90" s="5"/>
      <c r="DM90" s="5"/>
      <c r="DN90" s="4"/>
      <c r="DO90" s="6"/>
      <c r="DP90" s="4"/>
      <c r="DQ90" s="4"/>
      <c r="DR90" s="4"/>
      <c r="DS90" s="4"/>
      <c r="DT90" s="4"/>
      <c r="DU90" s="4"/>
      <c r="DV90" s="5"/>
      <c r="DW90" s="5"/>
      <c r="DX90" s="5"/>
      <c r="DY90" s="5"/>
      <c r="DZ90" s="5"/>
      <c r="EA90" s="5"/>
      <c r="EB90" s="4"/>
      <c r="EC90" s="4"/>
      <c r="ED90" s="4"/>
      <c r="EE90" s="5"/>
      <c r="EF90" s="5"/>
      <c r="EG90" s="4"/>
      <c r="EH90" s="6"/>
      <c r="EI90" s="4"/>
      <c r="EJ90" s="4"/>
      <c r="EK90" s="4"/>
      <c r="EL90" s="4"/>
      <c r="EM90" s="4"/>
      <c r="EN90" s="4"/>
      <c r="EO90" s="5"/>
      <c r="EP90" s="5"/>
      <c r="EQ90" s="5"/>
      <c r="ER90" s="5"/>
      <c r="ES90" s="5"/>
      <c r="ET90" s="5"/>
      <c r="EU90" s="4"/>
      <c r="EV90" s="4"/>
      <c r="EW90" s="4"/>
      <c r="EX90" s="5"/>
      <c r="EY90" s="5"/>
      <c r="EZ90" s="4"/>
      <c r="FA90" s="6"/>
      <c r="FB90" s="4"/>
      <c r="FC90" s="4"/>
      <c r="FD90" s="4"/>
      <c r="FE90" s="4"/>
      <c r="FF90" s="4"/>
      <c r="FG90" s="4"/>
      <c r="FH90" s="5"/>
      <c r="FI90" s="5"/>
      <c r="FJ90" s="5"/>
      <c r="FK90" s="5"/>
      <c r="FL90" s="5"/>
      <c r="FM90" s="5"/>
      <c r="FN90" s="4"/>
      <c r="FO90" s="4"/>
      <c r="FP90" s="4"/>
      <c r="FQ90" s="5"/>
      <c r="FR90" s="5"/>
      <c r="FS90" s="4"/>
      <c r="FT90" s="6"/>
      <c r="FU90" s="4"/>
      <c r="FV90" s="4"/>
      <c r="FW90" s="4"/>
      <c r="FX90" s="4"/>
      <c r="FY90" s="4"/>
      <c r="FZ90" s="4"/>
      <c r="GA90" s="5"/>
      <c r="GB90" s="5"/>
      <c r="GC90" s="5"/>
      <c r="GD90" s="5"/>
      <c r="GE90" s="5"/>
      <c r="GF90" s="5"/>
      <c r="GG90" s="4"/>
      <c r="GH90" s="4"/>
      <c r="GI90" s="4"/>
      <c r="GJ90" s="5"/>
      <c r="GK90" s="5"/>
      <c r="GL90" s="4"/>
      <c r="GM90" s="6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4"/>
      <c r="HA90" s="4"/>
      <c r="HB90" s="4"/>
      <c r="HC90" s="5"/>
      <c r="HD90" s="5"/>
      <c r="HE90" s="4"/>
      <c r="HF90" s="6"/>
      <c r="HG90" s="4"/>
      <c r="HH90" s="4"/>
      <c r="HI90" s="4"/>
      <c r="HJ90" s="4"/>
      <c r="HK90" s="4"/>
      <c r="HL90" s="4"/>
      <c r="HM90" s="5"/>
      <c r="HN90" s="5"/>
      <c r="HO90" s="5"/>
      <c r="HP90" s="5"/>
      <c r="HQ90" s="5"/>
      <c r="HR90" s="5"/>
      <c r="HS90" s="4"/>
      <c r="HT90" s="4"/>
      <c r="HU90" s="4"/>
      <c r="HV90" s="5"/>
      <c r="HW90" s="5"/>
      <c r="HX90" s="4"/>
      <c r="HY90" s="6"/>
      <c r="HZ90" s="4"/>
      <c r="IA90" s="4"/>
      <c r="IB90" s="4"/>
      <c r="IC90" s="4"/>
      <c r="ID90" s="4"/>
      <c r="IE90" s="4"/>
      <c r="IF90" s="5"/>
      <c r="IG90" s="5"/>
      <c r="IH90" s="5"/>
      <c r="II90" s="5"/>
      <c r="IJ90" s="4"/>
      <c r="IK90" s="4"/>
      <c r="IL90" s="4"/>
      <c r="IM90" s="4"/>
      <c r="IN90" s="4"/>
      <c r="IO90" s="5"/>
      <c r="IP90" s="5"/>
      <c r="IQ90" s="4"/>
      <c r="IR90" s="6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</row>
    <row r="91" ht="15.75" customHeight="1">
      <c r="A91" s="5"/>
      <c r="B91" s="5"/>
      <c r="C91" s="5"/>
      <c r="D91" s="5"/>
      <c r="E91" s="59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4"/>
      <c r="S91" s="4"/>
      <c r="T91" s="4"/>
      <c r="U91" s="5"/>
      <c r="V91" s="5"/>
      <c r="W91" s="4"/>
      <c r="X91" s="6"/>
      <c r="Y91" s="4"/>
      <c r="Z91" s="4"/>
      <c r="AA91" s="4"/>
      <c r="AB91" s="4"/>
      <c r="AC91" s="4"/>
      <c r="AD91" s="4"/>
      <c r="AE91" s="5"/>
      <c r="AF91" s="5"/>
      <c r="AG91" s="5"/>
      <c r="AH91" s="5"/>
      <c r="AI91" s="5"/>
      <c r="AJ91" s="5"/>
      <c r="AK91" s="4"/>
      <c r="AL91" s="4"/>
      <c r="AM91" s="4"/>
      <c r="AN91" s="5"/>
      <c r="AO91" s="5"/>
      <c r="AP91" s="4"/>
      <c r="AQ91" s="6"/>
      <c r="AR91" s="4"/>
      <c r="AS91" s="4"/>
      <c r="AT91" s="4"/>
      <c r="AU91" s="4"/>
      <c r="AV91" s="4"/>
      <c r="AW91" s="4"/>
      <c r="AX91" s="5"/>
      <c r="AY91" s="5"/>
      <c r="AZ91" s="5"/>
      <c r="BA91" s="5"/>
      <c r="BB91" s="5"/>
      <c r="BC91" s="5"/>
      <c r="BD91" s="4"/>
      <c r="BE91" s="4"/>
      <c r="BF91" s="4"/>
      <c r="BG91" s="5"/>
      <c r="BH91" s="5"/>
      <c r="BI91" s="4"/>
      <c r="BJ91" s="6"/>
      <c r="BK91" s="4"/>
      <c r="BL91" s="4"/>
      <c r="BM91" s="4"/>
      <c r="BN91" s="4"/>
      <c r="BO91" s="4"/>
      <c r="BP91" s="4"/>
      <c r="BQ91" s="5"/>
      <c r="BR91" s="5"/>
      <c r="BS91" s="5"/>
      <c r="BT91" s="5"/>
      <c r="BU91" s="5"/>
      <c r="BV91" s="5"/>
      <c r="BW91" s="4"/>
      <c r="BX91" s="4"/>
      <c r="BY91" s="4"/>
      <c r="BZ91" s="5"/>
      <c r="CA91" s="5"/>
      <c r="CB91" s="4"/>
      <c r="CC91" s="6"/>
      <c r="CD91" s="4"/>
      <c r="CE91" s="4"/>
      <c r="CF91" s="4"/>
      <c r="CG91" s="4"/>
      <c r="CH91" s="4"/>
      <c r="CI91" s="4"/>
      <c r="CJ91" s="5"/>
      <c r="CK91" s="5"/>
      <c r="CL91" s="5"/>
      <c r="CM91" s="5"/>
      <c r="CN91" s="5"/>
      <c r="CO91" s="5"/>
      <c r="CP91" s="4"/>
      <c r="CQ91" s="4"/>
      <c r="CR91" s="4"/>
      <c r="CS91" s="5"/>
      <c r="CT91" s="5"/>
      <c r="CU91" s="4"/>
      <c r="CV91" s="6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4"/>
      <c r="DJ91" s="4"/>
      <c r="DK91" s="4"/>
      <c r="DL91" s="5"/>
      <c r="DM91" s="5"/>
      <c r="DN91" s="4"/>
      <c r="DO91" s="6"/>
      <c r="DP91" s="4"/>
      <c r="DQ91" s="4"/>
      <c r="DR91" s="4"/>
      <c r="DS91" s="4"/>
      <c r="DT91" s="4"/>
      <c r="DU91" s="4"/>
      <c r="DV91" s="5"/>
      <c r="DW91" s="5"/>
      <c r="DX91" s="5"/>
      <c r="DY91" s="5"/>
      <c r="DZ91" s="5"/>
      <c r="EA91" s="5"/>
      <c r="EB91" s="4"/>
      <c r="EC91" s="4"/>
      <c r="ED91" s="4"/>
      <c r="EE91" s="5"/>
      <c r="EF91" s="5"/>
      <c r="EG91" s="4"/>
      <c r="EH91" s="6"/>
      <c r="EI91" s="4"/>
      <c r="EJ91" s="4"/>
      <c r="EK91" s="4"/>
      <c r="EL91" s="4"/>
      <c r="EM91" s="4"/>
      <c r="EN91" s="4"/>
      <c r="EO91" s="5"/>
      <c r="EP91" s="5"/>
      <c r="EQ91" s="5"/>
      <c r="ER91" s="5"/>
      <c r="ES91" s="5"/>
      <c r="ET91" s="5"/>
      <c r="EU91" s="4"/>
      <c r="EV91" s="4"/>
      <c r="EW91" s="4"/>
      <c r="EX91" s="5"/>
      <c r="EY91" s="5"/>
      <c r="EZ91" s="4"/>
      <c r="FA91" s="6"/>
      <c r="FB91" s="4"/>
      <c r="FC91" s="4"/>
      <c r="FD91" s="4"/>
      <c r="FE91" s="4"/>
      <c r="FF91" s="4"/>
      <c r="FG91" s="4"/>
      <c r="FH91" s="5"/>
      <c r="FI91" s="5"/>
      <c r="FJ91" s="5"/>
      <c r="FK91" s="5"/>
      <c r="FL91" s="5"/>
      <c r="FM91" s="5"/>
      <c r="FN91" s="4"/>
      <c r="FO91" s="4"/>
      <c r="FP91" s="4"/>
      <c r="FQ91" s="5"/>
      <c r="FR91" s="5"/>
      <c r="FS91" s="4"/>
      <c r="FT91" s="6"/>
      <c r="FU91" s="4"/>
      <c r="FV91" s="4"/>
      <c r="FW91" s="4"/>
      <c r="FX91" s="4"/>
      <c r="FY91" s="4"/>
      <c r="FZ91" s="4"/>
      <c r="GA91" s="5"/>
      <c r="GB91" s="5"/>
      <c r="GC91" s="5"/>
      <c r="GD91" s="5"/>
      <c r="GE91" s="5"/>
      <c r="GF91" s="5"/>
      <c r="GG91" s="4"/>
      <c r="GH91" s="4"/>
      <c r="GI91" s="4"/>
      <c r="GJ91" s="5"/>
      <c r="GK91" s="5"/>
      <c r="GL91" s="4"/>
      <c r="GM91" s="6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4"/>
      <c r="HA91" s="4"/>
      <c r="HB91" s="4"/>
      <c r="HC91" s="5"/>
      <c r="HD91" s="5"/>
      <c r="HE91" s="4"/>
      <c r="HF91" s="6"/>
      <c r="HG91" s="4"/>
      <c r="HH91" s="4"/>
      <c r="HI91" s="4"/>
      <c r="HJ91" s="4"/>
      <c r="HK91" s="4"/>
      <c r="HL91" s="4"/>
      <c r="HM91" s="5"/>
      <c r="HN91" s="5"/>
      <c r="HO91" s="5"/>
      <c r="HP91" s="5"/>
      <c r="HQ91" s="5"/>
      <c r="HR91" s="5"/>
      <c r="HS91" s="4"/>
      <c r="HT91" s="4"/>
      <c r="HU91" s="4"/>
      <c r="HV91" s="5"/>
      <c r="HW91" s="5"/>
      <c r="HX91" s="4"/>
      <c r="HY91" s="6"/>
      <c r="HZ91" s="4"/>
      <c r="IA91" s="4"/>
      <c r="IB91" s="4"/>
      <c r="IC91" s="4"/>
      <c r="ID91" s="4"/>
      <c r="IE91" s="4"/>
      <c r="IF91" s="5"/>
      <c r="IG91" s="5"/>
      <c r="IH91" s="5"/>
      <c r="II91" s="5"/>
      <c r="IJ91" s="4"/>
      <c r="IK91" s="4"/>
      <c r="IL91" s="4"/>
      <c r="IM91" s="4"/>
      <c r="IN91" s="4"/>
      <c r="IO91" s="5"/>
      <c r="IP91" s="5"/>
      <c r="IQ91" s="4"/>
      <c r="IR91" s="6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</row>
    <row r="92" ht="15.75" customHeight="1">
      <c r="A92" s="5"/>
      <c r="B92" s="5"/>
      <c r="C92" s="5"/>
      <c r="D92" s="5"/>
      <c r="E92" s="59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4"/>
      <c r="S92" s="4"/>
      <c r="T92" s="4"/>
      <c r="U92" s="5"/>
      <c r="V92" s="5"/>
      <c r="W92" s="4"/>
      <c r="X92" s="6"/>
      <c r="Y92" s="4"/>
      <c r="Z92" s="4"/>
      <c r="AA92" s="4"/>
      <c r="AB92" s="4"/>
      <c r="AC92" s="4"/>
      <c r="AD92" s="4"/>
      <c r="AE92" s="5"/>
      <c r="AF92" s="5"/>
      <c r="AG92" s="5"/>
      <c r="AH92" s="5"/>
      <c r="AI92" s="5"/>
      <c r="AJ92" s="5"/>
      <c r="AK92" s="4"/>
      <c r="AL92" s="4"/>
      <c r="AM92" s="4"/>
      <c r="AN92" s="5"/>
      <c r="AO92" s="5"/>
      <c r="AP92" s="4"/>
      <c r="AQ92" s="6"/>
      <c r="AR92" s="4"/>
      <c r="AS92" s="4"/>
      <c r="AT92" s="4"/>
      <c r="AU92" s="4"/>
      <c r="AV92" s="4"/>
      <c r="AW92" s="4"/>
      <c r="AX92" s="5"/>
      <c r="AY92" s="5"/>
      <c r="AZ92" s="5"/>
      <c r="BA92" s="5"/>
      <c r="BB92" s="5"/>
      <c r="BC92" s="5"/>
      <c r="BD92" s="4"/>
      <c r="BE92" s="4"/>
      <c r="BF92" s="4"/>
      <c r="BG92" s="5"/>
      <c r="BH92" s="5"/>
      <c r="BI92" s="4"/>
      <c r="BJ92" s="6"/>
      <c r="BK92" s="4"/>
      <c r="BL92" s="4"/>
      <c r="BM92" s="4"/>
      <c r="BN92" s="4"/>
      <c r="BO92" s="4"/>
      <c r="BP92" s="4"/>
      <c r="BQ92" s="5"/>
      <c r="BR92" s="5"/>
      <c r="BS92" s="5"/>
      <c r="BT92" s="5"/>
      <c r="BU92" s="5"/>
      <c r="BV92" s="5"/>
      <c r="BW92" s="4"/>
      <c r="BX92" s="4"/>
      <c r="BY92" s="4"/>
      <c r="BZ92" s="5"/>
      <c r="CA92" s="5"/>
      <c r="CB92" s="4"/>
      <c r="CC92" s="6"/>
      <c r="CD92" s="4"/>
      <c r="CE92" s="4"/>
      <c r="CF92" s="4"/>
      <c r="CG92" s="4"/>
      <c r="CH92" s="4"/>
      <c r="CI92" s="4"/>
      <c r="CJ92" s="5"/>
      <c r="CK92" s="5"/>
      <c r="CL92" s="5"/>
      <c r="CM92" s="5"/>
      <c r="CN92" s="5"/>
      <c r="CO92" s="5"/>
      <c r="CP92" s="4"/>
      <c r="CQ92" s="4"/>
      <c r="CR92" s="4"/>
      <c r="CS92" s="5"/>
      <c r="CT92" s="5"/>
      <c r="CU92" s="4"/>
      <c r="CV92" s="6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4"/>
      <c r="DJ92" s="4"/>
      <c r="DK92" s="4"/>
      <c r="DL92" s="5"/>
      <c r="DM92" s="5"/>
      <c r="DN92" s="4"/>
      <c r="DO92" s="6"/>
      <c r="DP92" s="4"/>
      <c r="DQ92" s="4"/>
      <c r="DR92" s="4"/>
      <c r="DS92" s="4"/>
      <c r="DT92" s="4"/>
      <c r="DU92" s="4"/>
      <c r="DV92" s="5"/>
      <c r="DW92" s="5"/>
      <c r="DX92" s="5"/>
      <c r="DY92" s="5"/>
      <c r="DZ92" s="5"/>
      <c r="EA92" s="5"/>
      <c r="EB92" s="4"/>
      <c r="EC92" s="4"/>
      <c r="ED92" s="4"/>
      <c r="EE92" s="5"/>
      <c r="EF92" s="5"/>
      <c r="EG92" s="4"/>
      <c r="EH92" s="6"/>
      <c r="EI92" s="4"/>
      <c r="EJ92" s="4"/>
      <c r="EK92" s="4"/>
      <c r="EL92" s="4"/>
      <c r="EM92" s="4"/>
      <c r="EN92" s="4"/>
      <c r="EO92" s="5"/>
      <c r="EP92" s="5"/>
      <c r="EQ92" s="5"/>
      <c r="ER92" s="5"/>
      <c r="ES92" s="5"/>
      <c r="ET92" s="5"/>
      <c r="EU92" s="4"/>
      <c r="EV92" s="4"/>
      <c r="EW92" s="4"/>
      <c r="EX92" s="5"/>
      <c r="EY92" s="5"/>
      <c r="EZ92" s="4"/>
      <c r="FA92" s="6"/>
      <c r="FB92" s="4"/>
      <c r="FC92" s="4"/>
      <c r="FD92" s="4"/>
      <c r="FE92" s="4"/>
      <c r="FF92" s="4"/>
      <c r="FG92" s="4"/>
      <c r="FH92" s="5"/>
      <c r="FI92" s="5"/>
      <c r="FJ92" s="5"/>
      <c r="FK92" s="5"/>
      <c r="FL92" s="5"/>
      <c r="FM92" s="5"/>
      <c r="FN92" s="4"/>
      <c r="FO92" s="4"/>
      <c r="FP92" s="4"/>
      <c r="FQ92" s="5"/>
      <c r="FR92" s="5"/>
      <c r="FS92" s="4"/>
      <c r="FT92" s="6"/>
      <c r="FU92" s="4"/>
      <c r="FV92" s="4"/>
      <c r="FW92" s="4"/>
      <c r="FX92" s="4"/>
      <c r="FY92" s="4"/>
      <c r="FZ92" s="4"/>
      <c r="GA92" s="5"/>
      <c r="GB92" s="5"/>
      <c r="GC92" s="5"/>
      <c r="GD92" s="5"/>
      <c r="GE92" s="5"/>
      <c r="GF92" s="5"/>
      <c r="GG92" s="4"/>
      <c r="GH92" s="4"/>
      <c r="GI92" s="4"/>
      <c r="GJ92" s="5"/>
      <c r="GK92" s="5"/>
      <c r="GL92" s="4"/>
      <c r="GM92" s="6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4"/>
      <c r="HA92" s="4"/>
      <c r="HB92" s="4"/>
      <c r="HC92" s="5"/>
      <c r="HD92" s="5"/>
      <c r="HE92" s="4"/>
      <c r="HF92" s="6"/>
      <c r="HG92" s="4"/>
      <c r="HH92" s="4"/>
      <c r="HI92" s="4"/>
      <c r="HJ92" s="4"/>
      <c r="HK92" s="4"/>
      <c r="HL92" s="4"/>
      <c r="HM92" s="5"/>
      <c r="HN92" s="5"/>
      <c r="HO92" s="5"/>
      <c r="HP92" s="5"/>
      <c r="HQ92" s="5"/>
      <c r="HR92" s="5"/>
      <c r="HS92" s="4"/>
      <c r="HT92" s="4"/>
      <c r="HU92" s="4"/>
      <c r="HV92" s="5"/>
      <c r="HW92" s="5"/>
      <c r="HX92" s="4"/>
      <c r="HY92" s="6"/>
      <c r="HZ92" s="4"/>
      <c r="IA92" s="4"/>
      <c r="IB92" s="4"/>
      <c r="IC92" s="4"/>
      <c r="ID92" s="4"/>
      <c r="IE92" s="4"/>
      <c r="IF92" s="5"/>
      <c r="IG92" s="5"/>
      <c r="IH92" s="5"/>
      <c r="II92" s="5"/>
      <c r="IJ92" s="4"/>
      <c r="IK92" s="4"/>
      <c r="IL92" s="4"/>
      <c r="IM92" s="4"/>
      <c r="IN92" s="4"/>
      <c r="IO92" s="5"/>
      <c r="IP92" s="5"/>
      <c r="IQ92" s="4"/>
      <c r="IR92" s="6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</row>
    <row r="93" ht="15.75" customHeight="1">
      <c r="A93" s="5"/>
      <c r="B93" s="5"/>
      <c r="C93" s="5"/>
      <c r="D93" s="5"/>
      <c r="E93" s="59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4"/>
      <c r="S93" s="4"/>
      <c r="T93" s="4"/>
      <c r="U93" s="5"/>
      <c r="V93" s="5"/>
      <c r="W93" s="4"/>
      <c r="X93" s="6"/>
      <c r="Y93" s="4"/>
      <c r="Z93" s="4"/>
      <c r="AA93" s="4"/>
      <c r="AB93" s="4"/>
      <c r="AC93" s="4"/>
      <c r="AD93" s="4"/>
      <c r="AE93" s="5"/>
      <c r="AF93" s="5"/>
      <c r="AG93" s="5"/>
      <c r="AH93" s="5"/>
      <c r="AI93" s="5"/>
      <c r="AJ93" s="5"/>
      <c r="AK93" s="4"/>
      <c r="AL93" s="4"/>
      <c r="AM93" s="4"/>
      <c r="AN93" s="5"/>
      <c r="AO93" s="5"/>
      <c r="AP93" s="4"/>
      <c r="AQ93" s="6"/>
      <c r="AR93" s="4"/>
      <c r="AS93" s="4"/>
      <c r="AT93" s="4"/>
      <c r="AU93" s="4"/>
      <c r="AV93" s="4"/>
      <c r="AW93" s="4"/>
      <c r="AX93" s="5"/>
      <c r="AY93" s="5"/>
      <c r="AZ93" s="5"/>
      <c r="BA93" s="5"/>
      <c r="BB93" s="5"/>
      <c r="BC93" s="5"/>
      <c r="BD93" s="4"/>
      <c r="BE93" s="4"/>
      <c r="BF93" s="4"/>
      <c r="BG93" s="5"/>
      <c r="BH93" s="5"/>
      <c r="BI93" s="4"/>
      <c r="BJ93" s="6"/>
      <c r="BK93" s="4"/>
      <c r="BL93" s="4"/>
      <c r="BM93" s="4"/>
      <c r="BN93" s="4"/>
      <c r="BO93" s="4"/>
      <c r="BP93" s="4"/>
      <c r="BQ93" s="5"/>
      <c r="BR93" s="5"/>
      <c r="BS93" s="5"/>
      <c r="BT93" s="5"/>
      <c r="BU93" s="5"/>
      <c r="BV93" s="5"/>
      <c r="BW93" s="4"/>
      <c r="BX93" s="4"/>
      <c r="BY93" s="4"/>
      <c r="BZ93" s="5"/>
      <c r="CA93" s="5"/>
      <c r="CB93" s="4"/>
      <c r="CC93" s="6"/>
      <c r="CD93" s="4"/>
      <c r="CE93" s="4"/>
      <c r="CF93" s="4"/>
      <c r="CG93" s="4"/>
      <c r="CH93" s="4"/>
      <c r="CI93" s="4"/>
      <c r="CJ93" s="5"/>
      <c r="CK93" s="5"/>
      <c r="CL93" s="5"/>
      <c r="CM93" s="5"/>
      <c r="CN93" s="5"/>
      <c r="CO93" s="5"/>
      <c r="CP93" s="4"/>
      <c r="CQ93" s="4"/>
      <c r="CR93" s="4"/>
      <c r="CS93" s="5"/>
      <c r="CT93" s="5"/>
      <c r="CU93" s="4"/>
      <c r="CV93" s="6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4"/>
      <c r="DJ93" s="4"/>
      <c r="DK93" s="4"/>
      <c r="DL93" s="5"/>
      <c r="DM93" s="5"/>
      <c r="DN93" s="4"/>
      <c r="DO93" s="6"/>
      <c r="DP93" s="4"/>
      <c r="DQ93" s="4"/>
      <c r="DR93" s="4"/>
      <c r="DS93" s="4"/>
      <c r="DT93" s="4"/>
      <c r="DU93" s="4"/>
      <c r="DV93" s="5"/>
      <c r="DW93" s="5"/>
      <c r="DX93" s="5"/>
      <c r="DY93" s="5"/>
      <c r="DZ93" s="5"/>
      <c r="EA93" s="5"/>
      <c r="EB93" s="4"/>
      <c r="EC93" s="4"/>
      <c r="ED93" s="4"/>
      <c r="EE93" s="5"/>
      <c r="EF93" s="5"/>
      <c r="EG93" s="4"/>
      <c r="EH93" s="6"/>
      <c r="EI93" s="4"/>
      <c r="EJ93" s="4"/>
      <c r="EK93" s="4"/>
      <c r="EL93" s="4"/>
      <c r="EM93" s="4"/>
      <c r="EN93" s="4"/>
      <c r="EO93" s="5"/>
      <c r="EP93" s="5"/>
      <c r="EQ93" s="5"/>
      <c r="ER93" s="5"/>
      <c r="ES93" s="5"/>
      <c r="ET93" s="5"/>
      <c r="EU93" s="4"/>
      <c r="EV93" s="4"/>
      <c r="EW93" s="4"/>
      <c r="EX93" s="5"/>
      <c r="EY93" s="5"/>
      <c r="EZ93" s="4"/>
      <c r="FA93" s="6"/>
      <c r="FB93" s="4"/>
      <c r="FC93" s="4"/>
      <c r="FD93" s="4"/>
      <c r="FE93" s="4"/>
      <c r="FF93" s="4"/>
      <c r="FG93" s="4"/>
      <c r="FH93" s="5"/>
      <c r="FI93" s="5"/>
      <c r="FJ93" s="5"/>
      <c r="FK93" s="5"/>
      <c r="FL93" s="5"/>
      <c r="FM93" s="5"/>
      <c r="FN93" s="4"/>
      <c r="FO93" s="4"/>
      <c r="FP93" s="4"/>
      <c r="FQ93" s="5"/>
      <c r="FR93" s="5"/>
      <c r="FS93" s="4"/>
      <c r="FT93" s="6"/>
      <c r="FU93" s="4"/>
      <c r="FV93" s="4"/>
      <c r="FW93" s="4"/>
      <c r="FX93" s="4"/>
      <c r="FY93" s="4"/>
      <c r="FZ93" s="4"/>
      <c r="GA93" s="5"/>
      <c r="GB93" s="5"/>
      <c r="GC93" s="5"/>
      <c r="GD93" s="5"/>
      <c r="GE93" s="5"/>
      <c r="GF93" s="5"/>
      <c r="GG93" s="4"/>
      <c r="GH93" s="4"/>
      <c r="GI93" s="4"/>
      <c r="GJ93" s="5"/>
      <c r="GK93" s="5"/>
      <c r="GL93" s="4"/>
      <c r="GM93" s="6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4"/>
      <c r="HA93" s="4"/>
      <c r="HB93" s="4"/>
      <c r="HC93" s="5"/>
      <c r="HD93" s="5"/>
      <c r="HE93" s="4"/>
      <c r="HF93" s="6"/>
      <c r="HG93" s="4"/>
      <c r="HH93" s="4"/>
      <c r="HI93" s="4"/>
      <c r="HJ93" s="4"/>
      <c r="HK93" s="4"/>
      <c r="HL93" s="4"/>
      <c r="HM93" s="5"/>
      <c r="HN93" s="5"/>
      <c r="HO93" s="5"/>
      <c r="HP93" s="5"/>
      <c r="HQ93" s="5"/>
      <c r="HR93" s="5"/>
      <c r="HS93" s="4"/>
      <c r="HT93" s="4"/>
      <c r="HU93" s="4"/>
      <c r="HV93" s="5"/>
      <c r="HW93" s="5"/>
      <c r="HX93" s="4"/>
      <c r="HY93" s="6"/>
      <c r="HZ93" s="4"/>
      <c r="IA93" s="4"/>
      <c r="IB93" s="4"/>
      <c r="IC93" s="4"/>
      <c r="ID93" s="4"/>
      <c r="IE93" s="4"/>
      <c r="IF93" s="5"/>
      <c r="IG93" s="5"/>
      <c r="IH93" s="5"/>
      <c r="II93" s="5"/>
      <c r="IJ93" s="4"/>
      <c r="IK93" s="4"/>
      <c r="IL93" s="4"/>
      <c r="IM93" s="4"/>
      <c r="IN93" s="4"/>
      <c r="IO93" s="5"/>
      <c r="IP93" s="5"/>
      <c r="IQ93" s="4"/>
      <c r="IR93" s="6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</row>
    <row r="94" ht="15.75" customHeight="1">
      <c r="A94" s="5"/>
      <c r="B94" s="5"/>
      <c r="C94" s="5"/>
      <c r="D94" s="5"/>
      <c r="E94" s="59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4"/>
      <c r="S94" s="4"/>
      <c r="T94" s="4"/>
      <c r="U94" s="5"/>
      <c r="V94" s="5"/>
      <c r="W94" s="4"/>
      <c r="X94" s="6"/>
      <c r="Y94" s="4"/>
      <c r="Z94" s="4"/>
      <c r="AA94" s="4"/>
      <c r="AB94" s="4"/>
      <c r="AC94" s="4"/>
      <c r="AD94" s="4"/>
      <c r="AE94" s="5"/>
      <c r="AF94" s="5"/>
      <c r="AG94" s="5"/>
      <c r="AH94" s="5"/>
      <c r="AI94" s="5"/>
      <c r="AJ94" s="5"/>
      <c r="AK94" s="4"/>
      <c r="AL94" s="4"/>
      <c r="AM94" s="4"/>
      <c r="AN94" s="5"/>
      <c r="AO94" s="5"/>
      <c r="AP94" s="4"/>
      <c r="AQ94" s="6"/>
      <c r="AR94" s="4"/>
      <c r="AS94" s="4"/>
      <c r="AT94" s="4"/>
      <c r="AU94" s="4"/>
      <c r="AV94" s="4"/>
      <c r="AW94" s="4"/>
      <c r="AX94" s="5"/>
      <c r="AY94" s="5"/>
      <c r="AZ94" s="5"/>
      <c r="BA94" s="5"/>
      <c r="BB94" s="5"/>
      <c r="BC94" s="5"/>
      <c r="BD94" s="4"/>
      <c r="BE94" s="4"/>
      <c r="BF94" s="4"/>
      <c r="BG94" s="5"/>
      <c r="BH94" s="5"/>
      <c r="BI94" s="4"/>
      <c r="BJ94" s="6"/>
      <c r="BK94" s="4"/>
      <c r="BL94" s="4"/>
      <c r="BM94" s="4"/>
      <c r="BN94" s="4"/>
      <c r="BO94" s="4"/>
      <c r="BP94" s="4"/>
      <c r="BQ94" s="5"/>
      <c r="BR94" s="5"/>
      <c r="BS94" s="5"/>
      <c r="BT94" s="5"/>
      <c r="BU94" s="5"/>
      <c r="BV94" s="5"/>
      <c r="BW94" s="4"/>
      <c r="BX94" s="4"/>
      <c r="BY94" s="4"/>
      <c r="BZ94" s="5"/>
      <c r="CA94" s="5"/>
      <c r="CB94" s="4"/>
      <c r="CC94" s="6"/>
      <c r="CD94" s="4"/>
      <c r="CE94" s="4"/>
      <c r="CF94" s="4"/>
      <c r="CG94" s="4"/>
      <c r="CH94" s="4"/>
      <c r="CI94" s="4"/>
      <c r="CJ94" s="5"/>
      <c r="CK94" s="5"/>
      <c r="CL94" s="5"/>
      <c r="CM94" s="5"/>
      <c r="CN94" s="5"/>
      <c r="CO94" s="5"/>
      <c r="CP94" s="4"/>
      <c r="CQ94" s="4"/>
      <c r="CR94" s="4"/>
      <c r="CS94" s="5"/>
      <c r="CT94" s="5"/>
      <c r="CU94" s="4"/>
      <c r="CV94" s="6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4"/>
      <c r="DJ94" s="4"/>
      <c r="DK94" s="4"/>
      <c r="DL94" s="5"/>
      <c r="DM94" s="5"/>
      <c r="DN94" s="4"/>
      <c r="DO94" s="6"/>
      <c r="DP94" s="4"/>
      <c r="DQ94" s="4"/>
      <c r="DR94" s="4"/>
      <c r="DS94" s="4"/>
      <c r="DT94" s="4"/>
      <c r="DU94" s="4"/>
      <c r="DV94" s="5"/>
      <c r="DW94" s="5"/>
      <c r="DX94" s="5"/>
      <c r="DY94" s="5"/>
      <c r="DZ94" s="5"/>
      <c r="EA94" s="5"/>
      <c r="EB94" s="4"/>
      <c r="EC94" s="4"/>
      <c r="ED94" s="4"/>
      <c r="EE94" s="5"/>
      <c r="EF94" s="5"/>
      <c r="EG94" s="4"/>
      <c r="EH94" s="6"/>
      <c r="EI94" s="4"/>
      <c r="EJ94" s="4"/>
      <c r="EK94" s="4"/>
      <c r="EL94" s="4"/>
      <c r="EM94" s="4"/>
      <c r="EN94" s="4"/>
      <c r="EO94" s="5"/>
      <c r="EP94" s="5"/>
      <c r="EQ94" s="5"/>
      <c r="ER94" s="5"/>
      <c r="ES94" s="5"/>
      <c r="ET94" s="5"/>
      <c r="EU94" s="4"/>
      <c r="EV94" s="4"/>
      <c r="EW94" s="4"/>
      <c r="EX94" s="5"/>
      <c r="EY94" s="5"/>
      <c r="EZ94" s="4"/>
      <c r="FA94" s="6"/>
      <c r="FB94" s="4"/>
      <c r="FC94" s="4"/>
      <c r="FD94" s="4"/>
      <c r="FE94" s="4"/>
      <c r="FF94" s="4"/>
      <c r="FG94" s="4"/>
      <c r="FH94" s="5"/>
      <c r="FI94" s="5"/>
      <c r="FJ94" s="5"/>
      <c r="FK94" s="5"/>
      <c r="FL94" s="5"/>
      <c r="FM94" s="5"/>
      <c r="FN94" s="4"/>
      <c r="FO94" s="4"/>
      <c r="FP94" s="4"/>
      <c r="FQ94" s="5"/>
      <c r="FR94" s="5"/>
      <c r="FS94" s="4"/>
      <c r="FT94" s="6"/>
      <c r="FU94" s="4"/>
      <c r="FV94" s="4"/>
      <c r="FW94" s="4"/>
      <c r="FX94" s="4"/>
      <c r="FY94" s="4"/>
      <c r="FZ94" s="4"/>
      <c r="GA94" s="5"/>
      <c r="GB94" s="5"/>
      <c r="GC94" s="5"/>
      <c r="GD94" s="5"/>
      <c r="GE94" s="5"/>
      <c r="GF94" s="5"/>
      <c r="GG94" s="4"/>
      <c r="GH94" s="4"/>
      <c r="GI94" s="4"/>
      <c r="GJ94" s="5"/>
      <c r="GK94" s="5"/>
      <c r="GL94" s="4"/>
      <c r="GM94" s="6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4"/>
      <c r="HA94" s="4"/>
      <c r="HB94" s="4"/>
      <c r="HC94" s="5"/>
      <c r="HD94" s="5"/>
      <c r="HE94" s="4"/>
      <c r="HF94" s="6"/>
      <c r="HG94" s="4"/>
      <c r="HH94" s="4"/>
      <c r="HI94" s="4"/>
      <c r="HJ94" s="4"/>
      <c r="HK94" s="4"/>
      <c r="HL94" s="4"/>
      <c r="HM94" s="5"/>
      <c r="HN94" s="5"/>
      <c r="HO94" s="5"/>
      <c r="HP94" s="5"/>
      <c r="HQ94" s="5"/>
      <c r="HR94" s="5"/>
      <c r="HS94" s="4"/>
      <c r="HT94" s="4"/>
      <c r="HU94" s="4"/>
      <c r="HV94" s="5"/>
      <c r="HW94" s="5"/>
      <c r="HX94" s="4"/>
      <c r="HY94" s="6"/>
      <c r="HZ94" s="4"/>
      <c r="IA94" s="4"/>
      <c r="IB94" s="4"/>
      <c r="IC94" s="4"/>
      <c r="ID94" s="4"/>
      <c r="IE94" s="4"/>
      <c r="IF94" s="5"/>
      <c r="IG94" s="5"/>
      <c r="IH94" s="5"/>
      <c r="II94" s="5"/>
      <c r="IJ94" s="4"/>
      <c r="IK94" s="4"/>
      <c r="IL94" s="4"/>
      <c r="IM94" s="4"/>
      <c r="IN94" s="4"/>
      <c r="IO94" s="5"/>
      <c r="IP94" s="5"/>
      <c r="IQ94" s="4"/>
      <c r="IR94" s="6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</row>
    <row r="95" ht="15.75" customHeight="1">
      <c r="A95" s="5"/>
      <c r="B95" s="5"/>
      <c r="C95" s="5"/>
      <c r="D95" s="5"/>
      <c r="E95" s="59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4"/>
      <c r="S95" s="4"/>
      <c r="T95" s="4"/>
      <c r="U95" s="5"/>
      <c r="V95" s="5"/>
      <c r="W95" s="4"/>
      <c r="X95" s="6"/>
      <c r="Y95" s="4"/>
      <c r="Z95" s="4"/>
      <c r="AA95" s="4"/>
      <c r="AB95" s="4"/>
      <c r="AC95" s="4"/>
      <c r="AD95" s="4"/>
      <c r="AE95" s="5"/>
      <c r="AF95" s="5"/>
      <c r="AG95" s="5"/>
      <c r="AH95" s="5"/>
      <c r="AI95" s="5"/>
      <c r="AJ95" s="5"/>
      <c r="AK95" s="4"/>
      <c r="AL95" s="4"/>
      <c r="AM95" s="4"/>
      <c r="AN95" s="5"/>
      <c r="AO95" s="5"/>
      <c r="AP95" s="4"/>
      <c r="AQ95" s="6"/>
      <c r="AR95" s="4"/>
      <c r="AS95" s="4"/>
      <c r="AT95" s="4"/>
      <c r="AU95" s="4"/>
      <c r="AV95" s="4"/>
      <c r="AW95" s="4"/>
      <c r="AX95" s="5"/>
      <c r="AY95" s="5"/>
      <c r="AZ95" s="5"/>
      <c r="BA95" s="5"/>
      <c r="BB95" s="5"/>
      <c r="BC95" s="5"/>
      <c r="BD95" s="4"/>
      <c r="BE95" s="4"/>
      <c r="BF95" s="4"/>
      <c r="BG95" s="5"/>
      <c r="BH95" s="5"/>
      <c r="BI95" s="4"/>
      <c r="BJ95" s="6"/>
      <c r="BK95" s="4"/>
      <c r="BL95" s="4"/>
      <c r="BM95" s="4"/>
      <c r="BN95" s="4"/>
      <c r="BO95" s="4"/>
      <c r="BP95" s="4"/>
      <c r="BQ95" s="5"/>
      <c r="BR95" s="5"/>
      <c r="BS95" s="5"/>
      <c r="BT95" s="5"/>
      <c r="BU95" s="5"/>
      <c r="BV95" s="5"/>
      <c r="BW95" s="4"/>
      <c r="BX95" s="4"/>
      <c r="BY95" s="4"/>
      <c r="BZ95" s="5"/>
      <c r="CA95" s="5"/>
      <c r="CB95" s="4"/>
      <c r="CC95" s="6"/>
      <c r="CD95" s="4"/>
      <c r="CE95" s="4"/>
      <c r="CF95" s="4"/>
      <c r="CG95" s="4"/>
      <c r="CH95" s="4"/>
      <c r="CI95" s="4"/>
      <c r="CJ95" s="5"/>
      <c r="CK95" s="5"/>
      <c r="CL95" s="5"/>
      <c r="CM95" s="5"/>
      <c r="CN95" s="5"/>
      <c r="CO95" s="5"/>
      <c r="CP95" s="4"/>
      <c r="CQ95" s="4"/>
      <c r="CR95" s="4"/>
      <c r="CS95" s="5"/>
      <c r="CT95" s="5"/>
      <c r="CU95" s="4"/>
      <c r="CV95" s="6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4"/>
      <c r="DJ95" s="4"/>
      <c r="DK95" s="4"/>
      <c r="DL95" s="5"/>
      <c r="DM95" s="5"/>
      <c r="DN95" s="4"/>
      <c r="DO95" s="6"/>
      <c r="DP95" s="4"/>
      <c r="DQ95" s="4"/>
      <c r="DR95" s="4"/>
      <c r="DS95" s="4"/>
      <c r="DT95" s="4"/>
      <c r="DU95" s="4"/>
      <c r="DV95" s="5"/>
      <c r="DW95" s="5"/>
      <c r="DX95" s="5"/>
      <c r="DY95" s="5"/>
      <c r="DZ95" s="5"/>
      <c r="EA95" s="5"/>
      <c r="EB95" s="4"/>
      <c r="EC95" s="4"/>
      <c r="ED95" s="4"/>
      <c r="EE95" s="5"/>
      <c r="EF95" s="5"/>
      <c r="EG95" s="4"/>
      <c r="EH95" s="6"/>
      <c r="EI95" s="4"/>
      <c r="EJ95" s="4"/>
      <c r="EK95" s="4"/>
      <c r="EL95" s="4"/>
      <c r="EM95" s="4"/>
      <c r="EN95" s="4"/>
      <c r="EO95" s="5"/>
      <c r="EP95" s="5"/>
      <c r="EQ95" s="5"/>
      <c r="ER95" s="5"/>
      <c r="ES95" s="5"/>
      <c r="ET95" s="5"/>
      <c r="EU95" s="4"/>
      <c r="EV95" s="4"/>
      <c r="EW95" s="4"/>
      <c r="EX95" s="5"/>
      <c r="EY95" s="5"/>
      <c r="EZ95" s="4"/>
      <c r="FA95" s="6"/>
      <c r="FB95" s="4"/>
      <c r="FC95" s="4"/>
      <c r="FD95" s="4"/>
      <c r="FE95" s="4"/>
      <c r="FF95" s="4"/>
      <c r="FG95" s="4"/>
      <c r="FH95" s="5"/>
      <c r="FI95" s="5"/>
      <c r="FJ95" s="5"/>
      <c r="FK95" s="5"/>
      <c r="FL95" s="5"/>
      <c r="FM95" s="5"/>
      <c r="FN95" s="4"/>
      <c r="FO95" s="4"/>
      <c r="FP95" s="4"/>
      <c r="FQ95" s="5"/>
      <c r="FR95" s="5"/>
      <c r="FS95" s="4"/>
      <c r="FT95" s="6"/>
      <c r="FU95" s="4"/>
      <c r="FV95" s="4"/>
      <c r="FW95" s="4"/>
      <c r="FX95" s="4"/>
      <c r="FY95" s="4"/>
      <c r="FZ95" s="4"/>
      <c r="GA95" s="5"/>
      <c r="GB95" s="5"/>
      <c r="GC95" s="5"/>
      <c r="GD95" s="5"/>
      <c r="GE95" s="5"/>
      <c r="GF95" s="5"/>
      <c r="GG95" s="4"/>
      <c r="GH95" s="4"/>
      <c r="GI95" s="4"/>
      <c r="GJ95" s="5"/>
      <c r="GK95" s="5"/>
      <c r="GL95" s="4"/>
      <c r="GM95" s="6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4"/>
      <c r="HA95" s="4"/>
      <c r="HB95" s="4"/>
      <c r="HC95" s="5"/>
      <c r="HD95" s="5"/>
      <c r="HE95" s="4"/>
      <c r="HF95" s="6"/>
      <c r="HG95" s="4"/>
      <c r="HH95" s="4"/>
      <c r="HI95" s="4"/>
      <c r="HJ95" s="4"/>
      <c r="HK95" s="4"/>
      <c r="HL95" s="4"/>
      <c r="HM95" s="5"/>
      <c r="HN95" s="5"/>
      <c r="HO95" s="5"/>
      <c r="HP95" s="5"/>
      <c r="HQ95" s="5"/>
      <c r="HR95" s="5"/>
      <c r="HS95" s="4"/>
      <c r="HT95" s="4"/>
      <c r="HU95" s="4"/>
      <c r="HV95" s="5"/>
      <c r="HW95" s="5"/>
      <c r="HX95" s="4"/>
      <c r="HY95" s="6"/>
      <c r="HZ95" s="4"/>
      <c r="IA95" s="4"/>
      <c r="IB95" s="4"/>
      <c r="IC95" s="4"/>
      <c r="ID95" s="4"/>
      <c r="IE95" s="4"/>
      <c r="IF95" s="5"/>
      <c r="IG95" s="5"/>
      <c r="IH95" s="5"/>
      <c r="II95" s="5"/>
      <c r="IJ95" s="4"/>
      <c r="IK95" s="4"/>
      <c r="IL95" s="4"/>
      <c r="IM95" s="4"/>
      <c r="IN95" s="4"/>
      <c r="IO95" s="5"/>
      <c r="IP95" s="5"/>
      <c r="IQ95" s="4"/>
      <c r="IR95" s="6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</row>
    <row r="96" ht="15.75" customHeight="1">
      <c r="A96" s="5"/>
      <c r="B96" s="5"/>
      <c r="C96" s="5"/>
      <c r="D96" s="5"/>
      <c r="E96" s="59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4"/>
      <c r="S96" s="4"/>
      <c r="T96" s="4"/>
      <c r="U96" s="5"/>
      <c r="V96" s="5"/>
      <c r="W96" s="4"/>
      <c r="X96" s="6"/>
      <c r="Y96" s="4"/>
      <c r="Z96" s="4"/>
      <c r="AA96" s="4"/>
      <c r="AB96" s="4"/>
      <c r="AC96" s="4"/>
      <c r="AD96" s="4"/>
      <c r="AE96" s="5"/>
      <c r="AF96" s="5"/>
      <c r="AG96" s="5"/>
      <c r="AH96" s="5"/>
      <c r="AI96" s="5"/>
      <c r="AJ96" s="5"/>
      <c r="AK96" s="4"/>
      <c r="AL96" s="4"/>
      <c r="AM96" s="4"/>
      <c r="AN96" s="5"/>
      <c r="AO96" s="5"/>
      <c r="AP96" s="4"/>
      <c r="AQ96" s="6"/>
      <c r="AR96" s="4"/>
      <c r="AS96" s="4"/>
      <c r="AT96" s="4"/>
      <c r="AU96" s="4"/>
      <c r="AV96" s="4"/>
      <c r="AW96" s="4"/>
      <c r="AX96" s="5"/>
      <c r="AY96" s="5"/>
      <c r="AZ96" s="5"/>
      <c r="BA96" s="5"/>
      <c r="BB96" s="5"/>
      <c r="BC96" s="5"/>
      <c r="BD96" s="4"/>
      <c r="BE96" s="4"/>
      <c r="BF96" s="4"/>
      <c r="BG96" s="5"/>
      <c r="BH96" s="5"/>
      <c r="BI96" s="4"/>
      <c r="BJ96" s="6"/>
      <c r="BK96" s="4"/>
      <c r="BL96" s="4"/>
      <c r="BM96" s="4"/>
      <c r="BN96" s="4"/>
      <c r="BO96" s="4"/>
      <c r="BP96" s="4"/>
      <c r="BQ96" s="5"/>
      <c r="BR96" s="5"/>
      <c r="BS96" s="5"/>
      <c r="BT96" s="5"/>
      <c r="BU96" s="5"/>
      <c r="BV96" s="5"/>
      <c r="BW96" s="4"/>
      <c r="BX96" s="4"/>
      <c r="BY96" s="4"/>
      <c r="BZ96" s="5"/>
      <c r="CA96" s="5"/>
      <c r="CB96" s="4"/>
      <c r="CC96" s="6"/>
      <c r="CD96" s="4"/>
      <c r="CE96" s="4"/>
      <c r="CF96" s="4"/>
      <c r="CG96" s="4"/>
      <c r="CH96" s="4"/>
      <c r="CI96" s="4"/>
      <c r="CJ96" s="5"/>
      <c r="CK96" s="5"/>
      <c r="CL96" s="5"/>
      <c r="CM96" s="5"/>
      <c r="CN96" s="5"/>
      <c r="CO96" s="5"/>
      <c r="CP96" s="4"/>
      <c r="CQ96" s="4"/>
      <c r="CR96" s="4"/>
      <c r="CS96" s="5"/>
      <c r="CT96" s="5"/>
      <c r="CU96" s="4"/>
      <c r="CV96" s="6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4"/>
      <c r="DJ96" s="4"/>
      <c r="DK96" s="4"/>
      <c r="DL96" s="5"/>
      <c r="DM96" s="5"/>
      <c r="DN96" s="4"/>
      <c r="DO96" s="6"/>
      <c r="DP96" s="4"/>
      <c r="DQ96" s="4"/>
      <c r="DR96" s="4"/>
      <c r="DS96" s="4"/>
      <c r="DT96" s="4"/>
      <c r="DU96" s="4"/>
      <c r="DV96" s="5"/>
      <c r="DW96" s="5"/>
      <c r="DX96" s="5"/>
      <c r="DY96" s="5"/>
      <c r="DZ96" s="5"/>
      <c r="EA96" s="5"/>
      <c r="EB96" s="4"/>
      <c r="EC96" s="4"/>
      <c r="ED96" s="4"/>
      <c r="EE96" s="5"/>
      <c r="EF96" s="5"/>
      <c r="EG96" s="4"/>
      <c r="EH96" s="6"/>
      <c r="EI96" s="4"/>
      <c r="EJ96" s="4"/>
      <c r="EK96" s="4"/>
      <c r="EL96" s="4"/>
      <c r="EM96" s="4"/>
      <c r="EN96" s="4"/>
      <c r="EO96" s="5"/>
      <c r="EP96" s="5"/>
      <c r="EQ96" s="5"/>
      <c r="ER96" s="5"/>
      <c r="ES96" s="5"/>
      <c r="ET96" s="5"/>
      <c r="EU96" s="4"/>
      <c r="EV96" s="4"/>
      <c r="EW96" s="4"/>
      <c r="EX96" s="5"/>
      <c r="EY96" s="5"/>
      <c r="EZ96" s="4"/>
      <c r="FA96" s="6"/>
      <c r="FB96" s="4"/>
      <c r="FC96" s="4"/>
      <c r="FD96" s="4"/>
      <c r="FE96" s="4"/>
      <c r="FF96" s="4"/>
      <c r="FG96" s="4"/>
      <c r="FH96" s="5"/>
      <c r="FI96" s="5"/>
      <c r="FJ96" s="5"/>
      <c r="FK96" s="5"/>
      <c r="FL96" s="5"/>
      <c r="FM96" s="5"/>
      <c r="FN96" s="4"/>
      <c r="FO96" s="4"/>
      <c r="FP96" s="4"/>
      <c r="FQ96" s="5"/>
      <c r="FR96" s="5"/>
      <c r="FS96" s="4"/>
      <c r="FT96" s="6"/>
      <c r="FU96" s="4"/>
      <c r="FV96" s="4"/>
      <c r="FW96" s="4"/>
      <c r="FX96" s="4"/>
      <c r="FY96" s="4"/>
      <c r="FZ96" s="4"/>
      <c r="GA96" s="5"/>
      <c r="GB96" s="5"/>
      <c r="GC96" s="5"/>
      <c r="GD96" s="5"/>
      <c r="GE96" s="5"/>
      <c r="GF96" s="5"/>
      <c r="GG96" s="4"/>
      <c r="GH96" s="4"/>
      <c r="GI96" s="4"/>
      <c r="GJ96" s="5"/>
      <c r="GK96" s="5"/>
      <c r="GL96" s="4"/>
      <c r="GM96" s="6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4"/>
      <c r="HA96" s="4"/>
      <c r="HB96" s="4"/>
      <c r="HC96" s="5"/>
      <c r="HD96" s="5"/>
      <c r="HE96" s="4"/>
      <c r="HF96" s="6"/>
      <c r="HG96" s="4"/>
      <c r="HH96" s="4"/>
      <c r="HI96" s="4"/>
      <c r="HJ96" s="4"/>
      <c r="HK96" s="4"/>
      <c r="HL96" s="4"/>
      <c r="HM96" s="5"/>
      <c r="HN96" s="5"/>
      <c r="HO96" s="5"/>
      <c r="HP96" s="5"/>
      <c r="HQ96" s="5"/>
      <c r="HR96" s="5"/>
      <c r="HS96" s="4"/>
      <c r="HT96" s="4"/>
      <c r="HU96" s="4"/>
      <c r="HV96" s="5"/>
      <c r="HW96" s="5"/>
      <c r="HX96" s="4"/>
      <c r="HY96" s="6"/>
      <c r="HZ96" s="4"/>
      <c r="IA96" s="4"/>
      <c r="IB96" s="4"/>
      <c r="IC96" s="4"/>
      <c r="ID96" s="4"/>
      <c r="IE96" s="4"/>
      <c r="IF96" s="5"/>
      <c r="IG96" s="5"/>
      <c r="IH96" s="5"/>
      <c r="II96" s="5"/>
      <c r="IJ96" s="4"/>
      <c r="IK96" s="4"/>
      <c r="IL96" s="4"/>
      <c r="IM96" s="4"/>
      <c r="IN96" s="4"/>
      <c r="IO96" s="5"/>
      <c r="IP96" s="5"/>
      <c r="IQ96" s="4"/>
      <c r="IR96" s="6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</row>
    <row r="97" ht="15.75" customHeight="1">
      <c r="A97" s="1"/>
      <c r="B97" s="1"/>
      <c r="C97" s="1"/>
      <c r="D97" s="1"/>
      <c r="E97" s="59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4"/>
      <c r="S97" s="4"/>
      <c r="T97" s="4"/>
      <c r="U97" s="5"/>
      <c r="V97" s="5"/>
      <c r="W97" s="4"/>
      <c r="X97" s="6"/>
      <c r="Y97" s="4"/>
      <c r="Z97" s="4"/>
      <c r="AA97" s="4"/>
      <c r="AB97" s="4"/>
      <c r="AC97" s="4"/>
      <c r="AD97" s="4"/>
      <c r="AE97" s="5"/>
      <c r="AF97" s="5"/>
      <c r="AG97" s="5"/>
      <c r="AH97" s="5"/>
      <c r="AI97" s="5"/>
      <c r="AJ97" s="5"/>
      <c r="AK97" s="4"/>
      <c r="AL97" s="4"/>
      <c r="AM97" s="4"/>
      <c r="AN97" s="5"/>
      <c r="AO97" s="5"/>
      <c r="AP97" s="4"/>
      <c r="AQ97" s="6"/>
      <c r="AR97" s="4"/>
      <c r="AS97" s="4"/>
      <c r="AT97" s="4"/>
      <c r="AU97" s="4"/>
      <c r="AV97" s="4"/>
      <c r="AW97" s="4"/>
      <c r="AX97" s="5"/>
      <c r="AY97" s="5"/>
      <c r="AZ97" s="5"/>
      <c r="BA97" s="5"/>
      <c r="BB97" s="5"/>
      <c r="BC97" s="5"/>
      <c r="BD97" s="4"/>
      <c r="BE97" s="4"/>
      <c r="BF97" s="4"/>
      <c r="BG97" s="5"/>
      <c r="BH97" s="5"/>
      <c r="BI97" s="4"/>
      <c r="BJ97" s="6"/>
      <c r="BK97" s="4"/>
      <c r="BL97" s="4"/>
      <c r="BM97" s="4"/>
      <c r="BN97" s="4"/>
      <c r="BO97" s="4"/>
      <c r="BP97" s="4"/>
      <c r="BQ97" s="5"/>
      <c r="BR97" s="5"/>
      <c r="BS97" s="5"/>
      <c r="BT97" s="5"/>
      <c r="BU97" s="5"/>
      <c r="BV97" s="5"/>
      <c r="BW97" s="4"/>
      <c r="BX97" s="4"/>
      <c r="BY97" s="4"/>
      <c r="BZ97" s="5"/>
      <c r="CA97" s="5"/>
      <c r="CB97" s="4"/>
      <c r="CC97" s="6"/>
      <c r="CD97" s="4"/>
      <c r="CE97" s="4"/>
      <c r="CF97" s="4"/>
      <c r="CG97" s="4"/>
      <c r="CH97" s="4"/>
      <c r="CI97" s="4"/>
      <c r="CJ97" s="5"/>
      <c r="CK97" s="5"/>
      <c r="CL97" s="5"/>
      <c r="CM97" s="5"/>
      <c r="CN97" s="5"/>
      <c r="CO97" s="5"/>
      <c r="CP97" s="4"/>
      <c r="CQ97" s="4"/>
      <c r="CR97" s="4"/>
      <c r="CS97" s="5"/>
      <c r="CT97" s="5"/>
      <c r="CU97" s="4"/>
      <c r="CV97" s="6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4"/>
      <c r="DJ97" s="4"/>
      <c r="DK97" s="4"/>
      <c r="DL97" s="5"/>
      <c r="DM97" s="5"/>
      <c r="DN97" s="4"/>
      <c r="DO97" s="6"/>
      <c r="DP97" s="4"/>
      <c r="DQ97" s="4"/>
      <c r="DR97" s="4"/>
      <c r="DS97" s="4"/>
      <c r="DT97" s="4"/>
      <c r="DU97" s="4"/>
      <c r="DV97" s="5"/>
      <c r="DW97" s="5"/>
      <c r="DX97" s="5"/>
      <c r="DY97" s="5"/>
      <c r="DZ97" s="5"/>
      <c r="EA97" s="5"/>
      <c r="EB97" s="4"/>
      <c r="EC97" s="4"/>
      <c r="ED97" s="4"/>
      <c r="EE97" s="5"/>
      <c r="EF97" s="5"/>
      <c r="EG97" s="4"/>
      <c r="EH97" s="6"/>
      <c r="EI97" s="4"/>
      <c r="EJ97" s="4"/>
      <c r="EK97" s="4"/>
      <c r="EL97" s="4"/>
      <c r="EM97" s="4"/>
      <c r="EN97" s="4"/>
      <c r="EO97" s="5"/>
      <c r="EP97" s="5"/>
      <c r="EQ97" s="5"/>
      <c r="ER97" s="5"/>
      <c r="ES97" s="5"/>
      <c r="ET97" s="5"/>
      <c r="EU97" s="4"/>
      <c r="EV97" s="4"/>
      <c r="EW97" s="4"/>
      <c r="EX97" s="5"/>
      <c r="EY97" s="5"/>
      <c r="EZ97" s="4"/>
      <c r="FA97" s="6"/>
      <c r="FB97" s="4"/>
      <c r="FC97" s="4"/>
      <c r="FD97" s="4"/>
      <c r="FE97" s="4"/>
      <c r="FF97" s="4"/>
      <c r="FG97" s="4"/>
      <c r="FH97" s="5"/>
      <c r="FI97" s="5"/>
      <c r="FJ97" s="5"/>
      <c r="FK97" s="5"/>
      <c r="FL97" s="5"/>
      <c r="FM97" s="5"/>
      <c r="FN97" s="4"/>
      <c r="FO97" s="4"/>
      <c r="FP97" s="4"/>
      <c r="FQ97" s="5"/>
      <c r="FR97" s="5"/>
      <c r="FS97" s="4"/>
      <c r="FT97" s="6"/>
      <c r="FU97" s="4"/>
      <c r="FV97" s="4"/>
      <c r="FW97" s="4"/>
      <c r="FX97" s="4"/>
      <c r="FY97" s="4"/>
      <c r="FZ97" s="4"/>
      <c r="GA97" s="5"/>
      <c r="GB97" s="5"/>
      <c r="GC97" s="5"/>
      <c r="GD97" s="5"/>
      <c r="GE97" s="5"/>
      <c r="GF97" s="5"/>
      <c r="GG97" s="4"/>
      <c r="GH97" s="4"/>
      <c r="GI97" s="4"/>
      <c r="GJ97" s="5"/>
      <c r="GK97" s="5"/>
      <c r="GL97" s="4"/>
      <c r="GM97" s="6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4"/>
      <c r="HA97" s="4"/>
      <c r="HB97" s="4"/>
      <c r="HC97" s="5"/>
      <c r="HD97" s="5"/>
      <c r="HE97" s="4"/>
      <c r="HF97" s="6"/>
      <c r="HG97" s="4"/>
      <c r="HH97" s="4"/>
      <c r="HI97" s="4"/>
      <c r="HJ97" s="4"/>
      <c r="HK97" s="4"/>
      <c r="HL97" s="4"/>
      <c r="HM97" s="5"/>
      <c r="HN97" s="5"/>
      <c r="HO97" s="5"/>
      <c r="HP97" s="5"/>
      <c r="HQ97" s="5"/>
      <c r="HR97" s="5"/>
      <c r="HS97" s="4"/>
      <c r="HT97" s="4"/>
      <c r="HU97" s="4"/>
      <c r="HV97" s="5"/>
      <c r="HW97" s="5"/>
      <c r="HX97" s="4"/>
      <c r="HY97" s="6"/>
      <c r="HZ97" s="4"/>
      <c r="IA97" s="4"/>
      <c r="IB97" s="4"/>
      <c r="IC97" s="4"/>
      <c r="ID97" s="4"/>
      <c r="IE97" s="4"/>
      <c r="IF97" s="5"/>
      <c r="IG97" s="5"/>
      <c r="IH97" s="5"/>
      <c r="II97" s="5"/>
      <c r="IJ97" s="4"/>
      <c r="IK97" s="4"/>
      <c r="IL97" s="4"/>
      <c r="IM97" s="4"/>
      <c r="IN97" s="4"/>
      <c r="IO97" s="5"/>
      <c r="IP97" s="5"/>
      <c r="IQ97" s="4"/>
      <c r="IR97" s="6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</row>
    <row r="98" ht="15.75" customHeight="1">
      <c r="A98" s="1"/>
      <c r="B98" s="1"/>
      <c r="C98" s="1"/>
      <c r="D98" s="1"/>
      <c r="E98" s="59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4"/>
      <c r="S98" s="4"/>
      <c r="T98" s="4"/>
      <c r="U98" s="5"/>
      <c r="V98" s="5"/>
      <c r="W98" s="4"/>
      <c r="X98" s="6"/>
      <c r="Y98" s="4"/>
      <c r="Z98" s="4"/>
      <c r="AA98" s="4"/>
      <c r="AB98" s="4"/>
      <c r="AC98" s="4"/>
      <c r="AD98" s="4"/>
      <c r="AE98" s="5"/>
      <c r="AF98" s="5"/>
      <c r="AG98" s="5"/>
      <c r="AH98" s="5"/>
      <c r="AI98" s="5"/>
      <c r="AJ98" s="5"/>
      <c r="AK98" s="4"/>
      <c r="AL98" s="4"/>
      <c r="AM98" s="4"/>
      <c r="AN98" s="5"/>
      <c r="AO98" s="5"/>
      <c r="AP98" s="4"/>
      <c r="AQ98" s="6"/>
      <c r="AR98" s="4"/>
      <c r="AS98" s="4"/>
      <c r="AT98" s="4"/>
      <c r="AU98" s="4"/>
      <c r="AV98" s="4"/>
      <c r="AW98" s="4"/>
      <c r="AX98" s="5"/>
      <c r="AY98" s="5"/>
      <c r="AZ98" s="5"/>
      <c r="BA98" s="5"/>
      <c r="BB98" s="5"/>
      <c r="BC98" s="5"/>
      <c r="BD98" s="4"/>
      <c r="BE98" s="4"/>
      <c r="BF98" s="4"/>
      <c r="BG98" s="5"/>
      <c r="BH98" s="5"/>
      <c r="BI98" s="4"/>
      <c r="BJ98" s="6"/>
      <c r="BK98" s="4"/>
      <c r="BL98" s="4"/>
      <c r="BM98" s="4"/>
      <c r="BN98" s="4"/>
      <c r="BO98" s="4"/>
      <c r="BP98" s="4"/>
      <c r="BQ98" s="5"/>
      <c r="BR98" s="5"/>
      <c r="BS98" s="5"/>
      <c r="BT98" s="5"/>
      <c r="BU98" s="5"/>
      <c r="BV98" s="5"/>
      <c r="BW98" s="4"/>
      <c r="BX98" s="4"/>
      <c r="BY98" s="4"/>
      <c r="BZ98" s="5"/>
      <c r="CA98" s="5"/>
      <c r="CB98" s="4"/>
      <c r="CC98" s="6"/>
      <c r="CD98" s="4"/>
      <c r="CE98" s="4"/>
      <c r="CF98" s="4"/>
      <c r="CG98" s="4"/>
      <c r="CH98" s="4"/>
      <c r="CI98" s="4"/>
      <c r="CJ98" s="5"/>
      <c r="CK98" s="5"/>
      <c r="CL98" s="5"/>
      <c r="CM98" s="5"/>
      <c r="CN98" s="5"/>
      <c r="CO98" s="5"/>
      <c r="CP98" s="4"/>
      <c r="CQ98" s="4"/>
      <c r="CR98" s="4"/>
      <c r="CS98" s="5"/>
      <c r="CT98" s="5"/>
      <c r="CU98" s="4"/>
      <c r="CV98" s="6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4"/>
      <c r="DJ98" s="4"/>
      <c r="DK98" s="4"/>
      <c r="DL98" s="5"/>
      <c r="DM98" s="5"/>
      <c r="DN98" s="4"/>
      <c r="DO98" s="6"/>
      <c r="DP98" s="4"/>
      <c r="DQ98" s="4"/>
      <c r="DR98" s="4"/>
      <c r="DS98" s="4"/>
      <c r="DT98" s="4"/>
      <c r="DU98" s="4"/>
      <c r="DV98" s="5"/>
      <c r="DW98" s="5"/>
      <c r="DX98" s="5"/>
      <c r="DY98" s="5"/>
      <c r="DZ98" s="5"/>
      <c r="EA98" s="5"/>
      <c r="EB98" s="4"/>
      <c r="EC98" s="4"/>
      <c r="ED98" s="4"/>
      <c r="EE98" s="5"/>
      <c r="EF98" s="5"/>
      <c r="EG98" s="4"/>
      <c r="EH98" s="6"/>
      <c r="EI98" s="4"/>
      <c r="EJ98" s="4"/>
      <c r="EK98" s="4"/>
      <c r="EL98" s="4"/>
      <c r="EM98" s="4"/>
      <c r="EN98" s="4"/>
      <c r="EO98" s="5"/>
      <c r="EP98" s="5"/>
      <c r="EQ98" s="5"/>
      <c r="ER98" s="5"/>
      <c r="ES98" s="5"/>
      <c r="ET98" s="5"/>
      <c r="EU98" s="4"/>
      <c r="EV98" s="4"/>
      <c r="EW98" s="4"/>
      <c r="EX98" s="5"/>
      <c r="EY98" s="5"/>
      <c r="EZ98" s="4"/>
      <c r="FA98" s="6"/>
      <c r="FB98" s="4"/>
      <c r="FC98" s="4"/>
      <c r="FD98" s="4"/>
      <c r="FE98" s="4"/>
      <c r="FF98" s="4"/>
      <c r="FG98" s="4"/>
      <c r="FH98" s="5"/>
      <c r="FI98" s="5"/>
      <c r="FJ98" s="5"/>
      <c r="FK98" s="5"/>
      <c r="FL98" s="5"/>
      <c r="FM98" s="5"/>
      <c r="FN98" s="4"/>
      <c r="FO98" s="4"/>
      <c r="FP98" s="4"/>
      <c r="FQ98" s="5"/>
      <c r="FR98" s="5"/>
      <c r="FS98" s="4"/>
      <c r="FT98" s="6"/>
      <c r="FU98" s="4"/>
      <c r="FV98" s="4"/>
      <c r="FW98" s="4"/>
      <c r="FX98" s="4"/>
      <c r="FY98" s="4"/>
      <c r="FZ98" s="4"/>
      <c r="GA98" s="5"/>
      <c r="GB98" s="5"/>
      <c r="GC98" s="5"/>
      <c r="GD98" s="5"/>
      <c r="GE98" s="5"/>
      <c r="GF98" s="5"/>
      <c r="GG98" s="4"/>
      <c r="GH98" s="4"/>
      <c r="GI98" s="4"/>
      <c r="GJ98" s="5"/>
      <c r="GK98" s="5"/>
      <c r="GL98" s="4"/>
      <c r="GM98" s="6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4"/>
      <c r="HA98" s="4"/>
      <c r="HB98" s="4"/>
      <c r="HC98" s="5"/>
      <c r="HD98" s="5"/>
      <c r="HE98" s="4"/>
      <c r="HF98" s="6"/>
      <c r="HG98" s="4"/>
      <c r="HH98" s="4"/>
      <c r="HI98" s="4"/>
      <c r="HJ98" s="4"/>
      <c r="HK98" s="4"/>
      <c r="HL98" s="4"/>
      <c r="HM98" s="5"/>
      <c r="HN98" s="5"/>
      <c r="HO98" s="5"/>
      <c r="HP98" s="5"/>
      <c r="HQ98" s="5"/>
      <c r="HR98" s="5"/>
      <c r="HS98" s="4"/>
      <c r="HT98" s="4"/>
      <c r="HU98" s="4"/>
      <c r="HV98" s="5"/>
      <c r="HW98" s="5"/>
      <c r="HX98" s="4"/>
      <c r="HY98" s="6"/>
      <c r="HZ98" s="4"/>
      <c r="IA98" s="4"/>
      <c r="IB98" s="4"/>
      <c r="IC98" s="4"/>
      <c r="ID98" s="4"/>
      <c r="IE98" s="4"/>
      <c r="IF98" s="5"/>
      <c r="IG98" s="5"/>
      <c r="IH98" s="5"/>
      <c r="II98" s="5"/>
      <c r="IJ98" s="4"/>
      <c r="IK98" s="4"/>
      <c r="IL98" s="4"/>
      <c r="IM98" s="4"/>
      <c r="IN98" s="4"/>
      <c r="IO98" s="5"/>
      <c r="IP98" s="5"/>
      <c r="IQ98" s="4"/>
      <c r="IR98" s="6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</row>
    <row r="99" ht="15.75" customHeight="1">
      <c r="A99" s="1"/>
      <c r="B99" s="1"/>
      <c r="C99" s="1"/>
      <c r="D99" s="1"/>
      <c r="E99" s="59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4"/>
      <c r="S99" s="4"/>
      <c r="T99" s="4"/>
      <c r="U99" s="5"/>
      <c r="V99" s="5"/>
      <c r="W99" s="4"/>
      <c r="X99" s="6"/>
      <c r="Y99" s="4"/>
      <c r="Z99" s="4"/>
      <c r="AA99" s="4"/>
      <c r="AB99" s="4"/>
      <c r="AC99" s="4"/>
      <c r="AD99" s="4"/>
      <c r="AE99" s="5"/>
      <c r="AF99" s="5"/>
      <c r="AG99" s="5"/>
      <c r="AH99" s="5"/>
      <c r="AI99" s="5"/>
      <c r="AJ99" s="5"/>
      <c r="AK99" s="4"/>
      <c r="AL99" s="4"/>
      <c r="AM99" s="4"/>
      <c r="AN99" s="5"/>
      <c r="AO99" s="5"/>
      <c r="AP99" s="4"/>
      <c r="AQ99" s="6"/>
      <c r="AR99" s="4"/>
      <c r="AS99" s="4"/>
      <c r="AT99" s="4"/>
      <c r="AU99" s="4"/>
      <c r="AV99" s="4"/>
      <c r="AW99" s="4"/>
      <c r="AX99" s="5"/>
      <c r="AY99" s="5"/>
      <c r="AZ99" s="5"/>
      <c r="BA99" s="5"/>
      <c r="BB99" s="5"/>
      <c r="BC99" s="5"/>
      <c r="BD99" s="4"/>
      <c r="BE99" s="4"/>
      <c r="BF99" s="4"/>
      <c r="BG99" s="5"/>
      <c r="BH99" s="5"/>
      <c r="BI99" s="4"/>
      <c r="BJ99" s="6"/>
      <c r="BK99" s="4"/>
      <c r="BL99" s="4"/>
      <c r="BM99" s="4"/>
      <c r="BN99" s="4"/>
      <c r="BO99" s="4"/>
      <c r="BP99" s="4"/>
      <c r="BQ99" s="5"/>
      <c r="BR99" s="5"/>
      <c r="BS99" s="5"/>
      <c r="BT99" s="5"/>
      <c r="BU99" s="5"/>
      <c r="BV99" s="5"/>
      <c r="BW99" s="4"/>
      <c r="BX99" s="4"/>
      <c r="BY99" s="4"/>
      <c r="BZ99" s="5"/>
      <c r="CA99" s="5"/>
      <c r="CB99" s="4"/>
      <c r="CC99" s="6"/>
      <c r="CD99" s="4"/>
      <c r="CE99" s="4"/>
      <c r="CF99" s="4"/>
      <c r="CG99" s="4"/>
      <c r="CH99" s="4"/>
      <c r="CI99" s="4"/>
      <c r="CJ99" s="5"/>
      <c r="CK99" s="5"/>
      <c r="CL99" s="5"/>
      <c r="CM99" s="5"/>
      <c r="CN99" s="5"/>
      <c r="CO99" s="5"/>
      <c r="CP99" s="4"/>
      <c r="CQ99" s="4"/>
      <c r="CR99" s="4"/>
      <c r="CS99" s="5"/>
      <c r="CT99" s="5"/>
      <c r="CU99" s="4"/>
      <c r="CV99" s="6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4"/>
      <c r="DJ99" s="4"/>
      <c r="DK99" s="4"/>
      <c r="DL99" s="5"/>
      <c r="DM99" s="5"/>
      <c r="DN99" s="4"/>
      <c r="DO99" s="6"/>
      <c r="DP99" s="4"/>
      <c r="DQ99" s="4"/>
      <c r="DR99" s="4"/>
      <c r="DS99" s="4"/>
      <c r="DT99" s="4"/>
      <c r="DU99" s="4"/>
      <c r="DV99" s="5"/>
      <c r="DW99" s="5"/>
      <c r="DX99" s="5"/>
      <c r="DY99" s="5"/>
      <c r="DZ99" s="5"/>
      <c r="EA99" s="5"/>
      <c r="EB99" s="4"/>
      <c r="EC99" s="4"/>
      <c r="ED99" s="4"/>
      <c r="EE99" s="5"/>
      <c r="EF99" s="5"/>
      <c r="EG99" s="4"/>
      <c r="EH99" s="6"/>
      <c r="EI99" s="4"/>
      <c r="EJ99" s="4"/>
      <c r="EK99" s="4"/>
      <c r="EL99" s="4"/>
      <c r="EM99" s="4"/>
      <c r="EN99" s="4"/>
      <c r="EO99" s="5"/>
      <c r="EP99" s="5"/>
      <c r="EQ99" s="5"/>
      <c r="ER99" s="5"/>
      <c r="ES99" s="5"/>
      <c r="ET99" s="5"/>
      <c r="EU99" s="4"/>
      <c r="EV99" s="4"/>
      <c r="EW99" s="4"/>
      <c r="EX99" s="5"/>
      <c r="EY99" s="5"/>
      <c r="EZ99" s="4"/>
      <c r="FA99" s="6"/>
      <c r="FB99" s="4"/>
      <c r="FC99" s="4"/>
      <c r="FD99" s="4"/>
      <c r="FE99" s="4"/>
      <c r="FF99" s="4"/>
      <c r="FG99" s="4"/>
      <c r="FH99" s="5"/>
      <c r="FI99" s="5"/>
      <c r="FJ99" s="5"/>
      <c r="FK99" s="5"/>
      <c r="FL99" s="5"/>
      <c r="FM99" s="5"/>
      <c r="FN99" s="4"/>
      <c r="FO99" s="4"/>
      <c r="FP99" s="4"/>
      <c r="FQ99" s="5"/>
      <c r="FR99" s="5"/>
      <c r="FS99" s="4"/>
      <c r="FT99" s="6"/>
      <c r="FU99" s="4"/>
      <c r="FV99" s="4"/>
      <c r="FW99" s="4"/>
      <c r="FX99" s="4"/>
      <c r="FY99" s="4"/>
      <c r="FZ99" s="4"/>
      <c r="GA99" s="5"/>
      <c r="GB99" s="5"/>
      <c r="GC99" s="5"/>
      <c r="GD99" s="5"/>
      <c r="GE99" s="5"/>
      <c r="GF99" s="5"/>
      <c r="GG99" s="4"/>
      <c r="GH99" s="4"/>
      <c r="GI99" s="4"/>
      <c r="GJ99" s="5"/>
      <c r="GK99" s="5"/>
      <c r="GL99" s="4"/>
      <c r="GM99" s="6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4"/>
      <c r="HA99" s="4"/>
      <c r="HB99" s="4"/>
      <c r="HC99" s="5"/>
      <c r="HD99" s="5"/>
      <c r="HE99" s="4"/>
      <c r="HF99" s="6"/>
      <c r="HG99" s="4"/>
      <c r="HH99" s="4"/>
      <c r="HI99" s="4"/>
      <c r="HJ99" s="4"/>
      <c r="HK99" s="4"/>
      <c r="HL99" s="4"/>
      <c r="HM99" s="5"/>
      <c r="HN99" s="5"/>
      <c r="HO99" s="5"/>
      <c r="HP99" s="5"/>
      <c r="HQ99" s="5"/>
      <c r="HR99" s="5"/>
      <c r="HS99" s="4"/>
      <c r="HT99" s="4"/>
      <c r="HU99" s="4"/>
      <c r="HV99" s="5"/>
      <c r="HW99" s="5"/>
      <c r="HX99" s="4"/>
      <c r="HY99" s="6"/>
      <c r="HZ99" s="4"/>
      <c r="IA99" s="4"/>
      <c r="IB99" s="4"/>
      <c r="IC99" s="4"/>
      <c r="ID99" s="4"/>
      <c r="IE99" s="4"/>
      <c r="IF99" s="5"/>
      <c r="IG99" s="5"/>
      <c r="IH99" s="5"/>
      <c r="II99" s="5"/>
      <c r="IJ99" s="4"/>
      <c r="IK99" s="4"/>
      <c r="IL99" s="4"/>
      <c r="IM99" s="4"/>
      <c r="IN99" s="4"/>
      <c r="IO99" s="5"/>
      <c r="IP99" s="5"/>
      <c r="IQ99" s="4"/>
      <c r="IR99" s="6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</row>
    <row r="100" ht="15.75" customHeight="1">
      <c r="A100" s="1"/>
      <c r="B100" s="1"/>
      <c r="C100" s="1"/>
      <c r="D100" s="1"/>
      <c r="E100" s="59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4"/>
      <c r="S100" s="4"/>
      <c r="T100" s="4"/>
      <c r="U100" s="5"/>
      <c r="V100" s="5"/>
      <c r="W100" s="4"/>
      <c r="X100" s="6"/>
      <c r="Y100" s="4"/>
      <c r="Z100" s="4"/>
      <c r="AA100" s="4"/>
      <c r="AB100" s="4"/>
      <c r="AC100" s="4"/>
      <c r="AD100" s="4"/>
      <c r="AE100" s="5"/>
      <c r="AF100" s="5"/>
      <c r="AG100" s="5"/>
      <c r="AH100" s="5"/>
      <c r="AI100" s="5"/>
      <c r="AJ100" s="5"/>
      <c r="AK100" s="4"/>
      <c r="AL100" s="4"/>
      <c r="AM100" s="4"/>
      <c r="AN100" s="5"/>
      <c r="AO100" s="5"/>
      <c r="AP100" s="4"/>
      <c r="AQ100" s="6"/>
      <c r="AR100" s="4"/>
      <c r="AS100" s="4"/>
      <c r="AT100" s="4"/>
      <c r="AU100" s="4"/>
      <c r="AV100" s="4"/>
      <c r="AW100" s="4"/>
      <c r="AX100" s="5"/>
      <c r="AY100" s="5"/>
      <c r="AZ100" s="5"/>
      <c r="BA100" s="5"/>
      <c r="BB100" s="5"/>
      <c r="BC100" s="5"/>
      <c r="BD100" s="4"/>
      <c r="BE100" s="4"/>
      <c r="BF100" s="4"/>
      <c r="BG100" s="5"/>
      <c r="BH100" s="5"/>
      <c r="BI100" s="4"/>
      <c r="BJ100" s="6"/>
      <c r="BK100" s="4"/>
      <c r="BL100" s="4"/>
      <c r="BM100" s="4"/>
      <c r="BN100" s="4"/>
      <c r="BO100" s="4"/>
      <c r="BP100" s="4"/>
      <c r="BQ100" s="5"/>
      <c r="BR100" s="5"/>
      <c r="BS100" s="5"/>
      <c r="BT100" s="5"/>
      <c r="BU100" s="5"/>
      <c r="BV100" s="5"/>
      <c r="BW100" s="4"/>
      <c r="BX100" s="4"/>
      <c r="BY100" s="4"/>
      <c r="BZ100" s="5"/>
      <c r="CA100" s="5"/>
      <c r="CB100" s="4"/>
      <c r="CC100" s="6"/>
      <c r="CD100" s="4"/>
      <c r="CE100" s="4"/>
      <c r="CF100" s="4"/>
      <c r="CG100" s="4"/>
      <c r="CH100" s="4"/>
      <c r="CI100" s="4"/>
      <c r="CJ100" s="5"/>
      <c r="CK100" s="5"/>
      <c r="CL100" s="5"/>
      <c r="CM100" s="5"/>
      <c r="CN100" s="5"/>
      <c r="CO100" s="5"/>
      <c r="CP100" s="4"/>
      <c r="CQ100" s="4"/>
      <c r="CR100" s="4"/>
      <c r="CS100" s="5"/>
      <c r="CT100" s="5"/>
      <c r="CU100" s="4"/>
      <c r="CV100" s="6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4"/>
      <c r="DJ100" s="4"/>
      <c r="DK100" s="4"/>
      <c r="DL100" s="5"/>
      <c r="DM100" s="5"/>
      <c r="DN100" s="4"/>
      <c r="DO100" s="6"/>
      <c r="DP100" s="4"/>
      <c r="DQ100" s="4"/>
      <c r="DR100" s="4"/>
      <c r="DS100" s="4"/>
      <c r="DT100" s="4"/>
      <c r="DU100" s="4"/>
      <c r="DV100" s="5"/>
      <c r="DW100" s="5"/>
      <c r="DX100" s="5"/>
      <c r="DY100" s="5"/>
      <c r="DZ100" s="5"/>
      <c r="EA100" s="5"/>
      <c r="EB100" s="4"/>
      <c r="EC100" s="4"/>
      <c r="ED100" s="4"/>
      <c r="EE100" s="5"/>
      <c r="EF100" s="5"/>
      <c r="EG100" s="4"/>
      <c r="EH100" s="6"/>
      <c r="EI100" s="4"/>
      <c r="EJ100" s="4"/>
      <c r="EK100" s="4"/>
      <c r="EL100" s="4"/>
      <c r="EM100" s="4"/>
      <c r="EN100" s="4"/>
      <c r="EO100" s="5"/>
      <c r="EP100" s="5"/>
      <c r="EQ100" s="5"/>
      <c r="ER100" s="5"/>
      <c r="ES100" s="5"/>
      <c r="ET100" s="5"/>
      <c r="EU100" s="4"/>
      <c r="EV100" s="4"/>
      <c r="EW100" s="4"/>
      <c r="EX100" s="5"/>
      <c r="EY100" s="5"/>
      <c r="EZ100" s="4"/>
      <c r="FA100" s="6"/>
      <c r="FB100" s="4"/>
      <c r="FC100" s="4"/>
      <c r="FD100" s="4"/>
      <c r="FE100" s="4"/>
      <c r="FF100" s="4"/>
      <c r="FG100" s="4"/>
      <c r="FH100" s="5"/>
      <c r="FI100" s="5"/>
      <c r="FJ100" s="5"/>
      <c r="FK100" s="5"/>
      <c r="FL100" s="5"/>
      <c r="FM100" s="5"/>
      <c r="FN100" s="4"/>
      <c r="FO100" s="4"/>
      <c r="FP100" s="4"/>
      <c r="FQ100" s="5"/>
      <c r="FR100" s="5"/>
      <c r="FS100" s="4"/>
      <c r="FT100" s="6"/>
      <c r="FU100" s="4"/>
      <c r="FV100" s="4"/>
      <c r="FW100" s="4"/>
      <c r="FX100" s="4"/>
      <c r="FY100" s="4"/>
      <c r="FZ100" s="4"/>
      <c r="GA100" s="5"/>
      <c r="GB100" s="5"/>
      <c r="GC100" s="5"/>
      <c r="GD100" s="5"/>
      <c r="GE100" s="5"/>
      <c r="GF100" s="5"/>
      <c r="GG100" s="4"/>
      <c r="GH100" s="4"/>
      <c r="GI100" s="4"/>
      <c r="GJ100" s="5"/>
      <c r="GK100" s="5"/>
      <c r="GL100" s="4"/>
      <c r="GM100" s="6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4"/>
      <c r="HA100" s="4"/>
      <c r="HB100" s="4"/>
      <c r="HC100" s="5"/>
      <c r="HD100" s="5"/>
      <c r="HE100" s="4"/>
      <c r="HF100" s="6"/>
      <c r="HG100" s="4"/>
      <c r="HH100" s="4"/>
      <c r="HI100" s="4"/>
      <c r="HJ100" s="4"/>
      <c r="HK100" s="4"/>
      <c r="HL100" s="4"/>
      <c r="HM100" s="5"/>
      <c r="HN100" s="5"/>
      <c r="HO100" s="5"/>
      <c r="HP100" s="5"/>
      <c r="HQ100" s="5"/>
      <c r="HR100" s="5"/>
      <c r="HS100" s="4"/>
      <c r="HT100" s="4"/>
      <c r="HU100" s="4"/>
      <c r="HV100" s="5"/>
      <c r="HW100" s="5"/>
      <c r="HX100" s="4"/>
      <c r="HY100" s="6"/>
      <c r="HZ100" s="4"/>
      <c r="IA100" s="4"/>
      <c r="IB100" s="4"/>
      <c r="IC100" s="4"/>
      <c r="ID100" s="4"/>
      <c r="IE100" s="4"/>
      <c r="IF100" s="5"/>
      <c r="IG100" s="5"/>
      <c r="IH100" s="5"/>
      <c r="II100" s="5"/>
      <c r="IJ100" s="4"/>
      <c r="IK100" s="4"/>
      <c r="IL100" s="4"/>
      <c r="IM100" s="4"/>
      <c r="IN100" s="4"/>
      <c r="IO100" s="5"/>
      <c r="IP100" s="5"/>
      <c r="IQ100" s="4"/>
      <c r="IR100" s="6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</row>
    <row r="101" ht="15.75" customHeight="1">
      <c r="A101" s="1"/>
      <c r="B101" s="1"/>
      <c r="C101" s="1"/>
      <c r="D101" s="1"/>
      <c r="E101" s="59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4"/>
      <c r="S101" s="4"/>
      <c r="T101" s="4"/>
      <c r="U101" s="5"/>
      <c r="V101" s="5"/>
      <c r="W101" s="4"/>
      <c r="X101" s="6"/>
      <c r="Y101" s="4"/>
      <c r="Z101" s="4"/>
      <c r="AA101" s="4"/>
      <c r="AB101" s="4"/>
      <c r="AC101" s="4"/>
      <c r="AD101" s="4"/>
      <c r="AE101" s="5"/>
      <c r="AF101" s="5"/>
      <c r="AG101" s="5"/>
      <c r="AH101" s="5"/>
      <c r="AI101" s="5"/>
      <c r="AJ101" s="5"/>
      <c r="AK101" s="4"/>
      <c r="AL101" s="4"/>
      <c r="AM101" s="4"/>
      <c r="AN101" s="5"/>
      <c r="AO101" s="5"/>
      <c r="AP101" s="4"/>
      <c r="AQ101" s="6"/>
      <c r="AR101" s="4"/>
      <c r="AS101" s="4"/>
      <c r="AT101" s="4"/>
      <c r="AU101" s="4"/>
      <c r="AV101" s="4"/>
      <c r="AW101" s="4"/>
      <c r="AX101" s="5"/>
      <c r="AY101" s="5"/>
      <c r="AZ101" s="5"/>
      <c r="BA101" s="5"/>
      <c r="BB101" s="5"/>
      <c r="BC101" s="5"/>
      <c r="BD101" s="4"/>
      <c r="BE101" s="4"/>
      <c r="BF101" s="4"/>
      <c r="BG101" s="5"/>
      <c r="BH101" s="5"/>
      <c r="BI101" s="4"/>
      <c r="BJ101" s="6"/>
      <c r="BK101" s="4"/>
      <c r="BL101" s="4"/>
      <c r="BM101" s="4"/>
      <c r="BN101" s="4"/>
      <c r="BO101" s="4"/>
      <c r="BP101" s="4"/>
      <c r="BQ101" s="5"/>
      <c r="BR101" s="5"/>
      <c r="BS101" s="5"/>
      <c r="BT101" s="5"/>
      <c r="BU101" s="5"/>
      <c r="BV101" s="5"/>
      <c r="BW101" s="4"/>
      <c r="BX101" s="4"/>
      <c r="BY101" s="4"/>
      <c r="BZ101" s="5"/>
      <c r="CA101" s="5"/>
      <c r="CB101" s="4"/>
      <c r="CC101" s="6"/>
      <c r="CD101" s="4"/>
      <c r="CE101" s="4"/>
      <c r="CF101" s="4"/>
      <c r="CG101" s="4"/>
      <c r="CH101" s="4"/>
      <c r="CI101" s="4"/>
      <c r="CJ101" s="5"/>
      <c r="CK101" s="5"/>
      <c r="CL101" s="5"/>
      <c r="CM101" s="5"/>
      <c r="CN101" s="5"/>
      <c r="CO101" s="5"/>
      <c r="CP101" s="4"/>
      <c r="CQ101" s="4"/>
      <c r="CR101" s="4"/>
      <c r="CS101" s="5"/>
      <c r="CT101" s="5"/>
      <c r="CU101" s="4"/>
      <c r="CV101" s="6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4"/>
      <c r="DJ101" s="4"/>
      <c r="DK101" s="4"/>
      <c r="DL101" s="5"/>
      <c r="DM101" s="5"/>
      <c r="DN101" s="4"/>
      <c r="DO101" s="6"/>
      <c r="DP101" s="4"/>
      <c r="DQ101" s="4"/>
      <c r="DR101" s="4"/>
      <c r="DS101" s="4"/>
      <c r="DT101" s="4"/>
      <c r="DU101" s="4"/>
      <c r="DV101" s="5"/>
      <c r="DW101" s="5"/>
      <c r="DX101" s="5"/>
      <c r="DY101" s="5"/>
      <c r="DZ101" s="5"/>
      <c r="EA101" s="5"/>
      <c r="EB101" s="4"/>
      <c r="EC101" s="4"/>
      <c r="ED101" s="4"/>
      <c r="EE101" s="5"/>
      <c r="EF101" s="5"/>
      <c r="EG101" s="4"/>
      <c r="EH101" s="6"/>
      <c r="EI101" s="4"/>
      <c r="EJ101" s="4"/>
      <c r="EK101" s="4"/>
      <c r="EL101" s="4"/>
      <c r="EM101" s="4"/>
      <c r="EN101" s="4"/>
      <c r="EO101" s="5"/>
      <c r="EP101" s="5"/>
      <c r="EQ101" s="5"/>
      <c r="ER101" s="5"/>
      <c r="ES101" s="5"/>
      <c r="ET101" s="5"/>
      <c r="EU101" s="4"/>
      <c r="EV101" s="4"/>
      <c r="EW101" s="4"/>
      <c r="EX101" s="5"/>
      <c r="EY101" s="5"/>
      <c r="EZ101" s="4"/>
      <c r="FA101" s="6"/>
      <c r="FB101" s="4"/>
      <c r="FC101" s="4"/>
      <c r="FD101" s="4"/>
      <c r="FE101" s="4"/>
      <c r="FF101" s="4"/>
      <c r="FG101" s="4"/>
      <c r="FH101" s="5"/>
      <c r="FI101" s="5"/>
      <c r="FJ101" s="5"/>
      <c r="FK101" s="5"/>
      <c r="FL101" s="5"/>
      <c r="FM101" s="5"/>
      <c r="FN101" s="4"/>
      <c r="FO101" s="4"/>
      <c r="FP101" s="4"/>
      <c r="FQ101" s="5"/>
      <c r="FR101" s="5"/>
      <c r="FS101" s="4"/>
      <c r="FT101" s="6"/>
      <c r="FU101" s="4"/>
      <c r="FV101" s="4"/>
      <c r="FW101" s="4"/>
      <c r="FX101" s="4"/>
      <c r="FY101" s="4"/>
      <c r="FZ101" s="4"/>
      <c r="GA101" s="5"/>
      <c r="GB101" s="5"/>
      <c r="GC101" s="5"/>
      <c r="GD101" s="5"/>
      <c r="GE101" s="5"/>
      <c r="GF101" s="5"/>
      <c r="GG101" s="4"/>
      <c r="GH101" s="4"/>
      <c r="GI101" s="4"/>
      <c r="GJ101" s="5"/>
      <c r="GK101" s="5"/>
      <c r="GL101" s="4"/>
      <c r="GM101" s="6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4"/>
      <c r="HA101" s="4"/>
      <c r="HB101" s="4"/>
      <c r="HC101" s="5"/>
      <c r="HD101" s="5"/>
      <c r="HE101" s="4"/>
      <c r="HF101" s="6"/>
      <c r="HG101" s="4"/>
      <c r="HH101" s="4"/>
      <c r="HI101" s="4"/>
      <c r="HJ101" s="4"/>
      <c r="HK101" s="4"/>
      <c r="HL101" s="4"/>
      <c r="HM101" s="5"/>
      <c r="HN101" s="5"/>
      <c r="HO101" s="5"/>
      <c r="HP101" s="5"/>
      <c r="HQ101" s="5"/>
      <c r="HR101" s="5"/>
      <c r="HS101" s="4"/>
      <c r="HT101" s="4"/>
      <c r="HU101" s="4"/>
      <c r="HV101" s="5"/>
      <c r="HW101" s="5"/>
      <c r="HX101" s="4"/>
      <c r="HY101" s="6"/>
      <c r="HZ101" s="4"/>
      <c r="IA101" s="4"/>
      <c r="IB101" s="4"/>
      <c r="IC101" s="4"/>
      <c r="ID101" s="4"/>
      <c r="IE101" s="4"/>
      <c r="IF101" s="5"/>
      <c r="IG101" s="5"/>
      <c r="IH101" s="5"/>
      <c r="II101" s="5"/>
      <c r="IJ101" s="4"/>
      <c r="IK101" s="4"/>
      <c r="IL101" s="4"/>
      <c r="IM101" s="4"/>
      <c r="IN101" s="4"/>
      <c r="IO101" s="5"/>
      <c r="IP101" s="5"/>
      <c r="IQ101" s="4"/>
      <c r="IR101" s="6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</row>
  </sheetData>
  <autoFilter ref="$A$6:$IR$76"/>
  <mergeCells count="17">
    <mergeCell ref="J4:O4"/>
    <mergeCell ref="AC4:AH4"/>
    <mergeCell ref="AV4:BA4"/>
    <mergeCell ref="BO4:BT4"/>
    <mergeCell ref="CH4:CM4"/>
    <mergeCell ref="DA4:DF4"/>
    <mergeCell ref="DT4:DY4"/>
    <mergeCell ref="IA4:IB4"/>
    <mergeCell ref="ID4:II4"/>
    <mergeCell ref="IP4:IQ4"/>
    <mergeCell ref="EM4:ER4"/>
    <mergeCell ref="FF4:FK4"/>
    <mergeCell ref="FY4:GD4"/>
    <mergeCell ref="GR4:GW4"/>
    <mergeCell ref="HH4:HI4"/>
    <mergeCell ref="HK4:HP4"/>
    <mergeCell ref="HW4:HX4"/>
  </mergeCells>
  <printOptions/>
  <pageMargins bottom="0.54" footer="0.0" header="0.0" left="0.31" right="0.24" top="0.5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 outlineLevelRow="2"/>
  <cols>
    <col customWidth="1" min="1" max="1" width="49.57"/>
    <col customWidth="1" min="2" max="4" width="13.57"/>
    <col customWidth="1" min="5" max="5" width="11.71"/>
    <col customWidth="1" min="6" max="6" width="10.29"/>
    <col customWidth="1" min="7" max="7" width="12.57"/>
    <col customWidth="1" min="8" max="8" width="44.71"/>
    <col customWidth="1" min="9" max="9" width="11.43"/>
    <col customWidth="1" min="10" max="26" width="10.71"/>
  </cols>
  <sheetData>
    <row r="1">
      <c r="A1" s="60" t="s">
        <v>53</v>
      </c>
      <c r="B1" s="61">
        <f t="shared" ref="B1:E1" si="1">SUM(B90:B95)+B106+B121+B122+B136+B138+B139+B141+B142+B271</f>
        <v>1907.47</v>
      </c>
      <c r="C1" s="61">
        <f t="shared" si="1"/>
        <v>1907.47</v>
      </c>
      <c r="D1" s="61">
        <f t="shared" si="1"/>
        <v>1907.47</v>
      </c>
      <c r="E1" s="61">
        <f t="shared" si="1"/>
        <v>11821.65</v>
      </c>
      <c r="F1" s="61">
        <f>SUM(F90:F95)+F106+F121+F122+F136+F138+F139+F141+F142</f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2" t="s">
        <v>54</v>
      </c>
      <c r="B2" s="63">
        <f t="shared" ref="B2:E2" si="2">B84+SUM(B96:B97)+SUM(B99:B100)+B102+SUM(B116:B120)+SUM(B123:B130)+B147+B168+B177+B188+B196+B205+B218+B135+B140+SUM(B143:B145)+B158+B274+B277</f>
        <v>75285.52</v>
      </c>
      <c r="C2" s="63">
        <f t="shared" si="2"/>
        <v>101249.57</v>
      </c>
      <c r="D2" s="63">
        <f t="shared" si="2"/>
        <v>105629.34</v>
      </c>
      <c r="E2" s="63">
        <f t="shared" si="2"/>
        <v>76866.01</v>
      </c>
      <c r="F2" s="63">
        <f>F84+SUM(F96:F97)+SUM(F99:F100)+F102+SUM(F116:F120)+SUM(F123:F127)+F147+F168+F177+F188+F196+F205+F218+F135+F140+F143</f>
        <v>0</v>
      </c>
      <c r="G2" s="6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5" t="s">
        <v>55</v>
      </c>
      <c r="B3" s="66">
        <f t="shared" ref="B3:E3" si="3">B57+B70+B75+B184</f>
        <v>81396.5</v>
      </c>
      <c r="C3" s="66">
        <f t="shared" si="3"/>
        <v>45031.5</v>
      </c>
      <c r="D3" s="66">
        <f t="shared" si="3"/>
        <v>32096.01</v>
      </c>
      <c r="E3" s="66">
        <f t="shared" si="3"/>
        <v>37202.82</v>
      </c>
      <c r="F3" s="66">
        <f>F75+F184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7">
        <v>2023.0</v>
      </c>
      <c r="C4" s="67">
        <v>2022.0</v>
      </c>
      <c r="D4" s="67">
        <v>2021.0</v>
      </c>
      <c r="E4" s="67">
        <v>2020.0</v>
      </c>
      <c r="F4" s="67">
        <v>2019.0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8" t="s">
        <v>56</v>
      </c>
      <c r="B5" s="69"/>
      <c r="C5" s="69"/>
      <c r="D5" s="69"/>
      <c r="E5" s="70"/>
      <c r="F5" s="7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1" t="s">
        <v>57</v>
      </c>
      <c r="B6" s="72" t="str">
        <f t="shared" ref="B6:F6" si="4">+B7</f>
        <v/>
      </c>
      <c r="C6" s="72" t="str">
        <f t="shared" si="4"/>
        <v/>
      </c>
      <c r="D6" s="72" t="str">
        <f t="shared" si="4"/>
        <v/>
      </c>
      <c r="E6" s="72" t="str">
        <f t="shared" si="4"/>
        <v/>
      </c>
      <c r="F6" s="72" t="str">
        <f t="shared" si="4"/>
        <v/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outlineLevel="1">
      <c r="A7" s="73" t="s">
        <v>58</v>
      </c>
      <c r="B7" s="74"/>
      <c r="C7" s="74"/>
      <c r="D7" s="74"/>
      <c r="E7" s="75"/>
      <c r="F7" s="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1" t="s">
        <v>59</v>
      </c>
      <c r="B8" s="72">
        <f t="shared" ref="B8:F8" si="5">SUM(B9:B20)</f>
        <v>67500</v>
      </c>
      <c r="C8" s="72">
        <f t="shared" si="5"/>
        <v>45000</v>
      </c>
      <c r="D8" s="72">
        <f t="shared" si="5"/>
        <v>14682.3</v>
      </c>
      <c r="E8" s="72">
        <f t="shared" si="5"/>
        <v>576.86</v>
      </c>
      <c r="F8" s="72">
        <f t="shared" si="5"/>
        <v>0</v>
      </c>
      <c r="G8" s="57"/>
      <c r="H8" s="1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outlineLevel="1">
      <c r="A9" s="73" t="s">
        <v>60</v>
      </c>
      <c r="B9" s="75"/>
      <c r="C9" s="75"/>
      <c r="D9" s="75">
        <v>1284.0</v>
      </c>
      <c r="E9" s="75">
        <v>576.86</v>
      </c>
      <c r="F9" s="7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outlineLevel="1">
      <c r="A10" s="73" t="s">
        <v>61</v>
      </c>
      <c r="B10" s="75">
        <f>C10*1.5</f>
        <v>33750</v>
      </c>
      <c r="C10" s="75">
        <v>22500.0</v>
      </c>
      <c r="D10" s="75">
        <v>333.33</v>
      </c>
      <c r="E10" s="75"/>
      <c r="F10" s="7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outlineLevel="1">
      <c r="A11" s="73" t="s">
        <v>62</v>
      </c>
      <c r="B11" s="75"/>
      <c r="C11" s="75"/>
      <c r="D11" s="75">
        <v>354.17</v>
      </c>
      <c r="E11" s="75"/>
      <c r="F11" s="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outlineLevel="1">
      <c r="A12" s="73" t="s">
        <v>63</v>
      </c>
      <c r="B12" s="75">
        <f>C12*1.5</f>
        <v>33750</v>
      </c>
      <c r="C12" s="75">
        <v>22500.0</v>
      </c>
      <c r="D12" s="75">
        <v>12710.8</v>
      </c>
      <c r="E12" s="75"/>
      <c r="F12" s="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outlineLevel="1">
      <c r="A13" s="73"/>
      <c r="B13" s="75"/>
      <c r="C13" s="75"/>
      <c r="D13" s="75"/>
      <c r="E13" s="75"/>
      <c r="F13" s="7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outlineLevel="1">
      <c r="A14" s="73"/>
      <c r="B14" s="75"/>
      <c r="C14" s="75"/>
      <c r="D14" s="75"/>
      <c r="E14" s="75"/>
      <c r="F14" s="7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outlineLevel="1">
      <c r="A15" s="73"/>
      <c r="B15" s="75"/>
      <c r="C15" s="75"/>
      <c r="D15" s="75"/>
      <c r="E15" s="75"/>
      <c r="F15" s="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outlineLevel="1">
      <c r="A16" s="73"/>
      <c r="B16" s="75"/>
      <c r="C16" s="75"/>
      <c r="D16" s="75"/>
      <c r="E16" s="75"/>
      <c r="F16" s="7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outlineLevel="1">
      <c r="A17" s="73"/>
      <c r="B17" s="75"/>
      <c r="C17" s="75"/>
      <c r="D17" s="75"/>
      <c r="E17" s="75"/>
      <c r="F17" s="7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outlineLevel="1">
      <c r="A18" s="73"/>
      <c r="B18" s="75"/>
      <c r="C18" s="75"/>
      <c r="D18" s="75"/>
      <c r="E18" s="75"/>
      <c r="F18" s="7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outlineLevel="1">
      <c r="A19" s="73"/>
      <c r="B19" s="75"/>
      <c r="C19" s="75"/>
      <c r="D19" s="75"/>
      <c r="E19" s="75"/>
      <c r="F19" s="7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outlineLevel="1">
      <c r="A20" s="73"/>
      <c r="B20" s="75"/>
      <c r="C20" s="75"/>
      <c r="D20" s="75"/>
      <c r="E20" s="75"/>
      <c r="F20" s="7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outlineLevel="1">
      <c r="A21" s="73"/>
      <c r="B21" s="74"/>
      <c r="C21" s="74"/>
      <c r="D21" s="74"/>
      <c r="E21" s="75"/>
      <c r="F21" s="75"/>
      <c r="G21" s="1"/>
      <c r="H21" s="5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71" t="s">
        <v>64</v>
      </c>
      <c r="B22" s="72">
        <f t="shared" ref="B22:F22" si="6">SUM(B23:B29)</f>
        <v>348464.4</v>
      </c>
      <c r="C22" s="72">
        <f t="shared" si="6"/>
        <v>196500</v>
      </c>
      <c r="D22" s="72">
        <f t="shared" si="6"/>
        <v>18534.49</v>
      </c>
      <c r="E22" s="72">
        <f t="shared" si="6"/>
        <v>63924.34</v>
      </c>
      <c r="F22" s="72">
        <f t="shared" si="6"/>
        <v>0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75" customHeight="1" outlineLevel="1">
      <c r="A23" s="73" t="s">
        <v>65</v>
      </c>
      <c r="B23" s="74"/>
      <c r="C23" s="74"/>
      <c r="D23" s="74">
        <v>12797.65</v>
      </c>
      <c r="E23" s="75"/>
      <c r="F23" s="7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outlineLevel="1">
      <c r="A24" s="73" t="s">
        <v>66</v>
      </c>
      <c r="B24" s="74"/>
      <c r="C24" s="74">
        <v>20000.0</v>
      </c>
      <c r="D24" s="74"/>
      <c r="E24" s="75">
        <v>63906.0</v>
      </c>
      <c r="F24" s="7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outlineLevel="1">
      <c r="A25" s="73" t="s">
        <v>67</v>
      </c>
      <c r="B25" s="74"/>
      <c r="C25" s="74"/>
      <c r="D25" s="74">
        <v>4950.0</v>
      </c>
      <c r="E25" s="75"/>
      <c r="F25" s="7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73" t="s">
        <v>68</v>
      </c>
      <c r="B26" s="74">
        <f>C26*1.5</f>
        <v>13500</v>
      </c>
      <c r="C26" s="74">
        <v>9000.0</v>
      </c>
      <c r="D26" s="74"/>
      <c r="E26" s="75"/>
      <c r="F26" s="7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outlineLevel="1">
      <c r="A27" s="73" t="s">
        <v>69</v>
      </c>
      <c r="B27" s="76">
        <v>290000.0</v>
      </c>
      <c r="C27" s="74">
        <f>150000-22500</f>
        <v>127500</v>
      </c>
      <c r="D27" s="74"/>
      <c r="E27" s="75"/>
      <c r="F27" s="7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outlineLevel="1">
      <c r="A28" s="73" t="s">
        <v>70</v>
      </c>
      <c r="B28" s="74"/>
      <c r="C28" s="74"/>
      <c r="D28" s="74">
        <v>786.84</v>
      </c>
      <c r="E28" s="75">
        <v>18.34</v>
      </c>
      <c r="F28" s="7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outlineLevel="1">
      <c r="A29" s="73" t="s">
        <v>71</v>
      </c>
      <c r="B29" s="74">
        <f>17000+(6991.1*4)</f>
        <v>44964.4</v>
      </c>
      <c r="C29" s="74">
        <v>40000.0</v>
      </c>
      <c r="D29" s="74"/>
      <c r="E29" s="75"/>
      <c r="F29" s="7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outlineLevel="1">
      <c r="A30" s="73"/>
      <c r="B30" s="74"/>
      <c r="C30" s="74"/>
      <c r="D30" s="74"/>
      <c r="E30" s="75"/>
      <c r="F30" s="7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77" t="s">
        <v>72</v>
      </c>
      <c r="B31" s="78">
        <f t="shared" ref="B31:F31" si="7">B6+B8+B22</f>
        <v>415964.4</v>
      </c>
      <c r="C31" s="78">
        <f t="shared" si="7"/>
        <v>241500</v>
      </c>
      <c r="D31" s="78">
        <f t="shared" si="7"/>
        <v>33216.79</v>
      </c>
      <c r="E31" s="78">
        <f t="shared" si="7"/>
        <v>64501.2</v>
      </c>
      <c r="F31" s="78">
        <f t="shared" si="7"/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1" t="s">
        <v>73</v>
      </c>
      <c r="B32" s="72">
        <f t="shared" ref="B32:F32" si="8">SUM(B33:B34)</f>
        <v>0</v>
      </c>
      <c r="C32" s="72">
        <f t="shared" si="8"/>
        <v>0</v>
      </c>
      <c r="D32" s="72">
        <f t="shared" si="8"/>
        <v>61314</v>
      </c>
      <c r="E32" s="72">
        <f t="shared" si="8"/>
        <v>0</v>
      </c>
      <c r="F32" s="72">
        <f t="shared" si="8"/>
        <v>0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 outlineLevel="1">
      <c r="A33" s="73" t="s">
        <v>74</v>
      </c>
      <c r="B33" s="74"/>
      <c r="C33" s="76"/>
      <c r="D33" s="74">
        <v>61314.0</v>
      </c>
      <c r="E33" s="75"/>
      <c r="F33" s="7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outlineLevel="1">
      <c r="A34" s="73" t="s">
        <v>75</v>
      </c>
      <c r="B34" s="74"/>
      <c r="C34" s="76"/>
      <c r="D34" s="74"/>
      <c r="E34" s="75"/>
      <c r="F34" s="7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outlineLevel="1">
      <c r="A35" s="73"/>
      <c r="B35" s="74"/>
      <c r="C35" s="74"/>
      <c r="D35" s="74"/>
      <c r="E35" s="75"/>
      <c r="F35" s="7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71" t="s">
        <v>76</v>
      </c>
      <c r="B36" s="72">
        <f t="shared" ref="B36:F36" si="9">B38+B37</f>
        <v>0</v>
      </c>
      <c r="C36" s="72">
        <f t="shared" si="9"/>
        <v>75479.88</v>
      </c>
      <c r="D36" s="72">
        <f t="shared" si="9"/>
        <v>75479.88</v>
      </c>
      <c r="E36" s="72">
        <f t="shared" si="9"/>
        <v>55993.27</v>
      </c>
      <c r="F36" s="72">
        <f t="shared" si="9"/>
        <v>0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 outlineLevel="1">
      <c r="A37" s="73" t="s">
        <v>77</v>
      </c>
      <c r="B37" s="74"/>
      <c r="C37" s="74">
        <v>75479.88</v>
      </c>
      <c r="D37" s="74">
        <v>75479.88</v>
      </c>
      <c r="E37" s="75">
        <v>55993.27</v>
      </c>
      <c r="F37" s="7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outlineLevel="1">
      <c r="A38" s="73"/>
      <c r="B38" s="74"/>
      <c r="C38" s="74"/>
      <c r="D38" s="74"/>
      <c r="E38" s="75"/>
      <c r="F38" s="7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outlineLevel="1">
      <c r="A39" s="73"/>
      <c r="B39" s="74"/>
      <c r="C39" s="74"/>
      <c r="D39" s="74"/>
      <c r="E39" s="75"/>
      <c r="F39" s="7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71" t="s">
        <v>78</v>
      </c>
      <c r="B40" s="72">
        <f>B41</f>
        <v>13473.12</v>
      </c>
      <c r="C40" s="72">
        <f>C41+C43+C42</f>
        <v>75473.12</v>
      </c>
      <c r="D40" s="72">
        <f t="shared" ref="D40:F40" si="10">D41</f>
        <v>13473.12</v>
      </c>
      <c r="E40" s="72">
        <f t="shared" si="10"/>
        <v>3500</v>
      </c>
      <c r="F40" s="72" t="str">
        <f t="shared" si="10"/>
        <v/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 outlineLevel="1">
      <c r="A41" s="79" t="s">
        <v>79</v>
      </c>
      <c r="B41" s="75">
        <v>13473.12</v>
      </c>
      <c r="C41" s="75">
        <v>13473.12</v>
      </c>
      <c r="D41" s="75">
        <v>13473.12</v>
      </c>
      <c r="E41" s="75">
        <v>3500.0</v>
      </c>
      <c r="F41" s="7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outlineLevel="1">
      <c r="A42" s="79" t="s">
        <v>80</v>
      </c>
      <c r="B42" s="74"/>
      <c r="C42" s="76">
        <v>54000.0</v>
      </c>
      <c r="D42" s="74"/>
      <c r="E42" s="75"/>
      <c r="F42" s="7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outlineLevel="1">
      <c r="A43" s="79" t="s">
        <v>81</v>
      </c>
      <c r="B43" s="74"/>
      <c r="C43" s="76">
        <v>8000.0</v>
      </c>
      <c r="D43" s="74"/>
      <c r="E43" s="75"/>
      <c r="F43" s="7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collapsed="1">
      <c r="A44" s="71" t="s">
        <v>82</v>
      </c>
      <c r="B44" s="72">
        <f t="shared" ref="B44:F44" si="11">SUM(B45)</f>
        <v>0</v>
      </c>
      <c r="C44" s="72">
        <f t="shared" si="11"/>
        <v>0</v>
      </c>
      <c r="D44" s="72">
        <f t="shared" si="11"/>
        <v>0</v>
      </c>
      <c r="E44" s="72">
        <f t="shared" si="11"/>
        <v>6318.72</v>
      </c>
      <c r="F44" s="72">
        <f t="shared" si="11"/>
        <v>0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hidden="1" customHeight="1" outlineLevel="1">
      <c r="A45" s="73" t="s">
        <v>83</v>
      </c>
      <c r="B45" s="74"/>
      <c r="C45" s="74"/>
      <c r="D45" s="74"/>
      <c r="E45" s="75">
        <v>6318.72</v>
      </c>
      <c r="F45" s="7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hidden="1" customHeight="1" outlineLevel="1">
      <c r="A46" s="73"/>
      <c r="B46" s="74"/>
      <c r="C46" s="74"/>
      <c r="D46" s="74"/>
      <c r="E46" s="75"/>
      <c r="F46" s="7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1" t="s">
        <v>84</v>
      </c>
      <c r="B47" s="72">
        <f t="shared" ref="B47:F47" si="12">+SUM(B48:B50)</f>
        <v>2904</v>
      </c>
      <c r="C47" s="80">
        <f t="shared" si="12"/>
        <v>2963.01</v>
      </c>
      <c r="D47" s="80">
        <f t="shared" si="12"/>
        <v>1202.76</v>
      </c>
      <c r="E47" s="72">
        <f t="shared" si="12"/>
        <v>2730.96</v>
      </c>
      <c r="F47" s="72">
        <f t="shared" si="12"/>
        <v>0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 outlineLevel="1">
      <c r="A48" s="73" t="s">
        <v>85</v>
      </c>
      <c r="B48" s="74"/>
      <c r="C48" s="74"/>
      <c r="D48" s="74">
        <v>204.27</v>
      </c>
      <c r="E48" s="75">
        <v>0.0</v>
      </c>
      <c r="F48" s="7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outlineLevel="1">
      <c r="A49" s="73" t="s">
        <v>86</v>
      </c>
      <c r="B49" s="76">
        <v>2904.0</v>
      </c>
      <c r="C49" s="76">
        <v>2904.0</v>
      </c>
      <c r="D49" s="74">
        <v>939.48</v>
      </c>
      <c r="E49" s="75">
        <v>2647.25</v>
      </c>
      <c r="F49" s="7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outlineLevel="1">
      <c r="A50" s="73" t="s">
        <v>87</v>
      </c>
      <c r="B50" s="74"/>
      <c r="C50" s="74">
        <v>59.01</v>
      </c>
      <c r="D50" s="74">
        <v>59.01</v>
      </c>
      <c r="E50" s="75">
        <v>83.71</v>
      </c>
      <c r="F50" s="7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outlineLevel="1">
      <c r="A51" s="73"/>
      <c r="B51" s="74"/>
      <c r="C51" s="74"/>
      <c r="D51" s="74"/>
      <c r="E51" s="75"/>
      <c r="F51" s="7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81" t="s">
        <v>88</v>
      </c>
      <c r="B52" s="82">
        <f t="shared" ref="B52:F52" si="13">B31+B32+B36+B40+B44+B47</f>
        <v>432341.52</v>
      </c>
      <c r="C52" s="82">
        <f t="shared" si="13"/>
        <v>395416.01</v>
      </c>
      <c r="D52" s="82">
        <f t="shared" si="13"/>
        <v>184686.55</v>
      </c>
      <c r="E52" s="82">
        <f t="shared" si="13"/>
        <v>133044.15</v>
      </c>
      <c r="F52" s="82">
        <f t="shared" si="13"/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8" t="s">
        <v>89</v>
      </c>
      <c r="B53" s="69"/>
      <c r="C53" s="69"/>
      <c r="D53" s="69"/>
      <c r="E53" s="70"/>
      <c r="F53" s="7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83" t="s">
        <v>90</v>
      </c>
      <c r="B54" s="84">
        <f t="shared" ref="B54:F54" si="14">SUM(B55)</f>
        <v>0</v>
      </c>
      <c r="C54" s="84">
        <f t="shared" si="14"/>
        <v>0</v>
      </c>
      <c r="D54" s="84">
        <f t="shared" si="14"/>
        <v>0</v>
      </c>
      <c r="E54" s="84">
        <f t="shared" si="14"/>
        <v>0</v>
      </c>
      <c r="F54" s="84">
        <f t="shared" si="14"/>
        <v>0</v>
      </c>
      <c r="G54" s="57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 outlineLevel="1">
      <c r="A55" s="73"/>
      <c r="B55" s="74"/>
      <c r="C55" s="74"/>
      <c r="D55" s="74"/>
      <c r="E55" s="75"/>
      <c r="F55" s="7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outlineLevel="1">
      <c r="A56" s="73"/>
      <c r="B56" s="74"/>
      <c r="C56" s="74"/>
      <c r="D56" s="74"/>
      <c r="E56" s="75"/>
      <c r="F56" s="7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83" t="s">
        <v>91</v>
      </c>
      <c r="B57" s="84">
        <f t="shared" ref="B57:F57" si="15">SUM(B58:B68)</f>
        <v>57101</v>
      </c>
      <c r="C57" s="84">
        <f t="shared" si="15"/>
        <v>42101</v>
      </c>
      <c r="D57" s="84">
        <f t="shared" si="15"/>
        <v>10226.59</v>
      </c>
      <c r="E57" s="84">
        <f t="shared" si="15"/>
        <v>28391.69</v>
      </c>
      <c r="F57" s="84">
        <f t="shared" si="15"/>
        <v>0</v>
      </c>
      <c r="G57" s="57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 outlineLevel="1">
      <c r="A58" s="73" t="s">
        <v>92</v>
      </c>
      <c r="B58" s="85">
        <v>1600.0</v>
      </c>
      <c r="C58" s="76">
        <v>1600.0</v>
      </c>
      <c r="D58" s="74">
        <v>6925.51</v>
      </c>
      <c r="E58" s="74">
        <v>10637.5</v>
      </c>
      <c r="F58" s="7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outlineLevel="1">
      <c r="A59" s="73" t="s">
        <v>93</v>
      </c>
      <c r="B59" s="86"/>
      <c r="C59" s="74"/>
      <c r="D59" s="74">
        <v>1668.16</v>
      </c>
      <c r="E59" s="74">
        <v>1774.14</v>
      </c>
      <c r="F59" s="7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outlineLevel="1">
      <c r="A60" s="73" t="s">
        <v>94</v>
      </c>
      <c r="B60" s="86"/>
      <c r="C60" s="74"/>
      <c r="D60" s="74"/>
      <c r="E60" s="74">
        <v>15952.95</v>
      </c>
      <c r="F60" s="7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outlineLevel="1">
      <c r="A61" s="79" t="s">
        <v>95</v>
      </c>
      <c r="B61" s="85">
        <v>800.0</v>
      </c>
      <c r="C61" s="76">
        <v>800.0</v>
      </c>
      <c r="D61" s="74"/>
      <c r="E61" s="74"/>
      <c r="F61" s="7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outlineLevel="1">
      <c r="A62" s="79" t="s">
        <v>96</v>
      </c>
      <c r="B62" s="85">
        <v>7367.0</v>
      </c>
      <c r="C62" s="76">
        <v>7367.0</v>
      </c>
      <c r="D62" s="74"/>
      <c r="E62" s="74"/>
      <c r="F62" s="7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outlineLevel="1">
      <c r="A63" s="79" t="s">
        <v>97</v>
      </c>
      <c r="B63" s="85">
        <v>18623.0</v>
      </c>
      <c r="C63" s="76">
        <v>18623.0</v>
      </c>
      <c r="D63" s="74"/>
      <c r="E63" s="74"/>
      <c r="F63" s="7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outlineLevel="1">
      <c r="A64" s="79" t="s">
        <v>98</v>
      </c>
      <c r="B64" s="85">
        <v>10911.0</v>
      </c>
      <c r="C64" s="76">
        <v>10911.0</v>
      </c>
      <c r="D64" s="74"/>
      <c r="E64" s="74"/>
      <c r="F64" s="7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outlineLevel="1">
      <c r="A65" s="79" t="s">
        <v>99</v>
      </c>
      <c r="B65" s="85">
        <v>2800.0</v>
      </c>
      <c r="C65" s="76">
        <v>2800.0</v>
      </c>
      <c r="D65" s="74"/>
      <c r="E65" s="74"/>
      <c r="F65" s="7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outlineLevel="1">
      <c r="A66" s="73" t="s">
        <v>100</v>
      </c>
      <c r="B66" s="86"/>
      <c r="C66" s="76"/>
      <c r="D66" s="74">
        <v>0.0</v>
      </c>
      <c r="E66" s="74">
        <v>0.0</v>
      </c>
      <c r="F66" s="7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outlineLevel="1">
      <c r="A67" s="73" t="s">
        <v>101</v>
      </c>
      <c r="B67" s="86"/>
      <c r="C67" s="74"/>
      <c r="D67" s="74">
        <v>557.5</v>
      </c>
      <c r="E67" s="74">
        <v>0.0</v>
      </c>
      <c r="F67" s="7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outlineLevel="1">
      <c r="A68" s="73" t="s">
        <v>102</v>
      </c>
      <c r="B68" s="86">
        <f>15000</f>
        <v>15000</v>
      </c>
      <c r="C68" s="87"/>
      <c r="D68" s="74">
        <f>1060.42+15</f>
        <v>1075.42</v>
      </c>
      <c r="E68" s="74">
        <v>27.1</v>
      </c>
      <c r="F68" s="7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outlineLevel="1">
      <c r="A69" s="73"/>
      <c r="B69" s="74"/>
      <c r="C69" s="74"/>
      <c r="D69" s="74"/>
      <c r="E69" s="88"/>
      <c r="F69" s="8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collapsed="1">
      <c r="A70" s="83" t="s">
        <v>103</v>
      </c>
      <c r="B70" s="84">
        <f t="shared" ref="B70:F70" si="16">SUM(B71:B72)</f>
        <v>0</v>
      </c>
      <c r="C70" s="84">
        <f t="shared" si="16"/>
        <v>0</v>
      </c>
      <c r="D70" s="84">
        <f t="shared" si="16"/>
        <v>1033.06</v>
      </c>
      <c r="E70" s="84">
        <f t="shared" si="16"/>
        <v>-10637.5</v>
      </c>
      <c r="F70" s="84">
        <f t="shared" si="16"/>
        <v>0</v>
      </c>
      <c r="G70" s="57"/>
      <c r="H70" s="1"/>
      <c r="I70" s="1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hidden="1" customHeight="1" outlineLevel="1">
      <c r="A71" s="73" t="s">
        <v>104</v>
      </c>
      <c r="B71" s="74"/>
      <c r="C71" s="74"/>
      <c r="D71" s="74">
        <v>1276.5</v>
      </c>
      <c r="E71" s="74">
        <v>-10637.5</v>
      </c>
      <c r="F71" s="7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hidden="1" customHeight="1" outlineLevel="1">
      <c r="A72" s="73" t="s">
        <v>105</v>
      </c>
      <c r="B72" s="74"/>
      <c r="C72" s="74"/>
      <c r="D72" s="74">
        <v>-243.44</v>
      </c>
      <c r="E72" s="74">
        <v>0.0</v>
      </c>
      <c r="F72" s="7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hidden="1" customHeight="1" outlineLevel="1">
      <c r="A73" s="73"/>
      <c r="B73" s="74"/>
      <c r="C73" s="74"/>
      <c r="D73" s="74"/>
      <c r="E73" s="75"/>
      <c r="F73" s="7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collapsed="1">
      <c r="A74" s="71" t="s">
        <v>106</v>
      </c>
      <c r="B74" s="72">
        <f t="shared" ref="B74:F74" si="17">B75+B84+B89+B102+B106+B115+B134+B147+B154+B158+B163+B168+B177+B184+B188+B196+B205+B218</f>
        <v>101488.49</v>
      </c>
      <c r="C74" s="72">
        <f t="shared" si="17"/>
        <v>111235.88</v>
      </c>
      <c r="D74" s="72">
        <f t="shared" si="17"/>
        <v>139103.86</v>
      </c>
      <c r="E74" s="72">
        <f t="shared" si="17"/>
        <v>110072.13</v>
      </c>
      <c r="F74" s="72">
        <f t="shared" si="17"/>
        <v>0</v>
      </c>
      <c r="G74" s="3"/>
      <c r="H74" s="1"/>
      <c r="I74" s="1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hidden="1" customHeight="1" outlineLevel="1">
      <c r="A75" s="89" t="s">
        <v>107</v>
      </c>
      <c r="B75" s="90">
        <f t="shared" ref="B75:F75" si="18">SUM(B76:B82)</f>
        <v>23000</v>
      </c>
      <c r="C75" s="90">
        <f t="shared" si="18"/>
        <v>1635</v>
      </c>
      <c r="D75" s="90">
        <f t="shared" si="18"/>
        <v>18891</v>
      </c>
      <c r="E75" s="90">
        <f t="shared" si="18"/>
        <v>18887</v>
      </c>
      <c r="F75" s="90">
        <f t="shared" si="18"/>
        <v>0</v>
      </c>
      <c r="G75" s="57"/>
      <c r="H75" s="1"/>
      <c r="I75" s="1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0" hidden="1" customHeight="1" outlineLevel="2">
      <c r="A76" s="73" t="s">
        <v>108</v>
      </c>
      <c r="B76" s="74"/>
      <c r="C76" s="74"/>
      <c r="D76" s="74"/>
      <c r="E76" s="75"/>
      <c r="F76" s="7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hidden="1" customHeight="1" outlineLevel="2">
      <c r="A77" s="73" t="s">
        <v>109</v>
      </c>
      <c r="B77" s="74"/>
      <c r="C77" s="74"/>
      <c r="D77" s="74">
        <v>2576.0</v>
      </c>
      <c r="E77" s="75">
        <v>18887.0</v>
      </c>
      <c r="F77" s="7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0" hidden="1" customHeight="1" outlineLevel="2">
      <c r="A78" s="73" t="s">
        <v>110</v>
      </c>
      <c r="B78" s="74"/>
      <c r="C78" s="74"/>
      <c r="D78" s="74">
        <v>10211.0</v>
      </c>
      <c r="E78" s="75"/>
      <c r="F78" s="7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0" hidden="1" customHeight="1" outlineLevel="2">
      <c r="A79" s="73" t="s">
        <v>111</v>
      </c>
      <c r="B79" s="74"/>
      <c r="C79" s="74"/>
      <c r="D79" s="74">
        <v>6104.0</v>
      </c>
      <c r="E79" s="75"/>
      <c r="F79" s="7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0" hidden="1" customHeight="1" outlineLevel="2">
      <c r="A80" s="73" t="s">
        <v>112</v>
      </c>
      <c r="B80" s="74"/>
      <c r="C80" s="76">
        <f>735+900</f>
        <v>1635</v>
      </c>
      <c r="D80" s="74"/>
      <c r="E80" s="75"/>
      <c r="F80" s="7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" hidden="1" customHeight="1" outlineLevel="2">
      <c r="A81" s="79" t="s">
        <v>113</v>
      </c>
      <c r="B81" s="91">
        <f>10000</f>
        <v>10000</v>
      </c>
      <c r="C81" s="74"/>
      <c r="D81" s="74"/>
      <c r="E81" s="75"/>
      <c r="F81" s="7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0" hidden="1" customHeight="1" outlineLevel="2">
      <c r="A82" s="79" t="s">
        <v>114</v>
      </c>
      <c r="B82" s="91">
        <f> 13000</f>
        <v>13000</v>
      </c>
      <c r="C82" s="74"/>
      <c r="D82" s="74"/>
      <c r="E82" s="75"/>
      <c r="F82" s="7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0" hidden="1" customHeight="1" outlineLevel="2">
      <c r="A83" s="73"/>
      <c r="B83" s="74"/>
      <c r="C83" s="74"/>
      <c r="D83" s="74"/>
      <c r="E83" s="75"/>
      <c r="F83" s="7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hidden="1" customHeight="1" outlineLevel="1">
      <c r="A84" s="92" t="s">
        <v>115</v>
      </c>
      <c r="B84" s="93">
        <f t="shared" ref="B84:F84" si="19">SUM(B85:B87)</f>
        <v>561.76</v>
      </c>
      <c r="C84" s="93">
        <f t="shared" si="19"/>
        <v>561.76</v>
      </c>
      <c r="D84" s="93">
        <f t="shared" si="19"/>
        <v>561.76</v>
      </c>
      <c r="E84" s="93">
        <f t="shared" si="19"/>
        <v>820.56</v>
      </c>
      <c r="F84" s="93">
        <f t="shared" si="19"/>
        <v>0</v>
      </c>
      <c r="G84" s="57"/>
      <c r="H84" s="1"/>
      <c r="I84" s="1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hidden="1" customHeight="1" outlineLevel="2">
      <c r="A85" s="73" t="s">
        <v>116</v>
      </c>
      <c r="B85" s="94"/>
      <c r="C85" s="74"/>
      <c r="D85" s="74"/>
      <c r="E85" s="75"/>
      <c r="F85" s="7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hidden="1" customHeight="1" outlineLevel="2">
      <c r="A86" s="73" t="s">
        <v>117</v>
      </c>
      <c r="B86" s="94">
        <v>561.76</v>
      </c>
      <c r="C86" s="74">
        <v>561.76</v>
      </c>
      <c r="D86" s="74">
        <v>561.76</v>
      </c>
      <c r="E86" s="75">
        <v>820.56</v>
      </c>
      <c r="F86" s="7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hidden="1" customHeight="1" outlineLevel="2">
      <c r="A87" s="73" t="s">
        <v>118</v>
      </c>
      <c r="B87" s="94"/>
      <c r="C87" s="74"/>
      <c r="D87" s="74"/>
      <c r="E87" s="75"/>
      <c r="F87" s="7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hidden="1" customHeight="1" outlineLevel="2">
      <c r="A88" s="73"/>
      <c r="B88" s="74"/>
      <c r="C88" s="74"/>
      <c r="D88" s="74"/>
      <c r="E88" s="75"/>
      <c r="F88" s="7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hidden="1" customHeight="1" outlineLevel="1">
      <c r="A89" s="95" t="s">
        <v>119</v>
      </c>
      <c r="B89" s="96">
        <f t="shared" ref="B89:F89" si="20">SUM(B90:B100)</f>
        <v>950.98</v>
      </c>
      <c r="C89" s="96">
        <f t="shared" si="20"/>
        <v>950.98</v>
      </c>
      <c r="D89" s="96">
        <f t="shared" si="20"/>
        <v>950.98</v>
      </c>
      <c r="E89" s="96">
        <f t="shared" si="20"/>
        <v>2177.54</v>
      </c>
      <c r="F89" s="96">
        <f t="shared" si="20"/>
        <v>0</v>
      </c>
      <c r="G89" s="57"/>
      <c r="H89" s="1"/>
      <c r="I89" s="1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hidden="1" customHeight="1" outlineLevel="2">
      <c r="A90" s="97" t="s">
        <v>120</v>
      </c>
      <c r="B90" s="98">
        <v>290.36</v>
      </c>
      <c r="C90" s="98">
        <v>290.36</v>
      </c>
      <c r="D90" s="98">
        <v>290.36</v>
      </c>
      <c r="E90" s="99">
        <v>1361.71</v>
      </c>
      <c r="F90" s="9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hidden="1" customHeight="1" outlineLevel="2">
      <c r="A91" s="97" t="s">
        <v>121</v>
      </c>
      <c r="B91" s="98"/>
      <c r="C91" s="98"/>
      <c r="D91" s="98"/>
      <c r="E91" s="99"/>
      <c r="F91" s="9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hidden="1" customHeight="1" outlineLevel="2">
      <c r="A92" s="97" t="s">
        <v>122</v>
      </c>
      <c r="B92" s="98">
        <v>86.59</v>
      </c>
      <c r="C92" s="98">
        <v>86.59</v>
      </c>
      <c r="D92" s="98">
        <v>86.59</v>
      </c>
      <c r="E92" s="99">
        <v>212.12</v>
      </c>
      <c r="F92" s="9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hidden="1" customHeight="1" outlineLevel="2">
      <c r="A93" s="97" t="s">
        <v>123</v>
      </c>
      <c r="B93" s="98">
        <v>41.87</v>
      </c>
      <c r="C93" s="98">
        <v>41.87</v>
      </c>
      <c r="D93" s="98">
        <v>41.87</v>
      </c>
      <c r="E93" s="99">
        <v>112.28</v>
      </c>
      <c r="F93" s="9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hidden="1" customHeight="1" outlineLevel="2">
      <c r="A94" s="97" t="s">
        <v>124</v>
      </c>
      <c r="B94" s="98"/>
      <c r="C94" s="98"/>
      <c r="D94" s="98"/>
      <c r="E94" s="99"/>
      <c r="F94" s="9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hidden="1" customHeight="1" outlineLevel="2">
      <c r="A95" s="97" t="s">
        <v>125</v>
      </c>
      <c r="B95" s="98"/>
      <c r="C95" s="98"/>
      <c r="D95" s="98"/>
      <c r="E95" s="99"/>
      <c r="F95" s="9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hidden="1" customHeight="1" outlineLevel="2">
      <c r="A96" s="100" t="s">
        <v>126</v>
      </c>
      <c r="B96" s="101">
        <v>532.16</v>
      </c>
      <c r="C96" s="101">
        <v>532.16</v>
      </c>
      <c r="D96" s="101">
        <v>532.16</v>
      </c>
      <c r="E96" s="102">
        <v>491.43</v>
      </c>
      <c r="F96" s="10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hidden="1" customHeight="1" outlineLevel="2">
      <c r="A97" s="100" t="s">
        <v>127</v>
      </c>
      <c r="B97" s="101"/>
      <c r="C97" s="101"/>
      <c r="D97" s="101"/>
      <c r="E97" s="102"/>
      <c r="F97" s="10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hidden="1" customHeight="1" outlineLevel="2">
      <c r="A98" s="73" t="s">
        <v>128</v>
      </c>
      <c r="B98" s="74"/>
      <c r="C98" s="74"/>
      <c r="D98" s="74"/>
      <c r="E98" s="75"/>
      <c r="F98" s="7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hidden="1" customHeight="1" outlineLevel="2">
      <c r="A99" s="100" t="s">
        <v>129</v>
      </c>
      <c r="B99" s="101"/>
      <c r="C99" s="101"/>
      <c r="D99" s="101"/>
      <c r="E99" s="102"/>
      <c r="F99" s="10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hidden="1" customHeight="1" outlineLevel="2">
      <c r="A100" s="100" t="s">
        <v>130</v>
      </c>
      <c r="B100" s="101"/>
      <c r="C100" s="101"/>
      <c r="D100" s="101"/>
      <c r="E100" s="102"/>
      <c r="F100" s="10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hidden="1" customHeight="1" outlineLevel="2">
      <c r="A101" s="73"/>
      <c r="B101" s="74"/>
      <c r="C101" s="74"/>
      <c r="D101" s="74"/>
      <c r="E101" s="75"/>
      <c r="F101" s="7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hidden="1" customHeight="1" outlineLevel="1">
      <c r="A102" s="92" t="s">
        <v>131</v>
      </c>
      <c r="B102" s="93">
        <f t="shared" ref="B102:F102" si="21">SUM(B103:B104)</f>
        <v>4675.31</v>
      </c>
      <c r="C102" s="93">
        <f t="shared" si="21"/>
        <v>4675.31</v>
      </c>
      <c r="D102" s="93">
        <f t="shared" si="21"/>
        <v>4435.93</v>
      </c>
      <c r="E102" s="93">
        <f t="shared" si="21"/>
        <v>2485.66</v>
      </c>
      <c r="F102" s="93">
        <f t="shared" si="21"/>
        <v>0</v>
      </c>
      <c r="G102" s="57"/>
      <c r="H102" s="1"/>
      <c r="I102" s="1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hidden="1" customHeight="1" outlineLevel="2">
      <c r="A103" s="73" t="s">
        <v>132</v>
      </c>
      <c r="B103" s="103">
        <v>4675.31</v>
      </c>
      <c r="C103" s="76">
        <v>4675.31</v>
      </c>
      <c r="D103" s="74">
        <v>4435.93</v>
      </c>
      <c r="E103" s="75">
        <v>2485.66</v>
      </c>
      <c r="F103" s="7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hidden="1" customHeight="1" outlineLevel="2">
      <c r="A104" s="73"/>
      <c r="B104" s="74"/>
      <c r="C104" s="74"/>
      <c r="D104" s="74"/>
      <c r="E104" s="75"/>
      <c r="F104" s="7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hidden="1" customHeight="1" outlineLevel="2">
      <c r="A105" s="73"/>
      <c r="B105" s="74"/>
      <c r="C105" s="74"/>
      <c r="D105" s="74"/>
      <c r="E105" s="75"/>
      <c r="F105" s="7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hidden="1" customHeight="1" outlineLevel="1">
      <c r="A106" s="104" t="s">
        <v>133</v>
      </c>
      <c r="B106" s="105">
        <f t="shared" ref="B106:F106" si="22">SUM(B107:B113)</f>
        <v>0</v>
      </c>
      <c r="C106" s="105">
        <f t="shared" si="22"/>
        <v>0</v>
      </c>
      <c r="D106" s="105">
        <f t="shared" si="22"/>
        <v>0</v>
      </c>
      <c r="E106" s="105">
        <f t="shared" si="22"/>
        <v>0</v>
      </c>
      <c r="F106" s="105">
        <f t="shared" si="22"/>
        <v>0</v>
      </c>
      <c r="G106" s="57"/>
      <c r="H106" s="1"/>
      <c r="I106" s="1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hidden="1" customHeight="1" outlineLevel="2">
      <c r="A107" s="73" t="s">
        <v>134</v>
      </c>
      <c r="B107" s="74"/>
      <c r="C107" s="74"/>
      <c r="D107" s="74"/>
      <c r="E107" s="75"/>
      <c r="F107" s="7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hidden="1" customHeight="1" outlineLevel="2">
      <c r="A108" s="73" t="s">
        <v>135</v>
      </c>
      <c r="B108" s="74"/>
      <c r="C108" s="74"/>
      <c r="D108" s="74"/>
      <c r="E108" s="75"/>
      <c r="F108" s="7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hidden="1" customHeight="1" outlineLevel="2">
      <c r="A109" s="73" t="s">
        <v>136</v>
      </c>
      <c r="B109" s="74"/>
      <c r="C109" s="74"/>
      <c r="D109" s="74"/>
      <c r="E109" s="75"/>
      <c r="F109" s="7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hidden="1" customHeight="1" outlineLevel="2">
      <c r="A110" s="73" t="s">
        <v>137</v>
      </c>
      <c r="B110" s="74"/>
      <c r="C110" s="74"/>
      <c r="D110" s="74"/>
      <c r="E110" s="75"/>
      <c r="F110" s="7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hidden="1" customHeight="1" outlineLevel="2">
      <c r="A111" s="73" t="s">
        <v>138</v>
      </c>
      <c r="B111" s="74"/>
      <c r="C111" s="74"/>
      <c r="D111" s="74"/>
      <c r="E111" s="75"/>
      <c r="F111" s="7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hidden="1" customHeight="1" outlineLevel="2">
      <c r="A112" s="73" t="s">
        <v>139</v>
      </c>
      <c r="B112" s="74"/>
      <c r="C112" s="74"/>
      <c r="D112" s="74"/>
      <c r="E112" s="75"/>
      <c r="F112" s="7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hidden="1" customHeight="1" outlineLevel="2">
      <c r="A113" s="73"/>
      <c r="B113" s="74"/>
      <c r="C113" s="74"/>
      <c r="D113" s="74"/>
      <c r="E113" s="75"/>
      <c r="F113" s="7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hidden="1" customHeight="1" outlineLevel="2">
      <c r="A114" s="73"/>
      <c r="B114" s="74"/>
      <c r="C114" s="74"/>
      <c r="D114" s="74"/>
      <c r="E114" s="75"/>
      <c r="F114" s="7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hidden="1" customHeight="1" outlineLevel="1">
      <c r="A115" s="95" t="s">
        <v>140</v>
      </c>
      <c r="B115" s="96">
        <f t="shared" ref="B115:F115" si="23">SUM(B116:B132)</f>
        <v>8613.51</v>
      </c>
      <c r="C115" s="96">
        <f t="shared" si="23"/>
        <v>11062.83</v>
      </c>
      <c r="D115" s="96">
        <f t="shared" si="23"/>
        <v>14256.56</v>
      </c>
      <c r="E115" s="96">
        <f t="shared" si="23"/>
        <v>16680.7</v>
      </c>
      <c r="F115" s="96">
        <f t="shared" si="23"/>
        <v>0</v>
      </c>
      <c r="G115" s="57"/>
      <c r="H115" s="1"/>
      <c r="I115" s="1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hidden="1" customHeight="1" outlineLevel="2">
      <c r="A116" s="100" t="s">
        <v>141</v>
      </c>
      <c r="B116" s="106">
        <v>3550.0</v>
      </c>
      <c r="C116" s="101">
        <v>3550.0</v>
      </c>
      <c r="D116" s="101">
        <v>3550.0</v>
      </c>
      <c r="E116" s="102">
        <v>5105.0</v>
      </c>
      <c r="F116" s="10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hidden="1" customHeight="1" outlineLevel="2">
      <c r="A117" s="100" t="s">
        <v>142</v>
      </c>
      <c r="B117" s="101"/>
      <c r="C117" s="101"/>
      <c r="D117" s="101">
        <v>661.3</v>
      </c>
      <c r="E117" s="102">
        <v>514.65</v>
      </c>
      <c r="F117" s="10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hidden="1" customHeight="1" outlineLevel="2">
      <c r="A118" s="100" t="s">
        <v>143</v>
      </c>
      <c r="B118" s="101"/>
      <c r="C118" s="101"/>
      <c r="D118" s="101">
        <v>83.11</v>
      </c>
      <c r="E118" s="102">
        <v>4944.84</v>
      </c>
      <c r="F118" s="10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hidden="1" customHeight="1" outlineLevel="2">
      <c r="A119" s="100" t="s">
        <v>144</v>
      </c>
      <c r="B119" s="106">
        <v>3866.16</v>
      </c>
      <c r="C119" s="101">
        <v>3866.16</v>
      </c>
      <c r="D119" s="101">
        <v>3866.16</v>
      </c>
      <c r="E119" s="102">
        <v>966.54</v>
      </c>
      <c r="F119" s="10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hidden="1" customHeight="1" outlineLevel="2">
      <c r="A120" s="100" t="s">
        <v>145</v>
      </c>
      <c r="B120" s="101"/>
      <c r="C120" s="107">
        <f>D120/2</f>
        <v>2449.32</v>
      </c>
      <c r="D120" s="101">
        <v>4898.64</v>
      </c>
      <c r="E120" s="102">
        <v>5059.67</v>
      </c>
      <c r="F120" s="10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hidden="1" customHeight="1" outlineLevel="2">
      <c r="A121" s="97" t="s">
        <v>146</v>
      </c>
      <c r="B121" s="98"/>
      <c r="C121" s="98"/>
      <c r="D121" s="98"/>
      <c r="E121" s="99"/>
      <c r="F121" s="9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hidden="1" customHeight="1" outlineLevel="2">
      <c r="A122" s="97" t="s">
        <v>147</v>
      </c>
      <c r="B122" s="98"/>
      <c r="C122" s="98"/>
      <c r="D122" s="98"/>
      <c r="E122" s="99"/>
      <c r="F122" s="9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hidden="1" customHeight="1" outlineLevel="2">
      <c r="A123" s="100" t="s">
        <v>148</v>
      </c>
      <c r="B123" s="101"/>
      <c r="C123" s="101"/>
      <c r="D123" s="101"/>
      <c r="E123" s="102"/>
      <c r="F123" s="10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hidden="1" customHeight="1" outlineLevel="2">
      <c r="A124" s="100" t="s">
        <v>149</v>
      </c>
      <c r="B124" s="101">
        <v>1197.35</v>
      </c>
      <c r="C124" s="101">
        <v>1197.35</v>
      </c>
      <c r="D124" s="101">
        <v>1197.35</v>
      </c>
      <c r="E124" s="102">
        <v>0.0</v>
      </c>
      <c r="F124" s="10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hidden="1" customHeight="1" outlineLevel="2">
      <c r="A125" s="100" t="s">
        <v>150</v>
      </c>
      <c r="B125" s="101"/>
      <c r="C125" s="101"/>
      <c r="D125" s="101"/>
      <c r="E125" s="102"/>
      <c r="F125" s="10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hidden="1" customHeight="1" outlineLevel="2">
      <c r="A126" s="100" t="s">
        <v>151</v>
      </c>
      <c r="B126" s="101"/>
      <c r="C126" s="101"/>
      <c r="D126" s="101"/>
      <c r="E126" s="102"/>
      <c r="F126" s="10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hidden="1" customHeight="1" outlineLevel="2">
      <c r="A127" s="100" t="s">
        <v>152</v>
      </c>
      <c r="B127" s="101"/>
      <c r="C127" s="101"/>
      <c r="D127" s="101"/>
      <c r="E127" s="102">
        <v>90.0</v>
      </c>
      <c r="F127" s="10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hidden="1" customHeight="1" outlineLevel="2">
      <c r="A128" s="100"/>
      <c r="B128" s="101"/>
      <c r="C128" s="101"/>
      <c r="D128" s="101"/>
      <c r="E128" s="102"/>
      <c r="F128" s="10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hidden="1" customHeight="1" outlineLevel="2">
      <c r="A129" s="100"/>
      <c r="B129" s="101"/>
      <c r="C129" s="101"/>
      <c r="D129" s="101"/>
      <c r="E129" s="102"/>
      <c r="F129" s="10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hidden="1" customHeight="1" outlineLevel="2">
      <c r="A130" s="100"/>
      <c r="B130" s="101"/>
      <c r="C130" s="101"/>
      <c r="D130" s="101"/>
      <c r="E130" s="102"/>
      <c r="F130" s="10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hidden="1" customHeight="1" outlineLevel="2">
      <c r="A131" s="97"/>
      <c r="B131" s="98"/>
      <c r="C131" s="98"/>
      <c r="D131" s="98"/>
      <c r="E131" s="99"/>
      <c r="F131" s="9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hidden="1" customHeight="1" outlineLevel="2">
      <c r="A132" s="97"/>
      <c r="B132" s="98"/>
      <c r="C132" s="98"/>
      <c r="D132" s="98"/>
      <c r="E132" s="99"/>
      <c r="F132" s="9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hidden="1" customHeight="1" outlineLevel="2">
      <c r="A133" s="108"/>
      <c r="B133" s="75"/>
      <c r="C133" s="75"/>
      <c r="D133" s="75"/>
      <c r="E133" s="75"/>
      <c r="F133" s="7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hidden="1" customHeight="1" outlineLevel="1">
      <c r="A134" s="95" t="s">
        <v>153</v>
      </c>
      <c r="B134" s="96">
        <f t="shared" ref="B134:F134" si="24">SUM(B135:B145)</f>
        <v>3723.26</v>
      </c>
      <c r="C134" s="96">
        <f t="shared" si="24"/>
        <v>3723.26</v>
      </c>
      <c r="D134" s="96">
        <f t="shared" si="24"/>
        <v>3723.26</v>
      </c>
      <c r="E134" s="96">
        <f t="shared" si="24"/>
        <v>12535.99</v>
      </c>
      <c r="F134" s="96">
        <f t="shared" si="24"/>
        <v>0</v>
      </c>
      <c r="G134" s="57"/>
      <c r="H134" s="1"/>
      <c r="I134" s="1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hidden="1" customHeight="1" outlineLevel="2">
      <c r="A135" s="100" t="s">
        <v>154</v>
      </c>
      <c r="B135" s="101"/>
      <c r="C135" s="101"/>
      <c r="D135" s="101"/>
      <c r="E135" s="102"/>
      <c r="F135" s="10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hidden="1" customHeight="1" outlineLevel="2">
      <c r="A136" s="97" t="s">
        <v>155</v>
      </c>
      <c r="B136" s="98">
        <v>1062.21</v>
      </c>
      <c r="C136" s="98">
        <v>1062.21</v>
      </c>
      <c r="D136" s="98">
        <v>1062.21</v>
      </c>
      <c r="E136" s="98">
        <v>0.0</v>
      </c>
      <c r="F136" s="9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hidden="1" customHeight="1" outlineLevel="2">
      <c r="A137" s="109" t="s">
        <v>156</v>
      </c>
      <c r="B137" s="110"/>
      <c r="C137" s="110"/>
      <c r="D137" s="110"/>
      <c r="E137" s="110"/>
      <c r="F137" s="1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hidden="1" customHeight="1" outlineLevel="2">
      <c r="A138" s="97" t="s">
        <v>157</v>
      </c>
      <c r="B138" s="98"/>
      <c r="C138" s="98"/>
      <c r="D138" s="98"/>
      <c r="E138" s="99">
        <v>10000.0</v>
      </c>
      <c r="F138" s="9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hidden="1" customHeight="1" outlineLevel="2">
      <c r="A139" s="97" t="s">
        <v>158</v>
      </c>
      <c r="B139" s="98">
        <v>426.44</v>
      </c>
      <c r="C139" s="98">
        <v>426.44</v>
      </c>
      <c r="D139" s="98">
        <v>426.44</v>
      </c>
      <c r="E139" s="99">
        <v>135.54</v>
      </c>
      <c r="F139" s="9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hidden="1" customHeight="1" outlineLevel="2">
      <c r="A140" s="100" t="s">
        <v>159</v>
      </c>
      <c r="B140" s="101">
        <v>2234.61</v>
      </c>
      <c r="C140" s="101">
        <v>2234.61</v>
      </c>
      <c r="D140" s="101">
        <v>2234.61</v>
      </c>
      <c r="E140" s="101">
        <v>2400.45</v>
      </c>
      <c r="F140" s="10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hidden="1" customHeight="1" outlineLevel="2">
      <c r="A141" s="97" t="s">
        <v>160</v>
      </c>
      <c r="B141" s="98"/>
      <c r="C141" s="98"/>
      <c r="D141" s="98"/>
      <c r="E141" s="99"/>
      <c r="F141" s="9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hidden="1" customHeight="1" outlineLevel="2">
      <c r="A142" s="97" t="s">
        <v>161</v>
      </c>
      <c r="B142" s="98"/>
      <c r="C142" s="98"/>
      <c r="D142" s="98"/>
      <c r="E142" s="99"/>
      <c r="F142" s="9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hidden="1" customHeight="1" outlineLevel="2">
      <c r="A143" s="100" t="s">
        <v>162</v>
      </c>
      <c r="B143" s="101"/>
      <c r="C143" s="101"/>
      <c r="D143" s="101"/>
      <c r="E143" s="102"/>
      <c r="F143" s="10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hidden="1" customHeight="1" outlineLevel="2">
      <c r="A144" s="100"/>
      <c r="B144" s="101"/>
      <c r="C144" s="101"/>
      <c r="D144" s="101"/>
      <c r="E144" s="102"/>
      <c r="F144" s="10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hidden="1" customHeight="1" outlineLevel="2">
      <c r="A145" s="100"/>
      <c r="B145" s="101"/>
      <c r="C145" s="101"/>
      <c r="D145" s="101"/>
      <c r="E145" s="102"/>
      <c r="F145" s="10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hidden="1" customHeight="1" outlineLevel="2">
      <c r="A146" s="108"/>
      <c r="B146" s="75"/>
      <c r="C146" s="75"/>
      <c r="D146" s="75"/>
      <c r="E146" s="75"/>
      <c r="F146" s="7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hidden="1" customHeight="1" outlineLevel="1" collapsed="1">
      <c r="A147" s="92" t="s">
        <v>163</v>
      </c>
      <c r="B147" s="93">
        <f t="shared" ref="B147:F147" si="25">SUM(B148:B152)</f>
        <v>6497.87</v>
      </c>
      <c r="C147" s="93">
        <f t="shared" si="25"/>
        <v>6497.87</v>
      </c>
      <c r="D147" s="93">
        <f t="shared" si="25"/>
        <v>6497.87</v>
      </c>
      <c r="E147" s="93">
        <f t="shared" si="25"/>
        <v>6698.71</v>
      </c>
      <c r="F147" s="93">
        <f t="shared" si="25"/>
        <v>0</v>
      </c>
      <c r="G147" s="57"/>
      <c r="H147" s="73"/>
      <c r="I147" s="108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hidden="1" customHeight="1" outlineLevel="2">
      <c r="A148" s="73" t="s">
        <v>164</v>
      </c>
      <c r="B148" s="74">
        <v>651.0</v>
      </c>
      <c r="C148" s="74">
        <v>651.0</v>
      </c>
      <c r="D148" s="74">
        <v>651.0</v>
      </c>
      <c r="E148" s="75">
        <v>692.98</v>
      </c>
      <c r="F148" s="7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hidden="1" customHeight="1" outlineLevel="2">
      <c r="A149" s="73" t="s">
        <v>165</v>
      </c>
      <c r="B149" s="112">
        <v>2130.73</v>
      </c>
      <c r="C149" s="74">
        <v>2130.73</v>
      </c>
      <c r="D149" s="74">
        <v>2130.73</v>
      </c>
      <c r="E149" s="75">
        <v>3015.7</v>
      </c>
      <c r="F149" s="7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hidden="1" customHeight="1" outlineLevel="2">
      <c r="A150" s="73" t="s">
        <v>166</v>
      </c>
      <c r="B150" s="112">
        <v>2598.62</v>
      </c>
      <c r="C150" s="74">
        <v>2598.62</v>
      </c>
      <c r="D150" s="74">
        <v>2598.62</v>
      </c>
      <c r="E150" s="75">
        <v>2124.11</v>
      </c>
      <c r="F150" s="7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hidden="1" customHeight="1" outlineLevel="2">
      <c r="A151" s="73" t="s">
        <v>167</v>
      </c>
      <c r="B151" s="74">
        <v>890.52</v>
      </c>
      <c r="C151" s="74">
        <v>890.52</v>
      </c>
      <c r="D151" s="74">
        <v>890.52</v>
      </c>
      <c r="E151" s="75">
        <v>865.92</v>
      </c>
      <c r="F151" s="7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hidden="1" customHeight="1" outlineLevel="2">
      <c r="A152" s="73" t="s">
        <v>168</v>
      </c>
      <c r="B152" s="74">
        <v>227.0</v>
      </c>
      <c r="C152" s="74">
        <v>227.0</v>
      </c>
      <c r="D152" s="74">
        <v>227.0</v>
      </c>
      <c r="E152" s="75"/>
      <c r="F152" s="7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hidden="1" customHeight="1" outlineLevel="2">
      <c r="A153" s="73"/>
      <c r="B153" s="74"/>
      <c r="C153" s="74"/>
      <c r="D153" s="74"/>
      <c r="E153" s="75"/>
      <c r="F153" s="7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hidden="1" customHeight="1" outlineLevel="1" collapsed="1">
      <c r="A154" s="92" t="s">
        <v>169</v>
      </c>
      <c r="B154" s="93">
        <f t="shared" ref="B154:F154" si="26">SUM(B155:B156)</f>
        <v>0</v>
      </c>
      <c r="C154" s="93">
        <f t="shared" si="26"/>
        <v>5582.65</v>
      </c>
      <c r="D154" s="93">
        <f t="shared" si="26"/>
        <v>11165</v>
      </c>
      <c r="E154" s="93">
        <f t="shared" si="26"/>
        <v>2359.93</v>
      </c>
      <c r="F154" s="93">
        <f t="shared" si="26"/>
        <v>0</v>
      </c>
      <c r="G154" s="57"/>
      <c r="H154" s="73"/>
      <c r="I154" s="108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hidden="1" customHeight="1" outlineLevel="2">
      <c r="A155" s="73" t="s">
        <v>170</v>
      </c>
      <c r="B155" s="113"/>
      <c r="C155" s="76">
        <v>5582.65</v>
      </c>
      <c r="D155" s="74">
        <v>11165.0</v>
      </c>
      <c r="E155" s="75">
        <v>2359.93</v>
      </c>
      <c r="F155" s="7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hidden="1" customHeight="1" outlineLevel="2">
      <c r="A156" s="73"/>
      <c r="B156" s="74"/>
      <c r="C156" s="74"/>
      <c r="D156" s="74"/>
      <c r="E156" s="75"/>
      <c r="F156" s="7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hidden="1" customHeight="1" outlineLevel="2">
      <c r="A157" s="73"/>
      <c r="B157" s="74"/>
      <c r="C157" s="74"/>
      <c r="D157" s="74"/>
      <c r="E157" s="75"/>
      <c r="F157" s="7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hidden="1" customHeight="1" outlineLevel="1" collapsed="1">
      <c r="A158" s="92" t="s">
        <v>171</v>
      </c>
      <c r="B158" s="93">
        <f t="shared" ref="B158:F158" si="27">SUM(B159:B161)</f>
        <v>3077.59</v>
      </c>
      <c r="C158" s="93">
        <f t="shared" si="27"/>
        <v>3077.59</v>
      </c>
      <c r="D158" s="93">
        <f t="shared" si="27"/>
        <v>3077.59</v>
      </c>
      <c r="E158" s="93">
        <f t="shared" si="27"/>
        <v>0</v>
      </c>
      <c r="F158" s="93">
        <f t="shared" si="27"/>
        <v>0</v>
      </c>
      <c r="G158" s="57"/>
      <c r="H158" s="1"/>
      <c r="I158" s="1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hidden="1" customHeight="1" outlineLevel="2">
      <c r="A159" s="73" t="s">
        <v>172</v>
      </c>
      <c r="B159" s="74">
        <v>154.59</v>
      </c>
      <c r="C159" s="74">
        <v>154.59</v>
      </c>
      <c r="D159" s="74">
        <v>154.59</v>
      </c>
      <c r="E159" s="75">
        <v>0.0</v>
      </c>
      <c r="F159" s="75"/>
      <c r="G159" s="1"/>
      <c r="H159" s="73"/>
      <c r="I159" s="11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hidden="1" customHeight="1" outlineLevel="2">
      <c r="A160" s="73" t="s">
        <v>173</v>
      </c>
      <c r="B160" s="74">
        <v>2923.0</v>
      </c>
      <c r="C160" s="74">
        <v>2923.0</v>
      </c>
      <c r="D160" s="74">
        <v>2923.0</v>
      </c>
      <c r="E160" s="75">
        <v>0.0</v>
      </c>
      <c r="F160" s="7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hidden="1" customHeight="1" outlineLevel="2">
      <c r="A161" s="73"/>
      <c r="B161" s="74"/>
      <c r="C161" s="74"/>
      <c r="D161" s="74"/>
      <c r="E161" s="75"/>
      <c r="F161" s="7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hidden="1" customHeight="1" outlineLevel="2">
      <c r="A162" s="73"/>
      <c r="B162" s="74"/>
      <c r="C162" s="74"/>
      <c r="D162" s="74"/>
      <c r="E162" s="75"/>
      <c r="F162" s="7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hidden="1" customHeight="1" outlineLevel="1" collapsed="1">
      <c r="A163" s="95" t="s">
        <v>174</v>
      </c>
      <c r="B163" s="115">
        <f t="shared" ref="B163:F163" si="28">SUM(B164:B166)</f>
        <v>0</v>
      </c>
      <c r="C163" s="115">
        <f t="shared" si="28"/>
        <v>0</v>
      </c>
      <c r="D163" s="115">
        <f t="shared" si="28"/>
        <v>0</v>
      </c>
      <c r="E163" s="115">
        <f t="shared" si="28"/>
        <v>0</v>
      </c>
      <c r="F163" s="115">
        <f t="shared" si="28"/>
        <v>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0" hidden="1" customHeight="1" outlineLevel="2">
      <c r="A164" s="100"/>
      <c r="B164" s="101"/>
      <c r="C164" s="101"/>
      <c r="D164" s="101"/>
      <c r="E164" s="102"/>
      <c r="F164" s="102"/>
      <c r="G164" s="1"/>
      <c r="H164" s="73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0" hidden="1" customHeight="1" outlineLevel="2">
      <c r="A165" s="116" t="s">
        <v>175</v>
      </c>
      <c r="B165" s="117"/>
      <c r="C165" s="117"/>
      <c r="D165" s="117"/>
      <c r="E165" s="118"/>
      <c r="F165" s="11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0" hidden="1" customHeight="1" outlineLevel="2">
      <c r="A166" s="97"/>
      <c r="B166" s="98"/>
      <c r="C166" s="98"/>
      <c r="D166" s="98"/>
      <c r="E166" s="99"/>
      <c r="F166" s="9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0" hidden="1" customHeight="1" outlineLevel="2">
      <c r="A167" s="73"/>
      <c r="B167" s="74"/>
      <c r="C167" s="74"/>
      <c r="D167" s="74"/>
      <c r="E167" s="75"/>
      <c r="F167" s="7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hidden="1" customHeight="1" outlineLevel="1" collapsed="1">
      <c r="A168" s="92" t="s">
        <v>176</v>
      </c>
      <c r="B168" s="93">
        <f t="shared" ref="B168:F168" si="29">SUM(B169:B175)</f>
        <v>6715</v>
      </c>
      <c r="C168" s="93">
        <f t="shared" si="29"/>
        <v>26256.07</v>
      </c>
      <c r="D168" s="93">
        <f t="shared" si="29"/>
        <v>22507.51</v>
      </c>
      <c r="E168" s="93">
        <f t="shared" si="29"/>
        <v>19831.21</v>
      </c>
      <c r="F168" s="93">
        <f t="shared" si="29"/>
        <v>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hidden="1" customHeight="1" outlineLevel="2">
      <c r="A169" s="73" t="s">
        <v>177</v>
      </c>
      <c r="B169" s="94"/>
      <c r="C169" s="74">
        <v>670.0</v>
      </c>
      <c r="D169" s="74">
        <v>670.0</v>
      </c>
      <c r="E169" s="74">
        <v>70.0</v>
      </c>
      <c r="F169" s="7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hidden="1" customHeight="1" outlineLevel="2">
      <c r="A170" s="73" t="s">
        <v>178</v>
      </c>
      <c r="B170" s="94"/>
      <c r="C170" s="74">
        <v>5500.0</v>
      </c>
      <c r="D170" s="74">
        <v>5500.0</v>
      </c>
      <c r="E170" s="74">
        <v>2550.0</v>
      </c>
      <c r="F170" s="74"/>
      <c r="G170" s="1"/>
      <c r="H170" s="73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hidden="1" customHeight="1" outlineLevel="2">
      <c r="A171" s="73" t="s">
        <v>179</v>
      </c>
      <c r="B171" s="94"/>
      <c r="C171" s="112">
        <v>7498.85</v>
      </c>
      <c r="D171" s="74">
        <v>7498.85</v>
      </c>
      <c r="E171" s="74">
        <v>7223.9</v>
      </c>
      <c r="F171" s="7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hidden="1" customHeight="1" outlineLevel="2">
      <c r="A172" s="73" t="s">
        <v>180</v>
      </c>
      <c r="B172" s="94"/>
      <c r="C172" s="74">
        <v>500.0</v>
      </c>
      <c r="D172" s="74">
        <v>500.0</v>
      </c>
      <c r="E172" s="74">
        <v>3600.0</v>
      </c>
      <c r="F172" s="7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hidden="1" customHeight="1" outlineLevel="2">
      <c r="A173" s="73" t="s">
        <v>181</v>
      </c>
      <c r="B173" s="94"/>
      <c r="C173" s="74">
        <v>15.99</v>
      </c>
      <c r="D173" s="74">
        <v>15.99</v>
      </c>
      <c r="E173" s="74">
        <v>387.31</v>
      </c>
      <c r="F173" s="7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hidden="1" customHeight="1" outlineLevel="2">
      <c r="A174" s="73" t="s">
        <v>182</v>
      </c>
      <c r="B174" s="94"/>
      <c r="C174" s="76">
        <v>5356.23</v>
      </c>
      <c r="D174" s="74">
        <v>1591.67</v>
      </c>
      <c r="E174" s="74"/>
      <c r="F174" s="7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hidden="1" customHeight="1" outlineLevel="2">
      <c r="A175" s="73" t="s">
        <v>183</v>
      </c>
      <c r="B175" s="76">
        <v>6715.0</v>
      </c>
      <c r="C175" s="76">
        <v>6715.0</v>
      </c>
      <c r="D175" s="74">
        <v>6731.0</v>
      </c>
      <c r="E175" s="74">
        <v>6000.0</v>
      </c>
      <c r="F175" s="7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hidden="1" customHeight="1" outlineLevel="2">
      <c r="A176" s="73"/>
      <c r="B176" s="74"/>
      <c r="C176" s="74"/>
      <c r="D176" s="74"/>
      <c r="E176" s="74"/>
      <c r="F176" s="7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hidden="1" customHeight="1" outlineLevel="1" collapsed="1">
      <c r="A177" s="92" t="s">
        <v>184</v>
      </c>
      <c r="B177" s="93">
        <f t="shared" ref="B177:F177" si="30">SUM(B178:B182)</f>
        <v>28403.14</v>
      </c>
      <c r="C177" s="93">
        <f t="shared" si="30"/>
        <v>31942.49</v>
      </c>
      <c r="D177" s="93">
        <f t="shared" si="30"/>
        <v>37142.49</v>
      </c>
      <c r="E177" s="93">
        <f t="shared" si="30"/>
        <v>16008.78</v>
      </c>
      <c r="F177" s="93">
        <f t="shared" si="30"/>
        <v>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hidden="1" customHeight="1" outlineLevel="2">
      <c r="A178" s="73" t="s">
        <v>185</v>
      </c>
      <c r="B178" s="74"/>
      <c r="C178" s="76">
        <v>2500.0</v>
      </c>
      <c r="D178" s="74">
        <v>2700.0</v>
      </c>
      <c r="E178" s="74">
        <v>13152.99</v>
      </c>
      <c r="F178" s="7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hidden="1" customHeight="1" outlineLevel="2">
      <c r="A179" s="73" t="s">
        <v>186</v>
      </c>
      <c r="B179" s="74"/>
      <c r="C179" s="74"/>
      <c r="D179" s="74">
        <v>5000.0</v>
      </c>
      <c r="E179" s="74">
        <v>-3583.33</v>
      </c>
      <c r="F179" s="7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hidden="1" customHeight="1" outlineLevel="2">
      <c r="A180" s="73" t="s">
        <v>187</v>
      </c>
      <c r="B180" s="74"/>
      <c r="C180" s="74">
        <v>1039.35</v>
      </c>
      <c r="D180" s="74">
        <v>1039.35</v>
      </c>
      <c r="E180" s="75">
        <v>697.0</v>
      </c>
      <c r="F180" s="7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hidden="1" customHeight="1" outlineLevel="2">
      <c r="A181" s="73" t="s">
        <v>188</v>
      </c>
      <c r="B181" s="74"/>
      <c r="C181" s="74"/>
      <c r="D181" s="74"/>
      <c r="E181" s="75">
        <v>59.97</v>
      </c>
      <c r="F181" s="7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hidden="1" customHeight="1" outlineLevel="2">
      <c r="A182" s="73" t="s">
        <v>189</v>
      </c>
      <c r="B182" s="103">
        <v>28403.14</v>
      </c>
      <c r="C182" s="103">
        <v>28403.14</v>
      </c>
      <c r="D182" s="74">
        <v>28403.14</v>
      </c>
      <c r="E182" s="74">
        <v>5682.15</v>
      </c>
      <c r="F182" s="7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hidden="1" customHeight="1" outlineLevel="2">
      <c r="A183" s="73"/>
      <c r="B183" s="74"/>
      <c r="C183" s="74"/>
      <c r="D183" s="74"/>
      <c r="E183" s="75"/>
      <c r="F183" s="75"/>
      <c r="G183" s="1"/>
      <c r="H183" s="73"/>
      <c r="I183" s="11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hidden="1" customHeight="1" outlineLevel="1" collapsed="1">
      <c r="A184" s="119" t="s">
        <v>190</v>
      </c>
      <c r="B184" s="66">
        <f t="shared" ref="B184:F184" si="31">SUM(B185:B186)</f>
        <v>1295.5</v>
      </c>
      <c r="C184" s="66">
        <f t="shared" si="31"/>
        <v>1295.5</v>
      </c>
      <c r="D184" s="66">
        <f t="shared" si="31"/>
        <v>1945.36</v>
      </c>
      <c r="E184" s="66">
        <f t="shared" si="31"/>
        <v>561.63</v>
      </c>
      <c r="F184" s="66">
        <f t="shared" si="31"/>
        <v>0</v>
      </c>
      <c r="G184" s="57"/>
      <c r="H184" s="1"/>
      <c r="I184" s="1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hidden="1" customHeight="1" outlineLevel="2">
      <c r="A185" s="120" t="s">
        <v>191</v>
      </c>
      <c r="B185" s="121">
        <v>541.27</v>
      </c>
      <c r="C185" s="121">
        <v>541.27</v>
      </c>
      <c r="D185" s="122">
        <v>1433.68</v>
      </c>
      <c r="E185" s="122">
        <v>561.63</v>
      </c>
      <c r="F185" s="12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hidden="1" customHeight="1" outlineLevel="2">
      <c r="A186" s="120" t="s">
        <v>192</v>
      </c>
      <c r="B186" s="121">
        <v>754.23</v>
      </c>
      <c r="C186" s="121">
        <v>754.23</v>
      </c>
      <c r="D186" s="122">
        <v>511.68</v>
      </c>
      <c r="E186" s="122">
        <v>0.0</v>
      </c>
      <c r="F186" s="12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hidden="1" customHeight="1" outlineLevel="2">
      <c r="A187" s="73"/>
      <c r="B187" s="74"/>
      <c r="C187" s="74"/>
      <c r="D187" s="74"/>
      <c r="E187" s="88"/>
      <c r="F187" s="8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hidden="1" customHeight="1" outlineLevel="1" collapsed="1">
      <c r="A188" s="92" t="s">
        <v>193</v>
      </c>
      <c r="B188" s="93">
        <f t="shared" ref="B188:F188" si="32">SUM(B189:B194)</f>
        <v>8768</v>
      </c>
      <c r="C188" s="93">
        <f t="shared" si="32"/>
        <v>8768</v>
      </c>
      <c r="D188" s="93">
        <f t="shared" si="32"/>
        <v>8741.98</v>
      </c>
      <c r="E188" s="93">
        <f t="shared" si="32"/>
        <v>5144.78</v>
      </c>
      <c r="F188" s="93">
        <f t="shared" si="32"/>
        <v>0</v>
      </c>
      <c r="G188" s="57"/>
      <c r="H188" s="1"/>
      <c r="I188" s="1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hidden="1" customHeight="1" outlineLevel="2">
      <c r="A189" s="100" t="s">
        <v>194</v>
      </c>
      <c r="B189" s="107">
        <v>5514.0</v>
      </c>
      <c r="C189" s="107">
        <v>5514.0</v>
      </c>
      <c r="D189" s="101">
        <v>5637.53</v>
      </c>
      <c r="E189" s="101">
        <v>3733.22</v>
      </c>
      <c r="F189" s="10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hidden="1" customHeight="1" outlineLevel="2">
      <c r="A190" s="100" t="s">
        <v>195</v>
      </c>
      <c r="B190" s="107">
        <v>3254.0</v>
      </c>
      <c r="C190" s="107">
        <v>3254.0</v>
      </c>
      <c r="D190" s="101">
        <v>3104.45</v>
      </c>
      <c r="E190" s="101">
        <v>1411.56</v>
      </c>
      <c r="F190" s="10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hidden="1" customHeight="1" outlineLevel="2">
      <c r="A191" s="100"/>
      <c r="B191" s="101"/>
      <c r="C191" s="101"/>
      <c r="D191" s="101"/>
      <c r="E191" s="102"/>
      <c r="F191" s="10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hidden="1" customHeight="1" outlineLevel="2">
      <c r="A192" s="100"/>
      <c r="B192" s="101"/>
      <c r="C192" s="101"/>
      <c r="D192" s="101"/>
      <c r="E192" s="102"/>
      <c r="F192" s="10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hidden="1" customHeight="1" outlineLevel="2">
      <c r="A193" s="100"/>
      <c r="B193" s="101"/>
      <c r="C193" s="101"/>
      <c r="D193" s="101"/>
      <c r="E193" s="102"/>
      <c r="F193" s="10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hidden="1" customHeight="1" outlineLevel="2">
      <c r="A194" s="100"/>
      <c r="B194" s="101"/>
      <c r="C194" s="101"/>
      <c r="D194" s="101"/>
      <c r="E194" s="102"/>
      <c r="F194" s="10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hidden="1" customHeight="1" outlineLevel="2">
      <c r="A195" s="73"/>
      <c r="B195" s="74"/>
      <c r="C195" s="74"/>
      <c r="D195" s="74"/>
      <c r="E195" s="75"/>
      <c r="F195" s="7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hidden="1" customHeight="1" outlineLevel="1" collapsed="1">
      <c r="A196" s="92" t="s">
        <v>196</v>
      </c>
      <c r="B196" s="93">
        <f t="shared" ref="B196:F196" si="33">SUM(B197:B203)</f>
        <v>2402.73</v>
      </c>
      <c r="C196" s="93">
        <f t="shared" si="33"/>
        <v>2402.73</v>
      </c>
      <c r="D196" s="93">
        <f t="shared" si="33"/>
        <v>2402.73</v>
      </c>
      <c r="E196" s="93">
        <f t="shared" si="33"/>
        <v>1789.11</v>
      </c>
      <c r="F196" s="93">
        <f t="shared" si="33"/>
        <v>0</v>
      </c>
      <c r="G196" s="57"/>
      <c r="H196" s="1"/>
      <c r="I196" s="1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hidden="1" customHeight="1" outlineLevel="2">
      <c r="A197" s="73" t="s">
        <v>197</v>
      </c>
      <c r="B197" s="74">
        <v>182.22</v>
      </c>
      <c r="C197" s="74">
        <v>182.22</v>
      </c>
      <c r="D197" s="74">
        <v>182.22</v>
      </c>
      <c r="E197" s="75">
        <v>121.89</v>
      </c>
      <c r="F197" s="7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hidden="1" customHeight="1" outlineLevel="2">
      <c r="A198" s="73" t="s">
        <v>198</v>
      </c>
      <c r="B198" s="112">
        <v>2220.51</v>
      </c>
      <c r="C198" s="74">
        <v>2220.51</v>
      </c>
      <c r="D198" s="74">
        <v>2220.51</v>
      </c>
      <c r="E198" s="74">
        <v>1667.22</v>
      </c>
      <c r="F198" s="75"/>
      <c r="G198" s="1"/>
      <c r="H198" s="73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hidden="1" customHeight="1" outlineLevel="2">
      <c r="A199" s="73"/>
      <c r="B199" s="74"/>
      <c r="C199" s="74"/>
      <c r="D199" s="74"/>
      <c r="E199" s="75"/>
      <c r="F199" s="7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hidden="1" customHeight="1" outlineLevel="2">
      <c r="A200" s="73"/>
      <c r="B200" s="74"/>
      <c r="C200" s="74"/>
      <c r="D200" s="74"/>
      <c r="E200" s="75"/>
      <c r="F200" s="7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hidden="1" customHeight="1" outlineLevel="2">
      <c r="A201" s="73"/>
      <c r="B201" s="74"/>
      <c r="C201" s="74"/>
      <c r="D201" s="74"/>
      <c r="E201" s="75"/>
      <c r="F201" s="7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hidden="1" customHeight="1" outlineLevel="2">
      <c r="A202" s="73"/>
      <c r="B202" s="74"/>
      <c r="C202" s="74"/>
      <c r="D202" s="74"/>
      <c r="E202" s="75"/>
      <c r="F202" s="7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hidden="1" customHeight="1" outlineLevel="2">
      <c r="A203" s="73"/>
      <c r="B203" s="74"/>
      <c r="C203" s="74"/>
      <c r="D203" s="74"/>
      <c r="E203" s="75"/>
      <c r="F203" s="7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hidden="1" customHeight="1" outlineLevel="2">
      <c r="A204" s="73"/>
      <c r="B204" s="74"/>
      <c r="C204" s="74"/>
      <c r="D204" s="74"/>
      <c r="E204" s="88"/>
      <c r="F204" s="8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hidden="1" customHeight="1" outlineLevel="1" collapsed="1">
      <c r="A205" s="92" t="s">
        <v>199</v>
      </c>
      <c r="B205" s="93">
        <f t="shared" ref="B205:F205" si="34">SUM(B206:B216)</f>
        <v>2803.84</v>
      </c>
      <c r="C205" s="93">
        <f t="shared" si="34"/>
        <v>2803.84</v>
      </c>
      <c r="D205" s="93">
        <f t="shared" si="34"/>
        <v>2803.84</v>
      </c>
      <c r="E205" s="93">
        <f t="shared" si="34"/>
        <v>4090.53</v>
      </c>
      <c r="F205" s="93">
        <f t="shared" si="34"/>
        <v>0</v>
      </c>
      <c r="G205" s="57"/>
      <c r="H205" s="1"/>
      <c r="I205" s="1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hidden="1" customHeight="1" outlineLevel="2">
      <c r="A206" s="73" t="s">
        <v>200</v>
      </c>
      <c r="B206" s="74">
        <v>1238.79</v>
      </c>
      <c r="C206" s="74">
        <v>1238.79</v>
      </c>
      <c r="D206" s="74">
        <v>1238.79</v>
      </c>
      <c r="E206" s="74">
        <v>1126.8</v>
      </c>
      <c r="F206" s="7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hidden="1" customHeight="1" outlineLevel="2">
      <c r="A207" s="73" t="s">
        <v>201</v>
      </c>
      <c r="B207" s="74">
        <v>55.62</v>
      </c>
      <c r="C207" s="74">
        <v>55.62</v>
      </c>
      <c r="D207" s="74">
        <v>55.62</v>
      </c>
      <c r="E207" s="75">
        <v>46.99</v>
      </c>
      <c r="F207" s="7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hidden="1" customHeight="1" outlineLevel="2">
      <c r="A208" s="73" t="s">
        <v>202</v>
      </c>
      <c r="B208" s="74">
        <v>620.0</v>
      </c>
      <c r="C208" s="74">
        <v>620.0</v>
      </c>
      <c r="D208" s="74">
        <v>620.0</v>
      </c>
      <c r="E208" s="75">
        <v>2139.0</v>
      </c>
      <c r="F208" s="7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hidden="1" customHeight="1" outlineLevel="2">
      <c r="A209" s="73" t="s">
        <v>203</v>
      </c>
      <c r="B209" s="74"/>
      <c r="C209" s="74"/>
      <c r="D209" s="74"/>
      <c r="E209" s="75"/>
      <c r="F209" s="7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hidden="1" customHeight="1" outlineLevel="2">
      <c r="A210" s="73" t="s">
        <v>204</v>
      </c>
      <c r="B210" s="74">
        <v>889.43</v>
      </c>
      <c r="C210" s="74">
        <v>889.43</v>
      </c>
      <c r="D210" s="74">
        <v>889.43</v>
      </c>
      <c r="E210" s="74">
        <v>777.74</v>
      </c>
      <c r="F210" s="7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hidden="1" customHeight="1" outlineLevel="2">
      <c r="A211" s="73"/>
      <c r="B211" s="74"/>
      <c r="C211" s="74"/>
      <c r="D211" s="74"/>
      <c r="E211" s="75"/>
      <c r="F211" s="7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hidden="1" customHeight="1" outlineLevel="2">
      <c r="A212" s="73"/>
      <c r="B212" s="74"/>
      <c r="C212" s="74"/>
      <c r="D212" s="74"/>
      <c r="E212" s="75"/>
      <c r="F212" s="7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hidden="1" customHeight="1" outlineLevel="2">
      <c r="A213" s="73"/>
      <c r="B213" s="74"/>
      <c r="C213" s="74"/>
      <c r="D213" s="74"/>
      <c r="E213" s="75"/>
      <c r="F213" s="7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hidden="1" customHeight="1" outlineLevel="2">
      <c r="A214" s="73"/>
      <c r="B214" s="74"/>
      <c r="C214" s="74"/>
      <c r="D214" s="74"/>
      <c r="E214" s="75"/>
      <c r="F214" s="7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hidden="1" customHeight="1" outlineLevel="2">
      <c r="A215" s="73"/>
      <c r="B215" s="74"/>
      <c r="C215" s="74"/>
      <c r="D215" s="74"/>
      <c r="E215" s="75"/>
      <c r="F215" s="7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hidden="1" customHeight="1" outlineLevel="2">
      <c r="A216" s="73"/>
      <c r="B216" s="74"/>
      <c r="C216" s="74"/>
      <c r="D216" s="74"/>
      <c r="E216" s="75"/>
      <c r="F216" s="7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hidden="1" customHeight="1" outlineLevel="2">
      <c r="A217" s="73"/>
      <c r="B217" s="74"/>
      <c r="C217" s="74"/>
      <c r="D217" s="74"/>
      <c r="E217" s="88"/>
      <c r="F217" s="8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hidden="1" customHeight="1" outlineLevel="1" collapsed="1">
      <c r="A218" s="92" t="s">
        <v>205</v>
      </c>
      <c r="B218" s="93">
        <f t="shared" ref="B218:F218" si="35">SUM(B219:B223)</f>
        <v>0</v>
      </c>
      <c r="C218" s="93">
        <f t="shared" si="35"/>
        <v>0</v>
      </c>
      <c r="D218" s="93">
        <f t="shared" si="35"/>
        <v>0</v>
      </c>
      <c r="E218" s="93">
        <f t="shared" si="35"/>
        <v>0</v>
      </c>
      <c r="F218" s="93">
        <f t="shared" si="35"/>
        <v>0</v>
      </c>
      <c r="G218" s="57"/>
      <c r="H218" s="1"/>
      <c r="I218" s="1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hidden="1" customHeight="1" outlineLevel="2">
      <c r="A219" s="73" t="s">
        <v>206</v>
      </c>
      <c r="B219" s="74"/>
      <c r="C219" s="74"/>
      <c r="D219" s="74"/>
      <c r="E219" s="75"/>
      <c r="F219" s="7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hidden="1" customHeight="1" outlineLevel="2">
      <c r="A220" s="73"/>
      <c r="B220" s="74"/>
      <c r="C220" s="74"/>
      <c r="D220" s="74"/>
      <c r="E220" s="75"/>
      <c r="F220" s="7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hidden="1" customHeight="1" outlineLevel="2">
      <c r="A221" s="73"/>
      <c r="B221" s="74"/>
      <c r="C221" s="74"/>
      <c r="D221" s="74"/>
      <c r="E221" s="75"/>
      <c r="F221" s="7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hidden="1" customHeight="1" outlineLevel="2">
      <c r="A222" s="73"/>
      <c r="B222" s="74"/>
      <c r="C222" s="74"/>
      <c r="D222" s="74"/>
      <c r="E222" s="75"/>
      <c r="F222" s="7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hidden="1" customHeight="1" outlineLevel="2">
      <c r="A223" s="73"/>
      <c r="B223" s="74"/>
      <c r="C223" s="74"/>
      <c r="D223" s="74"/>
      <c r="E223" s="75"/>
      <c r="F223" s="7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hidden="1" customHeight="1" outlineLevel="2">
      <c r="A224" s="73"/>
      <c r="B224" s="74"/>
      <c r="C224" s="74"/>
      <c r="D224" s="74"/>
      <c r="E224" s="75"/>
      <c r="F224" s="7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collapsed="1">
      <c r="A225" s="71" t="s">
        <v>207</v>
      </c>
      <c r="B225" s="72">
        <f t="shared" ref="B225:F225" si="36">SUM(B226:B235)</f>
        <v>3732.22</v>
      </c>
      <c r="C225" s="72">
        <f t="shared" si="36"/>
        <v>3732.22</v>
      </c>
      <c r="D225" s="72">
        <f t="shared" si="36"/>
        <v>4641.22</v>
      </c>
      <c r="E225" s="72">
        <f t="shared" si="36"/>
        <v>1531.09</v>
      </c>
      <c r="F225" s="72">
        <f t="shared" si="36"/>
        <v>0</v>
      </c>
      <c r="G225" s="57"/>
      <c r="H225" s="1"/>
      <c r="I225" s="1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5.75" hidden="1" customHeight="1" outlineLevel="1">
      <c r="A226" s="73" t="s">
        <v>208</v>
      </c>
      <c r="B226" s="74">
        <v>1179.22</v>
      </c>
      <c r="C226" s="74">
        <v>1179.22</v>
      </c>
      <c r="D226" s="74">
        <v>1179.22</v>
      </c>
      <c r="E226" s="74">
        <v>985.89</v>
      </c>
      <c r="F226" s="7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hidden="1" customHeight="1" outlineLevel="1">
      <c r="A227" s="73" t="s">
        <v>209</v>
      </c>
      <c r="B227" s="76">
        <v>138.0</v>
      </c>
      <c r="C227" s="76">
        <v>138.0</v>
      </c>
      <c r="D227" s="74">
        <v>1047.0</v>
      </c>
      <c r="E227" s="74">
        <v>38.2</v>
      </c>
      <c r="F227" s="7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hidden="1" customHeight="1" outlineLevel="1">
      <c r="A228" s="73" t="s">
        <v>210</v>
      </c>
      <c r="B228" s="74"/>
      <c r="C228" s="74"/>
      <c r="D228" s="74"/>
      <c r="E228" s="74"/>
      <c r="F228" s="7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hidden="1" customHeight="1" outlineLevel="1">
      <c r="A229" s="73" t="s">
        <v>211</v>
      </c>
      <c r="B229" s="74"/>
      <c r="C229" s="74"/>
      <c r="D229" s="74"/>
      <c r="E229" s="74"/>
      <c r="F229" s="7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hidden="1" customHeight="1" outlineLevel="1">
      <c r="A230" s="73" t="s">
        <v>212</v>
      </c>
      <c r="B230" s="74"/>
      <c r="C230" s="74"/>
      <c r="D230" s="74"/>
      <c r="E230" s="74">
        <v>151.0</v>
      </c>
      <c r="F230" s="7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hidden="1" customHeight="1" outlineLevel="1">
      <c r="A231" s="73" t="s">
        <v>213</v>
      </c>
      <c r="B231" s="74"/>
      <c r="C231" s="74"/>
      <c r="D231" s="74"/>
      <c r="E231" s="74"/>
      <c r="F231" s="7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hidden="1" customHeight="1" outlineLevel="1">
      <c r="A232" s="73" t="s">
        <v>214</v>
      </c>
      <c r="B232" s="74">
        <v>538.0</v>
      </c>
      <c r="C232" s="74">
        <v>538.0</v>
      </c>
      <c r="D232" s="74">
        <v>538.0</v>
      </c>
      <c r="E232" s="74">
        <v>0.0</v>
      </c>
      <c r="F232" s="7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hidden="1" customHeight="1" outlineLevel="1">
      <c r="A233" s="73" t="s">
        <v>215</v>
      </c>
      <c r="B233" s="74">
        <v>441.0</v>
      </c>
      <c r="C233" s="74">
        <v>441.0</v>
      </c>
      <c r="D233" s="74">
        <v>441.0</v>
      </c>
      <c r="E233" s="75">
        <v>356.0</v>
      </c>
      <c r="F233" s="7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hidden="1" customHeight="1" outlineLevel="1">
      <c r="A234" s="73" t="s">
        <v>216</v>
      </c>
      <c r="B234" s="74">
        <v>1436.0</v>
      </c>
      <c r="C234" s="74">
        <v>1436.0</v>
      </c>
      <c r="D234" s="74">
        <v>1436.0</v>
      </c>
      <c r="E234" s="74">
        <v>0.0</v>
      </c>
      <c r="F234" s="7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hidden="1" customHeight="1" outlineLevel="1">
      <c r="A235" s="73"/>
      <c r="B235" s="74"/>
      <c r="C235" s="74"/>
      <c r="D235" s="74"/>
      <c r="E235" s="75"/>
      <c r="F235" s="7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hidden="1" customHeight="1" outlineLevel="1">
      <c r="A236" s="73"/>
      <c r="B236" s="74"/>
      <c r="C236" s="74"/>
      <c r="D236" s="74"/>
      <c r="E236" s="88"/>
      <c r="F236" s="8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collapsed="1">
      <c r="A237" s="71" t="s">
        <v>217</v>
      </c>
      <c r="B237" s="72">
        <f t="shared" ref="B237:F237" si="37">SUM(B238:B250)</f>
        <v>120770.3</v>
      </c>
      <c r="C237" s="72">
        <f t="shared" si="37"/>
        <v>156505.7</v>
      </c>
      <c r="D237" s="72">
        <f t="shared" si="37"/>
        <v>182766.87</v>
      </c>
      <c r="E237" s="72">
        <f t="shared" si="37"/>
        <v>193225.56</v>
      </c>
      <c r="F237" s="72">
        <f t="shared" si="37"/>
        <v>0</v>
      </c>
      <c r="G237" s="124"/>
      <c r="H237" s="1"/>
      <c r="I237" s="1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5.75" hidden="1" customHeight="1" outlineLevel="1">
      <c r="A238" s="73" t="s">
        <v>218</v>
      </c>
      <c r="B238" s="74">
        <f>C238-28922.4-6813</f>
        <v>118742.3</v>
      </c>
      <c r="C238" s="76">
        <f>118829*1.3</f>
        <v>154477.7</v>
      </c>
      <c r="D238" s="74">
        <v>177740.43</v>
      </c>
      <c r="E238" s="74">
        <v>190879.66</v>
      </c>
      <c r="F238" s="7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hidden="1" customHeight="1" outlineLevel="1">
      <c r="A239" s="73" t="s">
        <v>219</v>
      </c>
      <c r="B239" s="74"/>
      <c r="C239" s="74"/>
      <c r="D239" s="74"/>
      <c r="E239" s="75"/>
      <c r="F239" s="7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hidden="1" customHeight="1" outlineLevel="1">
      <c r="A240" s="73" t="s">
        <v>220</v>
      </c>
      <c r="B240" s="74"/>
      <c r="C240" s="74"/>
      <c r="D240" s="74"/>
      <c r="E240" s="75"/>
      <c r="F240" s="75"/>
      <c r="G240" s="1"/>
      <c r="H240" s="73"/>
      <c r="I240" s="12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hidden="1" customHeight="1" outlineLevel="1">
      <c r="A241" s="73" t="s">
        <v>221</v>
      </c>
      <c r="B241" s="74">
        <v>678.0</v>
      </c>
      <c r="C241" s="74">
        <v>678.0</v>
      </c>
      <c r="D241" s="74">
        <v>678.0</v>
      </c>
      <c r="E241" s="74">
        <v>4396.0</v>
      </c>
      <c r="F241" s="7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hidden="1" customHeight="1" outlineLevel="1">
      <c r="A242" s="73" t="s">
        <v>222</v>
      </c>
      <c r="B242" s="74"/>
      <c r="C242" s="74"/>
      <c r="D242" s="74"/>
      <c r="E242" s="75"/>
      <c r="F242" s="7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hidden="1" customHeight="1" outlineLevel="1">
      <c r="A243" s="73" t="s">
        <v>223</v>
      </c>
      <c r="B243" s="74">
        <v>400.0</v>
      </c>
      <c r="C243" s="74">
        <v>400.0</v>
      </c>
      <c r="D243" s="74">
        <v>400.0</v>
      </c>
      <c r="E243" s="74">
        <v>3903.9</v>
      </c>
      <c r="F243" s="7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hidden="1" customHeight="1" outlineLevel="1">
      <c r="A244" s="73" t="s">
        <v>224</v>
      </c>
      <c r="B244" s="74"/>
      <c r="C244" s="74"/>
      <c r="D244" s="74">
        <v>1000.0</v>
      </c>
      <c r="E244" s="75"/>
      <c r="F244" s="7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hidden="1" customHeight="1" outlineLevel="1">
      <c r="A245" s="73" t="s">
        <v>225</v>
      </c>
      <c r="B245" s="74">
        <v>950.0</v>
      </c>
      <c r="C245" s="74">
        <v>950.0</v>
      </c>
      <c r="D245" s="74">
        <v>950.0</v>
      </c>
      <c r="E245" s="75">
        <v>0.0</v>
      </c>
      <c r="F245" s="7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hidden="1" customHeight="1" outlineLevel="1">
      <c r="A246" s="73" t="s">
        <v>226</v>
      </c>
      <c r="B246" s="74"/>
      <c r="C246" s="74"/>
      <c r="D246" s="74"/>
      <c r="E246" s="75"/>
      <c r="F246" s="7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hidden="1" customHeight="1" outlineLevel="1">
      <c r="A247" s="73" t="s">
        <v>227</v>
      </c>
      <c r="B247" s="74"/>
      <c r="C247" s="74"/>
      <c r="D247" s="74">
        <v>1998.44</v>
      </c>
      <c r="E247" s="75">
        <v>-5954.0</v>
      </c>
      <c r="F247" s="7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hidden="1" customHeight="1" outlineLevel="1">
      <c r="A248" s="73"/>
      <c r="B248" s="74"/>
      <c r="C248" s="74"/>
      <c r="D248" s="74"/>
      <c r="E248" s="75"/>
      <c r="F248" s="7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hidden="1" customHeight="1" outlineLevel="1">
      <c r="A249" s="73"/>
      <c r="B249" s="74"/>
      <c r="C249" s="74"/>
      <c r="D249" s="74"/>
      <c r="E249" s="75"/>
      <c r="F249" s="7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hidden="1" customHeight="1" outlineLevel="1">
      <c r="A250" s="73"/>
      <c r="B250" s="74"/>
      <c r="C250" s="74"/>
      <c r="D250" s="74"/>
      <c r="E250" s="75"/>
      <c r="F250" s="7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hidden="1" customHeight="1" outlineLevel="1">
      <c r="A251" s="73"/>
      <c r="B251" s="74"/>
      <c r="C251" s="74"/>
      <c r="D251" s="74"/>
      <c r="E251" s="75"/>
      <c r="F251" s="7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collapsed="1">
      <c r="A252" s="71" t="s">
        <v>228</v>
      </c>
      <c r="B252" s="72">
        <f t="shared" ref="B252:F252" si="38">SUM(B253:B264)</f>
        <v>25899</v>
      </c>
      <c r="C252" s="72">
        <f t="shared" si="38"/>
        <v>32554.81</v>
      </c>
      <c r="D252" s="72">
        <f t="shared" si="38"/>
        <v>37604.55</v>
      </c>
      <c r="E252" s="72">
        <f t="shared" si="38"/>
        <v>38165.14</v>
      </c>
      <c r="F252" s="72">
        <f t="shared" si="38"/>
        <v>0</v>
      </c>
      <c r="G252" s="57"/>
      <c r="H252" s="1"/>
      <c r="I252" s="1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5.75" hidden="1" customHeight="1" outlineLevel="1">
      <c r="A253" s="73" t="s">
        <v>229</v>
      </c>
      <c r="B253" s="76">
        <v>11063.35</v>
      </c>
      <c r="C253" s="76">
        <v>14390.0</v>
      </c>
      <c r="D253" s="74">
        <v>16540.61</v>
      </c>
      <c r="E253" s="75">
        <v>17675.45</v>
      </c>
      <c r="F253" s="7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hidden="1" customHeight="1" outlineLevel="1">
      <c r="A254" s="73" t="s">
        <v>230</v>
      </c>
      <c r="B254" s="74"/>
      <c r="C254" s="74"/>
      <c r="D254" s="74"/>
      <c r="E254" s="75"/>
      <c r="F254" s="7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hidden="1" customHeight="1" outlineLevel="1">
      <c r="A255" s="73" t="s">
        <v>231</v>
      </c>
      <c r="B255" s="74"/>
      <c r="C255" s="74"/>
      <c r="D255" s="74"/>
      <c r="E255" s="75"/>
      <c r="F255" s="7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hidden="1" customHeight="1" outlineLevel="1">
      <c r="A256" s="73" t="s">
        <v>232</v>
      </c>
      <c r="B256" s="74"/>
      <c r="C256" s="74"/>
      <c r="D256" s="74"/>
      <c r="E256" s="75"/>
      <c r="F256" s="7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hidden="1" customHeight="1" outlineLevel="1">
      <c r="A257" s="73" t="s">
        <v>233</v>
      </c>
      <c r="B257" s="103">
        <v>2468.66</v>
      </c>
      <c r="C257" s="76">
        <v>2468.66</v>
      </c>
      <c r="D257" s="74">
        <v>3703.2</v>
      </c>
      <c r="E257" s="75">
        <v>3432.45</v>
      </c>
      <c r="F257" s="7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hidden="1" customHeight="1" outlineLevel="1">
      <c r="A258" s="73" t="s">
        <v>234</v>
      </c>
      <c r="B258" s="112">
        <v>11523.99</v>
      </c>
      <c r="C258" s="126">
        <v>11523.99</v>
      </c>
      <c r="D258" s="74">
        <v>11523.99</v>
      </c>
      <c r="E258" s="75">
        <v>10071.43</v>
      </c>
      <c r="F258" s="7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hidden="1" customHeight="1" outlineLevel="1">
      <c r="A259" s="73" t="s">
        <v>235</v>
      </c>
      <c r="B259" s="74"/>
      <c r="C259" s="74"/>
      <c r="D259" s="74"/>
      <c r="E259" s="75"/>
      <c r="F259" s="7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hidden="1" customHeight="1" outlineLevel="1">
      <c r="A260" s="73" t="s">
        <v>236</v>
      </c>
      <c r="B260" s="74"/>
      <c r="C260" s="74"/>
      <c r="D260" s="74"/>
      <c r="E260" s="75"/>
      <c r="F260" s="7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hidden="1" customHeight="1" outlineLevel="1">
      <c r="A261" s="73" t="s">
        <v>237</v>
      </c>
      <c r="B261" s="74"/>
      <c r="C261" s="74"/>
      <c r="D261" s="74"/>
      <c r="E261" s="75"/>
      <c r="F261" s="7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hidden="1" customHeight="1" outlineLevel="1">
      <c r="A262" s="73" t="s">
        <v>238</v>
      </c>
      <c r="B262" s="74">
        <v>551.0</v>
      </c>
      <c r="C262" s="74">
        <v>551.0</v>
      </c>
      <c r="D262" s="74">
        <v>551.0</v>
      </c>
      <c r="E262" s="75">
        <v>524.0</v>
      </c>
      <c r="F262" s="75"/>
      <c r="G262" s="1"/>
      <c r="H262" s="73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hidden="1" customHeight="1" outlineLevel="1">
      <c r="A263" s="73" t="s">
        <v>239</v>
      </c>
      <c r="B263" s="74">
        <v>292.0</v>
      </c>
      <c r="C263" s="74">
        <v>292.0</v>
      </c>
      <c r="D263" s="74">
        <v>292.0</v>
      </c>
      <c r="E263" s="75">
        <v>789.0</v>
      </c>
      <c r="F263" s="75"/>
      <c r="G263" s="1"/>
      <c r="H263" s="73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hidden="1" customHeight="1" outlineLevel="1">
      <c r="A264" s="73" t="s">
        <v>240</v>
      </c>
      <c r="B264" s="74"/>
      <c r="C264" s="76">
        <v>3329.16</v>
      </c>
      <c r="D264" s="74">
        <v>4993.75</v>
      </c>
      <c r="E264" s="75">
        <v>5672.81</v>
      </c>
      <c r="F264" s="7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hidden="1" customHeight="1" outlineLevel="1">
      <c r="A265" s="73"/>
      <c r="B265" s="74"/>
      <c r="C265" s="74"/>
      <c r="D265" s="74"/>
      <c r="E265" s="88"/>
      <c r="F265" s="8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collapsed="1">
      <c r="A266" s="127" t="s">
        <v>241</v>
      </c>
      <c r="B266" s="128">
        <f t="shared" ref="B266:F266" si="39">SUM(B267:B269)</f>
        <v>58611.76</v>
      </c>
      <c r="C266" s="128">
        <f t="shared" si="39"/>
        <v>58611.76</v>
      </c>
      <c r="D266" s="128">
        <f t="shared" si="39"/>
        <v>59336.13</v>
      </c>
      <c r="E266" s="128">
        <f t="shared" si="39"/>
        <v>29663.77</v>
      </c>
      <c r="F266" s="128">
        <f t="shared" si="39"/>
        <v>0</v>
      </c>
      <c r="G266" s="57"/>
      <c r="H266" s="1"/>
      <c r="I266" s="1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5.75" hidden="1" customHeight="1" outlineLevel="1">
      <c r="A267" s="73" t="s">
        <v>242</v>
      </c>
      <c r="B267" s="112">
        <v>30398.79</v>
      </c>
      <c r="C267" s="112">
        <v>30398.79</v>
      </c>
      <c r="D267" s="74">
        <v>30398.79</v>
      </c>
      <c r="E267" s="74">
        <v>17602.05</v>
      </c>
      <c r="F267" s="7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hidden="1" customHeight="1" outlineLevel="1">
      <c r="A268" s="73" t="s">
        <v>243</v>
      </c>
      <c r="B268" s="112">
        <v>28212.97</v>
      </c>
      <c r="C268" s="112">
        <v>28212.97</v>
      </c>
      <c r="D268" s="74">
        <v>28212.97</v>
      </c>
      <c r="E268" s="74">
        <v>12061.72</v>
      </c>
      <c r="F268" s="7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hidden="1" customHeight="1" outlineLevel="1">
      <c r="A269" s="73" t="s">
        <v>244</v>
      </c>
      <c r="B269" s="74"/>
      <c r="C269" s="74"/>
      <c r="D269" s="74">
        <v>724.37</v>
      </c>
      <c r="E269" s="75">
        <v>0.0</v>
      </c>
      <c r="F269" s="7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collapsed="1">
      <c r="A270" s="71" t="s">
        <v>245</v>
      </c>
      <c r="B270" s="129">
        <f t="shared" ref="B270:F270" si="40">SUM(B271:B272)</f>
        <v>0</v>
      </c>
      <c r="C270" s="129">
        <f t="shared" si="40"/>
        <v>0</v>
      </c>
      <c r="D270" s="129">
        <f t="shared" si="40"/>
        <v>0</v>
      </c>
      <c r="E270" s="129">
        <f t="shared" si="40"/>
        <v>0</v>
      </c>
      <c r="F270" s="129">
        <f t="shared" si="40"/>
        <v>0</v>
      </c>
      <c r="G270" s="57"/>
      <c r="H270" s="1"/>
      <c r="I270" s="1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5.75" hidden="1" customHeight="1" outlineLevel="1">
      <c r="A271" s="97" t="s">
        <v>246</v>
      </c>
      <c r="B271" s="99">
        <v>0.0</v>
      </c>
      <c r="C271" s="99">
        <v>0.0</v>
      </c>
      <c r="D271" s="99">
        <v>0.0</v>
      </c>
      <c r="E271" s="99">
        <v>0.0</v>
      </c>
      <c r="F271" s="9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hidden="1" customHeight="1" outlineLevel="1">
      <c r="A272" s="100"/>
      <c r="B272" s="101"/>
      <c r="C272" s="101"/>
      <c r="D272" s="101"/>
      <c r="E272" s="102"/>
      <c r="F272" s="10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hidden="1" customHeight="1" outlineLevel="1">
      <c r="A273" s="73"/>
      <c r="B273" s="74"/>
      <c r="C273" s="74"/>
      <c r="D273" s="74"/>
      <c r="E273" s="75"/>
      <c r="F273" s="7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collapsed="1">
      <c r="A274" s="130" t="s">
        <v>247</v>
      </c>
      <c r="B274" s="131">
        <f t="shared" ref="B274:F274" si="41">SUM(B275)</f>
        <v>0</v>
      </c>
      <c r="C274" s="131">
        <f t="shared" si="41"/>
        <v>0</v>
      </c>
      <c r="D274" s="131">
        <f t="shared" si="41"/>
        <v>0</v>
      </c>
      <c r="E274" s="131">
        <f t="shared" si="41"/>
        <v>0</v>
      </c>
      <c r="F274" s="131">
        <f t="shared" si="41"/>
        <v>0</v>
      </c>
      <c r="G274" s="57"/>
      <c r="H274" s="1"/>
      <c r="I274" s="1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5.75" hidden="1" customHeight="1" outlineLevel="1">
      <c r="A275" s="73" t="s">
        <v>248</v>
      </c>
      <c r="B275" s="74"/>
      <c r="C275" s="74"/>
      <c r="D275" s="74"/>
      <c r="E275" s="75"/>
      <c r="F275" s="7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hidden="1" customHeight="1" outlineLevel="1">
      <c r="A276" s="73"/>
      <c r="B276" s="74"/>
      <c r="C276" s="74"/>
      <c r="D276" s="74"/>
      <c r="E276" s="75"/>
      <c r="F276" s="7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collapsed="1">
      <c r="A277" s="130" t="s">
        <v>249</v>
      </c>
      <c r="B277" s="131">
        <f t="shared" ref="B277:F277" si="42">SUM(B278:B280)</f>
        <v>0</v>
      </c>
      <c r="C277" s="131">
        <f t="shared" si="42"/>
        <v>434.31</v>
      </c>
      <c r="D277" s="131">
        <f t="shared" si="42"/>
        <v>434.31</v>
      </c>
      <c r="E277" s="131">
        <f t="shared" si="42"/>
        <v>424.09</v>
      </c>
      <c r="F277" s="131">
        <f t="shared" si="42"/>
        <v>0</v>
      </c>
      <c r="G277" s="57"/>
      <c r="H277" s="1"/>
      <c r="I277" s="1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5.75" hidden="1" customHeight="1" outlineLevel="1">
      <c r="A278" s="73" t="s">
        <v>250</v>
      </c>
      <c r="B278" s="74"/>
      <c r="C278" s="74"/>
      <c r="D278" s="74"/>
      <c r="E278" s="75">
        <v>6.96</v>
      </c>
      <c r="F278" s="7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hidden="1" customHeight="1" outlineLevel="1">
      <c r="A279" s="73" t="s">
        <v>251</v>
      </c>
      <c r="B279" s="74"/>
      <c r="C279" s="74">
        <v>434.31</v>
      </c>
      <c r="D279" s="74">
        <v>434.31</v>
      </c>
      <c r="E279" s="75">
        <v>417.13</v>
      </c>
      <c r="F279" s="7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hidden="1" customHeight="1" outlineLevel="1">
      <c r="A280" s="73"/>
      <c r="B280" s="74"/>
      <c r="C280" s="74"/>
      <c r="D280" s="74"/>
      <c r="E280" s="75"/>
      <c r="F280" s="7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hidden="1" customHeight="1" outlineLevel="1">
      <c r="A281" s="73"/>
      <c r="B281" s="74"/>
      <c r="C281" s="74"/>
      <c r="D281" s="74"/>
      <c r="E281" s="75"/>
      <c r="F281" s="7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81" t="s">
        <v>252</v>
      </c>
      <c r="B282" s="82">
        <f t="shared" ref="B282:F282" si="43">B54+B57+B70+B74+B225+B237+B252+B266+B270+B274+B277</f>
        <v>367602.77</v>
      </c>
      <c r="C282" s="82">
        <f t="shared" si="43"/>
        <v>405175.68</v>
      </c>
      <c r="D282" s="82">
        <f t="shared" si="43"/>
        <v>435146.59</v>
      </c>
      <c r="E282" s="82">
        <f t="shared" si="43"/>
        <v>390835.97</v>
      </c>
      <c r="F282" s="82">
        <f t="shared" si="43"/>
        <v>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32" t="s">
        <v>253</v>
      </c>
      <c r="B283" s="133">
        <f t="shared" ref="B283:F283" si="44">B52-B282</f>
        <v>64738.75</v>
      </c>
      <c r="C283" s="133">
        <f t="shared" si="44"/>
        <v>-9759.67</v>
      </c>
      <c r="D283" s="133">
        <f t="shared" si="44"/>
        <v>-250460.04</v>
      </c>
      <c r="E283" s="133">
        <f t="shared" si="44"/>
        <v>-257791.82</v>
      </c>
      <c r="F283" s="133">
        <f t="shared" si="44"/>
        <v>0</v>
      </c>
      <c r="G283" s="134"/>
      <c r="H283" s="1"/>
      <c r="I283" s="1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ht="15.75" customHeight="1">
      <c r="A284" s="68" t="s">
        <v>254</v>
      </c>
      <c r="B284" s="69"/>
      <c r="C284" s="69"/>
      <c r="D284" s="69"/>
      <c r="E284" s="70"/>
      <c r="F284" s="7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35" t="s">
        <v>255</v>
      </c>
      <c r="B285" s="96">
        <f t="shared" ref="B285:F285" si="45">B286+B287</f>
        <v>718.68</v>
      </c>
      <c r="C285" s="96">
        <f t="shared" si="45"/>
        <v>718.68</v>
      </c>
      <c r="D285" s="96">
        <f t="shared" si="45"/>
        <v>718.68</v>
      </c>
      <c r="E285" s="96">
        <f t="shared" si="45"/>
        <v>2417.9</v>
      </c>
      <c r="F285" s="96">
        <f t="shared" si="45"/>
        <v>0</v>
      </c>
      <c r="G285" s="57"/>
      <c r="H285" s="1"/>
      <c r="I285" s="1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5.75" customHeight="1" outlineLevel="1">
      <c r="A286" s="73" t="s">
        <v>256</v>
      </c>
      <c r="B286" s="74">
        <v>620.0</v>
      </c>
      <c r="C286" s="74">
        <v>620.0</v>
      </c>
      <c r="D286" s="74">
        <v>620.0</v>
      </c>
      <c r="E286" s="75">
        <v>2139.0</v>
      </c>
      <c r="F286" s="7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outlineLevel="1">
      <c r="A287" s="73" t="s">
        <v>257</v>
      </c>
      <c r="B287" s="74">
        <v>98.68</v>
      </c>
      <c r="C287" s="74">
        <v>98.68</v>
      </c>
      <c r="D287" s="74">
        <v>98.68</v>
      </c>
      <c r="E287" s="75">
        <v>278.9</v>
      </c>
      <c r="F287" s="7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outlineLevel="1">
      <c r="A288" s="73"/>
      <c r="B288" s="74"/>
      <c r="C288" s="74"/>
      <c r="D288" s="74"/>
      <c r="E288" s="75"/>
      <c r="F288" s="7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81" t="s">
        <v>258</v>
      </c>
      <c r="B289" s="82">
        <f t="shared" ref="B289:F289" si="46">B285</f>
        <v>718.68</v>
      </c>
      <c r="C289" s="82">
        <f t="shared" si="46"/>
        <v>718.68</v>
      </c>
      <c r="D289" s="82">
        <f t="shared" si="46"/>
        <v>718.68</v>
      </c>
      <c r="E289" s="82">
        <f t="shared" si="46"/>
        <v>2417.9</v>
      </c>
      <c r="F289" s="82">
        <f t="shared" si="46"/>
        <v>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68" t="s">
        <v>259</v>
      </c>
      <c r="B290" s="69"/>
      <c r="C290" s="69"/>
      <c r="D290" s="69"/>
      <c r="E290" s="136"/>
      <c r="F290" s="136"/>
      <c r="G290" s="57"/>
      <c r="H290" s="1"/>
      <c r="I290" s="1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5.75" customHeight="1" collapsed="1">
      <c r="A291" s="71" t="s">
        <v>260</v>
      </c>
      <c r="B291" s="115">
        <f t="shared" ref="B291:F291" si="47">SUM(B292:B296)</f>
        <v>0</v>
      </c>
      <c r="C291" s="115">
        <f t="shared" si="47"/>
        <v>0</v>
      </c>
      <c r="D291" s="115">
        <f t="shared" si="47"/>
        <v>0</v>
      </c>
      <c r="E291" s="115">
        <f t="shared" si="47"/>
        <v>0</v>
      </c>
      <c r="F291" s="115">
        <f t="shared" si="47"/>
        <v>0</v>
      </c>
      <c r="G291" s="57"/>
      <c r="H291" s="1"/>
      <c r="I291" s="1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5.75" hidden="1" customHeight="1" outlineLevel="1">
      <c r="A292" s="73" t="s">
        <v>261</v>
      </c>
      <c r="B292" s="74"/>
      <c r="C292" s="74"/>
      <c r="D292" s="74"/>
      <c r="E292" s="75"/>
      <c r="F292" s="7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hidden="1" customHeight="1" outlineLevel="1">
      <c r="A293" s="73"/>
      <c r="B293" s="74"/>
      <c r="C293" s="74"/>
      <c r="D293" s="74"/>
      <c r="E293" s="75"/>
      <c r="F293" s="7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hidden="1" customHeight="1" outlineLevel="1">
      <c r="A294" s="73"/>
      <c r="B294" s="74"/>
      <c r="C294" s="74"/>
      <c r="D294" s="74"/>
      <c r="E294" s="75"/>
      <c r="F294" s="7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hidden="1" customHeight="1" outlineLevel="1">
      <c r="A295" s="73"/>
      <c r="B295" s="74"/>
      <c r="C295" s="74"/>
      <c r="D295" s="74"/>
      <c r="E295" s="75"/>
      <c r="F295" s="7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hidden="1" customHeight="1" outlineLevel="1">
      <c r="A296" s="73"/>
      <c r="B296" s="74"/>
      <c r="C296" s="74"/>
      <c r="D296" s="74"/>
      <c r="E296" s="75"/>
      <c r="F296" s="7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hidden="1" customHeight="1" outlineLevel="1">
      <c r="A297" s="73"/>
      <c r="B297" s="74"/>
      <c r="C297" s="74"/>
      <c r="D297" s="74"/>
      <c r="E297" s="75"/>
      <c r="F297" s="7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71" t="s">
        <v>262</v>
      </c>
      <c r="B298" s="115">
        <f t="shared" ref="B298:F298" si="48">SUM(B299:B301)</f>
        <v>62446.65</v>
      </c>
      <c r="C298" s="115">
        <f t="shared" si="48"/>
        <v>12446.65</v>
      </c>
      <c r="D298" s="115">
        <f t="shared" si="48"/>
        <v>12446.65</v>
      </c>
      <c r="E298" s="115">
        <f t="shared" si="48"/>
        <v>10314.13</v>
      </c>
      <c r="F298" s="115">
        <f t="shared" si="48"/>
        <v>0</v>
      </c>
      <c r="G298" s="57"/>
      <c r="H298" s="1"/>
      <c r="I298" s="1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5.75" customHeight="1" outlineLevel="1">
      <c r="A299" s="73" t="s">
        <v>263</v>
      </c>
      <c r="B299" s="74">
        <f>12446.65+50000</f>
        <v>62446.65</v>
      </c>
      <c r="C299" s="74">
        <v>12446.65</v>
      </c>
      <c r="D299" s="74">
        <v>12446.65</v>
      </c>
      <c r="E299" s="137">
        <v>10314.13</v>
      </c>
      <c r="F299" s="13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outlineLevel="1">
      <c r="A300" s="73" t="s">
        <v>264</v>
      </c>
      <c r="B300" s="74"/>
      <c r="C300" s="74"/>
      <c r="D300" s="74"/>
      <c r="E300" s="137"/>
      <c r="F300" s="13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outlineLevel="1">
      <c r="A301" s="73" t="s">
        <v>265</v>
      </c>
      <c r="B301" s="74"/>
      <c r="C301" s="74"/>
      <c r="D301" s="74"/>
      <c r="E301" s="137"/>
      <c r="F301" s="13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outlineLevel="1">
      <c r="A302" s="73"/>
      <c r="B302" s="74"/>
      <c r="C302" s="74"/>
      <c r="D302" s="74"/>
      <c r="E302" s="137"/>
      <c r="F302" s="13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81" t="s">
        <v>266</v>
      </c>
      <c r="B303" s="82">
        <f t="shared" ref="B303:F303" si="49">B291+B298</f>
        <v>62446.65</v>
      </c>
      <c r="C303" s="82">
        <f t="shared" si="49"/>
        <v>12446.65</v>
      </c>
      <c r="D303" s="82">
        <f t="shared" si="49"/>
        <v>12446.65</v>
      </c>
      <c r="E303" s="82">
        <f t="shared" si="49"/>
        <v>10314.13</v>
      </c>
      <c r="F303" s="82">
        <f t="shared" si="49"/>
        <v>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32" t="s">
        <v>267</v>
      </c>
      <c r="B304" s="133">
        <f t="shared" ref="B304:F304" si="50">B289-B303</f>
        <v>-61727.97</v>
      </c>
      <c r="C304" s="133">
        <f t="shared" si="50"/>
        <v>-11727.97</v>
      </c>
      <c r="D304" s="133">
        <f t="shared" si="50"/>
        <v>-11727.97</v>
      </c>
      <c r="E304" s="133">
        <f t="shared" si="50"/>
        <v>-7896.23</v>
      </c>
      <c r="F304" s="133">
        <f t="shared" si="50"/>
        <v>0</v>
      </c>
      <c r="G304" s="134"/>
      <c r="H304" s="1"/>
      <c r="I304" s="1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ht="15.75" customHeight="1">
      <c r="A305" s="132" t="s">
        <v>268</v>
      </c>
      <c r="B305" s="133">
        <f t="shared" ref="B305:F305" si="51">B283+B304</f>
        <v>3010.78</v>
      </c>
      <c r="C305" s="133">
        <f t="shared" si="51"/>
        <v>-21487.64</v>
      </c>
      <c r="D305" s="133">
        <f t="shared" si="51"/>
        <v>-262188.01</v>
      </c>
      <c r="E305" s="133">
        <f t="shared" si="51"/>
        <v>-265688.05</v>
      </c>
      <c r="F305" s="133">
        <f t="shared" si="51"/>
        <v>0</v>
      </c>
      <c r="G305" s="134"/>
      <c r="H305" s="1"/>
      <c r="I305" s="1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ht="15.75" customHeight="1">
      <c r="A306" s="68" t="s">
        <v>269</v>
      </c>
      <c r="B306" s="69"/>
      <c r="C306" s="69"/>
      <c r="D306" s="69"/>
      <c r="E306" s="70"/>
      <c r="F306" s="7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collapsed="1">
      <c r="A307" s="71" t="s">
        <v>270</v>
      </c>
      <c r="B307" s="115">
        <f t="shared" ref="B307:F307" si="52">SUM(B308:B311)</f>
        <v>0</v>
      </c>
      <c r="C307" s="115">
        <f t="shared" si="52"/>
        <v>0</v>
      </c>
      <c r="D307" s="115">
        <f t="shared" si="52"/>
        <v>0</v>
      </c>
      <c r="E307" s="115">
        <f t="shared" si="52"/>
        <v>0</v>
      </c>
      <c r="F307" s="115">
        <f t="shared" si="52"/>
        <v>0</v>
      </c>
      <c r="G307" s="57"/>
      <c r="H307" s="1"/>
      <c r="I307" s="1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5.75" hidden="1" customHeight="1" outlineLevel="1">
      <c r="A308" s="73" t="s">
        <v>271</v>
      </c>
      <c r="B308" s="74"/>
      <c r="C308" s="74"/>
      <c r="D308" s="74"/>
      <c r="E308" s="75"/>
      <c r="F308" s="7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hidden="1" customHeight="1" outlineLevel="1">
      <c r="A309" s="73" t="s">
        <v>272</v>
      </c>
      <c r="B309" s="74"/>
      <c r="C309" s="74"/>
      <c r="D309" s="74"/>
      <c r="E309" s="75"/>
      <c r="F309" s="7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hidden="1" customHeight="1" outlineLevel="1">
      <c r="A310" s="73" t="s">
        <v>273</v>
      </c>
      <c r="B310" s="74"/>
      <c r="C310" s="74"/>
      <c r="D310" s="74"/>
      <c r="E310" s="75"/>
      <c r="F310" s="7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hidden="1" customHeight="1" outlineLevel="1">
      <c r="A311" s="73" t="s">
        <v>271</v>
      </c>
      <c r="B311" s="74"/>
      <c r="C311" s="74"/>
      <c r="D311" s="74"/>
      <c r="E311" s="88"/>
      <c r="F311" s="8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hidden="1" customHeight="1" outlineLevel="1">
      <c r="A312" s="73"/>
      <c r="B312" s="74"/>
      <c r="C312" s="74"/>
      <c r="D312" s="74"/>
      <c r="E312" s="88"/>
      <c r="F312" s="8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collapsed="1">
      <c r="A313" s="71" t="s">
        <v>274</v>
      </c>
      <c r="B313" s="115">
        <f t="shared" ref="B313:F313" si="53">SUM(B314)</f>
        <v>0</v>
      </c>
      <c r="C313" s="115">
        <f t="shared" si="53"/>
        <v>0</v>
      </c>
      <c r="D313" s="115">
        <f t="shared" si="53"/>
        <v>0</v>
      </c>
      <c r="E313" s="115">
        <f t="shared" si="53"/>
        <v>0</v>
      </c>
      <c r="F313" s="115">
        <f t="shared" si="53"/>
        <v>0</v>
      </c>
      <c r="G313" s="57"/>
      <c r="H313" s="1"/>
      <c r="I313" s="1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5.75" hidden="1" customHeight="1" outlineLevel="1">
      <c r="A314" s="73" t="s">
        <v>275</v>
      </c>
      <c r="B314" s="74"/>
      <c r="C314" s="74"/>
      <c r="D314" s="74"/>
      <c r="E314" s="75"/>
      <c r="F314" s="7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hidden="1" customHeight="1" outlineLevel="1">
      <c r="A315" s="73"/>
      <c r="B315" s="74"/>
      <c r="C315" s="74"/>
      <c r="D315" s="74"/>
      <c r="E315" s="75"/>
      <c r="F315" s="7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71" t="s">
        <v>276</v>
      </c>
      <c r="B316" s="115">
        <f t="shared" ref="B316:F316" si="54">SUM(B317:B318)</f>
        <v>0</v>
      </c>
      <c r="C316" s="115">
        <f t="shared" si="54"/>
        <v>0</v>
      </c>
      <c r="D316" s="115">
        <f t="shared" si="54"/>
        <v>0</v>
      </c>
      <c r="E316" s="115">
        <f t="shared" si="54"/>
        <v>0</v>
      </c>
      <c r="F316" s="115">
        <f t="shared" si="54"/>
        <v>0</v>
      </c>
      <c r="G316" s="57"/>
      <c r="H316" s="1"/>
      <c r="I316" s="1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5.75" customHeight="1" outlineLevel="1">
      <c r="A317" s="73"/>
      <c r="B317" s="74"/>
      <c r="C317" s="74"/>
      <c r="D317" s="74"/>
      <c r="E317" s="75"/>
      <c r="F317" s="7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outlineLevel="1">
      <c r="A318" s="73"/>
      <c r="B318" s="74"/>
      <c r="C318" s="74"/>
      <c r="D318" s="74"/>
      <c r="E318" s="75"/>
      <c r="F318" s="7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outlineLevel="1">
      <c r="A319" s="73"/>
      <c r="B319" s="74"/>
      <c r="C319" s="74"/>
      <c r="D319" s="74"/>
      <c r="E319" s="75"/>
      <c r="F319" s="75"/>
      <c r="G319" s="1"/>
      <c r="H319" s="73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81" t="s">
        <v>277</v>
      </c>
      <c r="B320" s="82">
        <f t="shared" ref="B320:F320" si="55">B307+B313+B316</f>
        <v>0</v>
      </c>
      <c r="C320" s="82">
        <f t="shared" si="55"/>
        <v>0</v>
      </c>
      <c r="D320" s="82">
        <f t="shared" si="55"/>
        <v>0</v>
      </c>
      <c r="E320" s="82">
        <f t="shared" si="55"/>
        <v>0</v>
      </c>
      <c r="F320" s="82">
        <f t="shared" si="55"/>
        <v>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68" t="s">
        <v>278</v>
      </c>
      <c r="B321" s="69"/>
      <c r="C321" s="69"/>
      <c r="D321" s="69"/>
      <c r="E321" s="136"/>
      <c r="F321" s="136"/>
      <c r="G321" s="57"/>
      <c r="H321" s="1"/>
      <c r="I321" s="1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5.75" customHeight="1" collapsed="1">
      <c r="A322" s="71" t="s">
        <v>279</v>
      </c>
      <c r="B322" s="115">
        <f t="shared" ref="B322:F322" si="56">SUM(B323:B324)</f>
        <v>0</v>
      </c>
      <c r="C322" s="115">
        <f t="shared" si="56"/>
        <v>0</v>
      </c>
      <c r="D322" s="115">
        <f t="shared" si="56"/>
        <v>0</v>
      </c>
      <c r="E322" s="115">
        <f t="shared" si="56"/>
        <v>20209</v>
      </c>
      <c r="F322" s="115">
        <f t="shared" si="56"/>
        <v>0</v>
      </c>
      <c r="G322" s="57"/>
      <c r="H322" s="1"/>
      <c r="I322" s="1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5.75" hidden="1" customHeight="1" outlineLevel="1">
      <c r="A323" s="73" t="s">
        <v>280</v>
      </c>
      <c r="B323" s="74"/>
      <c r="C323" s="74"/>
      <c r="D323" s="74"/>
      <c r="E323" s="75">
        <v>209.0</v>
      </c>
      <c r="F323" s="7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hidden="1" customHeight="1" outlineLevel="1">
      <c r="A324" s="73" t="s">
        <v>281</v>
      </c>
      <c r="B324" s="74"/>
      <c r="C324" s="74"/>
      <c r="D324" s="74"/>
      <c r="E324" s="75">
        <v>20000.0</v>
      </c>
      <c r="F324" s="7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hidden="1" customHeight="1" outlineLevel="1">
      <c r="A325" s="73"/>
      <c r="B325" s="74"/>
      <c r="C325" s="74"/>
      <c r="D325" s="74"/>
      <c r="E325" s="88"/>
      <c r="F325" s="8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collapsed="1">
      <c r="A326" s="71" t="s">
        <v>282</v>
      </c>
      <c r="B326" s="115">
        <f t="shared" ref="B326:F326" si="57">SUM(B327:B328)</f>
        <v>0</v>
      </c>
      <c r="C326" s="115">
        <f t="shared" si="57"/>
        <v>0</v>
      </c>
      <c r="D326" s="115">
        <f t="shared" si="57"/>
        <v>0</v>
      </c>
      <c r="E326" s="115">
        <f t="shared" si="57"/>
        <v>0</v>
      </c>
      <c r="F326" s="115">
        <f t="shared" si="57"/>
        <v>0</v>
      </c>
      <c r="G326" s="57"/>
      <c r="H326" s="1"/>
      <c r="I326" s="1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5.75" hidden="1" customHeight="1" outlineLevel="1">
      <c r="A327" s="73" t="s">
        <v>283</v>
      </c>
      <c r="B327" s="74"/>
      <c r="C327" s="74"/>
      <c r="D327" s="74"/>
      <c r="E327" s="75"/>
      <c r="F327" s="7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hidden="1" customHeight="1" outlineLevel="1">
      <c r="A328" s="73" t="s">
        <v>284</v>
      </c>
      <c r="B328" s="74"/>
      <c r="C328" s="74"/>
      <c r="D328" s="74"/>
      <c r="E328" s="75"/>
      <c r="F328" s="7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hidden="1" customHeight="1" outlineLevel="1">
      <c r="A329" s="73"/>
      <c r="B329" s="74"/>
      <c r="C329" s="74"/>
      <c r="D329" s="74"/>
      <c r="E329" s="75"/>
      <c r="F329" s="7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hidden="1" customHeight="1" outlineLevel="1">
      <c r="A330" s="73"/>
      <c r="B330" s="74"/>
      <c r="C330" s="74"/>
      <c r="D330" s="74"/>
      <c r="E330" s="75"/>
      <c r="F330" s="7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81" t="s">
        <v>285</v>
      </c>
      <c r="B331" s="82">
        <f t="shared" ref="B331:F331" si="58">B322+B326</f>
        <v>0</v>
      </c>
      <c r="C331" s="82">
        <f t="shared" si="58"/>
        <v>0</v>
      </c>
      <c r="D331" s="82">
        <f t="shared" si="58"/>
        <v>0</v>
      </c>
      <c r="E331" s="82">
        <f t="shared" si="58"/>
        <v>20209</v>
      </c>
      <c r="F331" s="82">
        <f t="shared" si="58"/>
        <v>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32" t="s">
        <v>286</v>
      </c>
      <c r="B332" s="133">
        <f t="shared" ref="B332:F332" si="59">B320-B331</f>
        <v>0</v>
      </c>
      <c r="C332" s="133">
        <f t="shared" si="59"/>
        <v>0</v>
      </c>
      <c r="D332" s="133">
        <f t="shared" si="59"/>
        <v>0</v>
      </c>
      <c r="E332" s="133">
        <f t="shared" si="59"/>
        <v>-20209</v>
      </c>
      <c r="F332" s="133">
        <f t="shared" si="59"/>
        <v>0</v>
      </c>
      <c r="G332" s="134"/>
      <c r="H332" s="1"/>
      <c r="I332" s="1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ht="15.75" customHeight="1">
      <c r="A333" s="71" t="s">
        <v>287</v>
      </c>
      <c r="B333" s="115">
        <f t="shared" ref="B333:F333" si="60">SUM(B334:B335)</f>
        <v>-44000</v>
      </c>
      <c r="C333" s="115">
        <f t="shared" si="60"/>
        <v>-44000</v>
      </c>
      <c r="D333" s="115">
        <f t="shared" si="60"/>
        <v>-45058</v>
      </c>
      <c r="E333" s="115">
        <f t="shared" si="60"/>
        <v>-42944</v>
      </c>
      <c r="F333" s="115">
        <f t="shared" si="60"/>
        <v>0</v>
      </c>
      <c r="G333" s="57"/>
      <c r="H333" s="1"/>
      <c r="I333" s="1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5.75" customHeight="1" outlineLevel="1">
      <c r="A334" s="73" t="s">
        <v>288</v>
      </c>
      <c r="B334" s="76">
        <v>-44000.0</v>
      </c>
      <c r="C334" s="76">
        <v>-44000.0</v>
      </c>
      <c r="D334" s="74">
        <v>-45058.0</v>
      </c>
      <c r="E334" s="75">
        <v>-42944.0</v>
      </c>
      <c r="F334" s="7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outlineLevel="1">
      <c r="A335" s="73" t="s">
        <v>289</v>
      </c>
      <c r="B335" s="74"/>
      <c r="C335" s="74"/>
      <c r="D335" s="74"/>
      <c r="E335" s="75"/>
      <c r="F335" s="7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32" t="s">
        <v>290</v>
      </c>
      <c r="B336" s="133">
        <f t="shared" ref="B336:F336" si="61">B320+B289+B52</f>
        <v>433060.2</v>
      </c>
      <c r="C336" s="133">
        <f t="shared" si="61"/>
        <v>396134.69</v>
      </c>
      <c r="D336" s="133">
        <f t="shared" si="61"/>
        <v>185405.23</v>
      </c>
      <c r="E336" s="133">
        <f t="shared" si="61"/>
        <v>135462.05</v>
      </c>
      <c r="F336" s="133">
        <f t="shared" si="61"/>
        <v>0</v>
      </c>
      <c r="G336" s="134"/>
      <c r="H336" s="1"/>
      <c r="I336" s="1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ht="15.75" customHeight="1">
      <c r="A337" s="132" t="s">
        <v>291</v>
      </c>
      <c r="B337" s="133">
        <f t="shared" ref="B337:F337" si="62">B333+B331+B303+B282</f>
        <v>386049.42</v>
      </c>
      <c r="C337" s="133">
        <f t="shared" si="62"/>
        <v>373622.33</v>
      </c>
      <c r="D337" s="133">
        <f t="shared" si="62"/>
        <v>402535.24</v>
      </c>
      <c r="E337" s="133">
        <f t="shared" si="62"/>
        <v>378415.1</v>
      </c>
      <c r="F337" s="133">
        <f t="shared" si="62"/>
        <v>0</v>
      </c>
      <c r="G337" s="134"/>
      <c r="H337" s="1"/>
      <c r="I337" s="1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ht="15.75" customHeight="1">
      <c r="A338" s="138"/>
      <c r="B338" s="139"/>
      <c r="C338" s="139"/>
      <c r="D338" s="139"/>
      <c r="E338" s="139"/>
      <c r="F338" s="13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40" t="s">
        <v>292</v>
      </c>
      <c r="B339" s="141">
        <f t="shared" ref="B339:F339" si="63">B336-B337</f>
        <v>47010.78</v>
      </c>
      <c r="C339" s="141">
        <f t="shared" si="63"/>
        <v>22512.36</v>
      </c>
      <c r="D339" s="141">
        <f t="shared" si="63"/>
        <v>-217130.01</v>
      </c>
      <c r="E339" s="141">
        <f t="shared" si="63"/>
        <v>-242953.05</v>
      </c>
      <c r="F339" s="141">
        <f t="shared" si="63"/>
        <v>0</v>
      </c>
      <c r="G339" s="142"/>
      <c r="H339" s="1"/>
      <c r="I339" s="1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 ht="15.75" customHeight="1">
      <c r="A340" s="1"/>
      <c r="B340" s="143"/>
      <c r="C340" s="143"/>
      <c r="D340" s="143"/>
      <c r="E340" s="143"/>
      <c r="F340" s="14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43"/>
      <c r="C341" s="143"/>
      <c r="D341" s="143"/>
      <c r="E341" s="143"/>
      <c r="F341" s="14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43"/>
      <c r="C342" s="143"/>
      <c r="D342" s="143"/>
      <c r="E342" s="143"/>
      <c r="F342" s="14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43"/>
      <c r="C343" s="143"/>
      <c r="D343" s="143"/>
      <c r="E343" s="143"/>
      <c r="F343" s="14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43"/>
      <c r="C344" s="143"/>
      <c r="D344" s="143"/>
      <c r="E344" s="143"/>
      <c r="F344" s="14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43"/>
      <c r="C345" s="143"/>
      <c r="D345" s="143"/>
      <c r="E345" s="143"/>
      <c r="F345" s="14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43"/>
      <c r="C346" s="143"/>
      <c r="D346" s="143"/>
      <c r="E346" s="143"/>
      <c r="F346" s="14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43"/>
      <c r="C347" s="143"/>
      <c r="D347" s="143"/>
      <c r="E347" s="143"/>
      <c r="F347" s="14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43"/>
      <c r="C348" s="143"/>
      <c r="D348" s="143"/>
      <c r="E348" s="143"/>
      <c r="F348" s="14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43"/>
      <c r="C349" s="143"/>
      <c r="D349" s="143"/>
      <c r="E349" s="143"/>
      <c r="F349" s="14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43"/>
      <c r="C350" s="143"/>
      <c r="D350" s="143"/>
      <c r="E350" s="143"/>
      <c r="F350" s="14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43"/>
      <c r="C351" s="143"/>
      <c r="D351" s="143"/>
      <c r="E351" s="143"/>
      <c r="F351" s="14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43"/>
      <c r="C352" s="143"/>
      <c r="D352" s="143"/>
      <c r="E352" s="143"/>
      <c r="F352" s="14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43"/>
      <c r="C353" s="143"/>
      <c r="D353" s="143"/>
      <c r="E353" s="143"/>
      <c r="F353" s="14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43"/>
      <c r="C354" s="143"/>
      <c r="D354" s="143"/>
      <c r="E354" s="143"/>
      <c r="F354" s="14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43"/>
      <c r="C355" s="143"/>
      <c r="D355" s="143"/>
      <c r="E355" s="143"/>
      <c r="F355" s="14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43"/>
      <c r="C356" s="143"/>
      <c r="D356" s="143"/>
      <c r="E356" s="143"/>
      <c r="F356" s="14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43"/>
      <c r="C357" s="143"/>
      <c r="D357" s="143"/>
      <c r="E357" s="143"/>
      <c r="F357" s="14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43"/>
      <c r="C358" s="143"/>
      <c r="D358" s="143"/>
      <c r="E358" s="143"/>
      <c r="F358" s="14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43"/>
      <c r="C359" s="143"/>
      <c r="D359" s="143"/>
      <c r="E359" s="143"/>
      <c r="F359" s="14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43"/>
      <c r="C360" s="143"/>
      <c r="D360" s="143"/>
      <c r="E360" s="143"/>
      <c r="F360" s="14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43"/>
      <c r="C361" s="143"/>
      <c r="D361" s="143"/>
      <c r="E361" s="143"/>
      <c r="F361" s="14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43"/>
      <c r="C362" s="143"/>
      <c r="D362" s="143"/>
      <c r="E362" s="143"/>
      <c r="F362" s="14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43"/>
      <c r="C363" s="143"/>
      <c r="D363" s="143"/>
      <c r="E363" s="143"/>
      <c r="F363" s="14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43"/>
      <c r="C364" s="143"/>
      <c r="D364" s="143"/>
      <c r="E364" s="143"/>
      <c r="F364" s="14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43"/>
      <c r="C365" s="143"/>
      <c r="D365" s="143"/>
      <c r="E365" s="143"/>
      <c r="F365" s="14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43"/>
      <c r="C366" s="143"/>
      <c r="D366" s="143"/>
      <c r="E366" s="143"/>
      <c r="F366" s="14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43"/>
      <c r="C367" s="143"/>
      <c r="D367" s="143"/>
      <c r="E367" s="143"/>
      <c r="F367" s="14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43"/>
      <c r="C368" s="143"/>
      <c r="D368" s="143"/>
      <c r="E368" s="143"/>
      <c r="F368" s="14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43"/>
      <c r="C369" s="143"/>
      <c r="D369" s="143"/>
      <c r="E369" s="143"/>
      <c r="F369" s="14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43"/>
      <c r="C370" s="143"/>
      <c r="D370" s="143"/>
      <c r="E370" s="143"/>
      <c r="F370" s="14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43"/>
      <c r="C371" s="143"/>
      <c r="D371" s="143"/>
      <c r="E371" s="143"/>
      <c r="F371" s="14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43"/>
      <c r="C372" s="143"/>
      <c r="D372" s="143"/>
      <c r="E372" s="143"/>
      <c r="F372" s="14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43"/>
      <c r="C373" s="143"/>
      <c r="D373" s="143"/>
      <c r="E373" s="143"/>
      <c r="F373" s="14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43"/>
      <c r="C374" s="143"/>
      <c r="D374" s="143"/>
      <c r="E374" s="143"/>
      <c r="F374" s="14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43"/>
      <c r="C375" s="143"/>
      <c r="D375" s="143"/>
      <c r="E375" s="143"/>
      <c r="F375" s="14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43"/>
      <c r="C376" s="143"/>
      <c r="D376" s="143"/>
      <c r="E376" s="143"/>
      <c r="F376" s="14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43"/>
      <c r="C377" s="143"/>
      <c r="D377" s="143"/>
      <c r="E377" s="143"/>
      <c r="F377" s="14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43"/>
      <c r="C378" s="143"/>
      <c r="D378" s="143"/>
      <c r="E378" s="143"/>
      <c r="F378" s="14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43"/>
      <c r="C379" s="143"/>
      <c r="D379" s="143"/>
      <c r="E379" s="143"/>
      <c r="F379" s="14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43"/>
      <c r="C380" s="143"/>
      <c r="D380" s="143"/>
      <c r="E380" s="143"/>
      <c r="F380" s="14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43"/>
      <c r="C381" s="143"/>
      <c r="D381" s="143"/>
      <c r="E381" s="143"/>
      <c r="F381" s="14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43"/>
      <c r="C382" s="143"/>
      <c r="D382" s="143"/>
      <c r="E382" s="143"/>
      <c r="F382" s="14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43"/>
      <c r="C383" s="143"/>
      <c r="D383" s="143"/>
      <c r="E383" s="143"/>
      <c r="F383" s="14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43"/>
      <c r="C384" s="143"/>
      <c r="D384" s="143"/>
      <c r="E384" s="143"/>
      <c r="F384" s="14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43"/>
      <c r="C385" s="143"/>
      <c r="D385" s="143"/>
      <c r="E385" s="143"/>
      <c r="F385" s="14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43"/>
      <c r="C386" s="143"/>
      <c r="D386" s="143"/>
      <c r="E386" s="143"/>
      <c r="F386" s="14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43"/>
      <c r="C387" s="143"/>
      <c r="D387" s="143"/>
      <c r="E387" s="143"/>
      <c r="F387" s="14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43"/>
      <c r="C388" s="143"/>
      <c r="D388" s="143"/>
      <c r="E388" s="143"/>
      <c r="F388" s="14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43"/>
      <c r="C389" s="143"/>
      <c r="D389" s="143"/>
      <c r="E389" s="143"/>
      <c r="F389" s="14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43"/>
      <c r="C390" s="143"/>
      <c r="D390" s="143"/>
      <c r="E390" s="143"/>
      <c r="F390" s="14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43"/>
      <c r="C391" s="143"/>
      <c r="D391" s="143"/>
      <c r="E391" s="143"/>
      <c r="F391" s="14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43"/>
      <c r="C392" s="143"/>
      <c r="D392" s="143"/>
      <c r="E392" s="143"/>
      <c r="F392" s="14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43"/>
      <c r="C393" s="143"/>
      <c r="D393" s="143"/>
      <c r="E393" s="143"/>
      <c r="F393" s="14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43"/>
      <c r="C394" s="143"/>
      <c r="D394" s="143"/>
      <c r="E394" s="143"/>
      <c r="F394" s="14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43"/>
      <c r="C395" s="143"/>
      <c r="D395" s="143"/>
      <c r="E395" s="143"/>
      <c r="F395" s="14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43"/>
      <c r="C396" s="143"/>
      <c r="D396" s="143"/>
      <c r="E396" s="143"/>
      <c r="F396" s="14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43"/>
      <c r="C397" s="143"/>
      <c r="D397" s="143"/>
      <c r="E397" s="143"/>
      <c r="F397" s="14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43"/>
      <c r="C398" s="143"/>
      <c r="D398" s="143"/>
      <c r="E398" s="143"/>
      <c r="F398" s="14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43"/>
      <c r="C399" s="143"/>
      <c r="D399" s="143"/>
      <c r="E399" s="143"/>
      <c r="F399" s="14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43"/>
      <c r="C400" s="143"/>
      <c r="D400" s="143"/>
      <c r="E400" s="143"/>
      <c r="F400" s="14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43"/>
      <c r="C401" s="143"/>
      <c r="D401" s="143"/>
      <c r="E401" s="143"/>
      <c r="F401" s="14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43"/>
      <c r="C402" s="143"/>
      <c r="D402" s="143"/>
      <c r="E402" s="143"/>
      <c r="F402" s="14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43"/>
      <c r="C403" s="143"/>
      <c r="D403" s="143"/>
      <c r="E403" s="143"/>
      <c r="F403" s="14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43"/>
      <c r="C404" s="143"/>
      <c r="D404" s="143"/>
      <c r="E404" s="143"/>
      <c r="F404" s="14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43"/>
      <c r="C405" s="143"/>
      <c r="D405" s="143"/>
      <c r="E405" s="143"/>
      <c r="F405" s="14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43"/>
      <c r="C406" s="143"/>
      <c r="D406" s="143"/>
      <c r="E406" s="143"/>
      <c r="F406" s="14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43"/>
      <c r="C407" s="143"/>
      <c r="D407" s="143"/>
      <c r="E407" s="143"/>
      <c r="F407" s="14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43"/>
      <c r="C408" s="143"/>
      <c r="D408" s="143"/>
      <c r="E408" s="143"/>
      <c r="F408" s="14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43"/>
      <c r="C409" s="143"/>
      <c r="D409" s="143"/>
      <c r="E409" s="143"/>
      <c r="F409" s="14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43"/>
      <c r="C410" s="143"/>
      <c r="D410" s="143"/>
      <c r="E410" s="143"/>
      <c r="F410" s="14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43"/>
      <c r="C411" s="143"/>
      <c r="D411" s="143"/>
      <c r="E411" s="143"/>
      <c r="F411" s="14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43"/>
      <c r="C412" s="143"/>
      <c r="D412" s="143"/>
      <c r="E412" s="143"/>
      <c r="F412" s="14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43"/>
      <c r="C413" s="143"/>
      <c r="D413" s="143"/>
      <c r="E413" s="143"/>
      <c r="F413" s="14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43"/>
      <c r="C414" s="143"/>
      <c r="D414" s="143"/>
      <c r="E414" s="143"/>
      <c r="F414" s="14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43"/>
      <c r="C415" s="143"/>
      <c r="D415" s="143"/>
      <c r="E415" s="143"/>
      <c r="F415" s="14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43"/>
      <c r="C416" s="143"/>
      <c r="D416" s="143"/>
      <c r="E416" s="143"/>
      <c r="F416" s="14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43"/>
      <c r="C417" s="143"/>
      <c r="D417" s="143"/>
      <c r="E417" s="143"/>
      <c r="F417" s="14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43"/>
      <c r="C418" s="143"/>
      <c r="D418" s="143"/>
      <c r="E418" s="143"/>
      <c r="F418" s="14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43"/>
      <c r="C419" s="143"/>
      <c r="D419" s="143"/>
      <c r="E419" s="143"/>
      <c r="F419" s="14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43"/>
      <c r="C420" s="143"/>
      <c r="D420" s="143"/>
      <c r="E420" s="143"/>
      <c r="F420" s="14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43"/>
      <c r="C421" s="143"/>
      <c r="D421" s="143"/>
      <c r="E421" s="143"/>
      <c r="F421" s="14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43"/>
      <c r="C422" s="143"/>
      <c r="D422" s="143"/>
      <c r="E422" s="143"/>
      <c r="F422" s="14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43"/>
      <c r="C423" s="143"/>
      <c r="D423" s="143"/>
      <c r="E423" s="143"/>
      <c r="F423" s="14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43"/>
      <c r="C424" s="143"/>
      <c r="D424" s="143"/>
      <c r="E424" s="143"/>
      <c r="F424" s="14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43"/>
      <c r="C425" s="143"/>
      <c r="D425" s="143"/>
      <c r="E425" s="143"/>
      <c r="F425" s="14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43"/>
      <c r="C426" s="143"/>
      <c r="D426" s="143"/>
      <c r="E426" s="143"/>
      <c r="F426" s="14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43"/>
      <c r="C427" s="143"/>
      <c r="D427" s="143"/>
      <c r="E427" s="143"/>
      <c r="F427" s="14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43"/>
      <c r="C428" s="143"/>
      <c r="D428" s="143"/>
      <c r="E428" s="143"/>
      <c r="F428" s="14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43"/>
      <c r="C429" s="143"/>
      <c r="D429" s="143"/>
      <c r="E429" s="143"/>
      <c r="F429" s="14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43"/>
      <c r="C430" s="143"/>
      <c r="D430" s="143"/>
      <c r="E430" s="143"/>
      <c r="F430" s="14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43"/>
      <c r="C431" s="143"/>
      <c r="D431" s="143"/>
      <c r="E431" s="143"/>
      <c r="F431" s="14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43"/>
      <c r="C432" s="143"/>
      <c r="D432" s="143"/>
      <c r="E432" s="143"/>
      <c r="F432" s="14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43"/>
      <c r="C433" s="143"/>
      <c r="D433" s="143"/>
      <c r="E433" s="143"/>
      <c r="F433" s="14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43"/>
      <c r="C434" s="143"/>
      <c r="D434" s="143"/>
      <c r="E434" s="143"/>
      <c r="F434" s="14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43"/>
      <c r="C435" s="143"/>
      <c r="D435" s="143"/>
      <c r="E435" s="143"/>
      <c r="F435" s="14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43"/>
      <c r="C436" s="143"/>
      <c r="D436" s="143"/>
      <c r="E436" s="143"/>
      <c r="F436" s="14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43"/>
      <c r="C437" s="143"/>
      <c r="D437" s="143"/>
      <c r="E437" s="143"/>
      <c r="F437" s="14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43"/>
      <c r="C438" s="143"/>
      <c r="D438" s="143"/>
      <c r="E438" s="143"/>
      <c r="F438" s="14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43"/>
      <c r="C439" s="143"/>
      <c r="D439" s="143"/>
      <c r="E439" s="143"/>
      <c r="F439" s="14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43"/>
      <c r="C440" s="143"/>
      <c r="D440" s="143"/>
      <c r="E440" s="143"/>
      <c r="F440" s="14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43"/>
      <c r="C441" s="143"/>
      <c r="D441" s="143"/>
      <c r="E441" s="143"/>
      <c r="F441" s="14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43"/>
      <c r="C442" s="143"/>
      <c r="D442" s="143"/>
      <c r="E442" s="143"/>
      <c r="F442" s="14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43"/>
      <c r="C443" s="143"/>
      <c r="D443" s="143"/>
      <c r="E443" s="143"/>
      <c r="F443" s="14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43"/>
      <c r="C444" s="143"/>
      <c r="D444" s="143"/>
      <c r="E444" s="143"/>
      <c r="F444" s="14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43"/>
      <c r="C445" s="143"/>
      <c r="D445" s="143"/>
      <c r="E445" s="143"/>
      <c r="F445" s="14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43"/>
      <c r="C446" s="143"/>
      <c r="D446" s="143"/>
      <c r="E446" s="143"/>
      <c r="F446" s="14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43"/>
      <c r="C447" s="143"/>
      <c r="D447" s="143"/>
      <c r="E447" s="143"/>
      <c r="F447" s="14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43"/>
      <c r="C448" s="143"/>
      <c r="D448" s="143"/>
      <c r="E448" s="143"/>
      <c r="F448" s="14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43"/>
      <c r="C449" s="143"/>
      <c r="D449" s="143"/>
      <c r="E449" s="143"/>
      <c r="F449" s="14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43"/>
      <c r="C450" s="143"/>
      <c r="D450" s="143"/>
      <c r="E450" s="143"/>
      <c r="F450" s="14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43"/>
      <c r="C451" s="143"/>
      <c r="D451" s="143"/>
      <c r="E451" s="143"/>
      <c r="F451" s="14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43"/>
      <c r="C452" s="143"/>
      <c r="D452" s="143"/>
      <c r="E452" s="143"/>
      <c r="F452" s="14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43"/>
      <c r="C453" s="143"/>
      <c r="D453" s="143"/>
      <c r="E453" s="143"/>
      <c r="F453" s="14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43"/>
      <c r="C454" s="143"/>
      <c r="D454" s="143"/>
      <c r="E454" s="143"/>
      <c r="F454" s="14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43"/>
      <c r="C455" s="143"/>
      <c r="D455" s="143"/>
      <c r="E455" s="143"/>
      <c r="F455" s="14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43"/>
      <c r="C456" s="143"/>
      <c r="D456" s="143"/>
      <c r="E456" s="143"/>
      <c r="F456" s="14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43"/>
      <c r="C457" s="143"/>
      <c r="D457" s="143"/>
      <c r="E457" s="143"/>
      <c r="F457" s="14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43"/>
      <c r="C458" s="143"/>
      <c r="D458" s="143"/>
      <c r="E458" s="143"/>
      <c r="F458" s="14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43"/>
      <c r="C459" s="143"/>
      <c r="D459" s="143"/>
      <c r="E459" s="143"/>
      <c r="F459" s="14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43"/>
      <c r="C460" s="143"/>
      <c r="D460" s="143"/>
      <c r="E460" s="143"/>
      <c r="F460" s="14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43"/>
      <c r="C461" s="143"/>
      <c r="D461" s="143"/>
      <c r="E461" s="143"/>
      <c r="F461" s="14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43"/>
      <c r="C462" s="143"/>
      <c r="D462" s="143"/>
      <c r="E462" s="143"/>
      <c r="F462" s="14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43"/>
      <c r="C463" s="143"/>
      <c r="D463" s="143"/>
      <c r="E463" s="143"/>
      <c r="F463" s="14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43"/>
      <c r="C464" s="143"/>
      <c r="D464" s="143"/>
      <c r="E464" s="143"/>
      <c r="F464" s="14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43"/>
      <c r="C465" s="143"/>
      <c r="D465" s="143"/>
      <c r="E465" s="143"/>
      <c r="F465" s="14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43"/>
      <c r="C466" s="143"/>
      <c r="D466" s="143"/>
      <c r="E466" s="143"/>
      <c r="F466" s="14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43"/>
      <c r="C467" s="143"/>
      <c r="D467" s="143"/>
      <c r="E467" s="143"/>
      <c r="F467" s="14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43"/>
      <c r="C468" s="143"/>
      <c r="D468" s="143"/>
      <c r="E468" s="143"/>
      <c r="F468" s="14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43"/>
      <c r="C469" s="143"/>
      <c r="D469" s="143"/>
      <c r="E469" s="143"/>
      <c r="F469" s="14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43"/>
      <c r="C470" s="143"/>
      <c r="D470" s="143"/>
      <c r="E470" s="143"/>
      <c r="F470" s="14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43"/>
      <c r="C471" s="143"/>
      <c r="D471" s="143"/>
      <c r="E471" s="143"/>
      <c r="F471" s="14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43"/>
      <c r="C472" s="143"/>
      <c r="D472" s="143"/>
      <c r="E472" s="143"/>
      <c r="F472" s="14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43"/>
      <c r="C473" s="143"/>
      <c r="D473" s="143"/>
      <c r="E473" s="143"/>
      <c r="F473" s="14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43"/>
      <c r="C474" s="143"/>
      <c r="D474" s="143"/>
      <c r="E474" s="143"/>
      <c r="F474" s="14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43"/>
      <c r="C475" s="143"/>
      <c r="D475" s="143"/>
      <c r="E475" s="143"/>
      <c r="F475" s="14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43"/>
      <c r="C476" s="143"/>
      <c r="D476" s="143"/>
      <c r="E476" s="143"/>
      <c r="F476" s="14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43"/>
      <c r="C477" s="143"/>
      <c r="D477" s="143"/>
      <c r="E477" s="143"/>
      <c r="F477" s="14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43"/>
      <c r="C478" s="143"/>
      <c r="D478" s="143"/>
      <c r="E478" s="143"/>
      <c r="F478" s="14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43"/>
      <c r="C479" s="143"/>
      <c r="D479" s="143"/>
      <c r="E479" s="143"/>
      <c r="F479" s="14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43"/>
      <c r="C480" s="143"/>
      <c r="D480" s="143"/>
      <c r="E480" s="143"/>
      <c r="F480" s="14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43"/>
      <c r="C481" s="143"/>
      <c r="D481" s="143"/>
      <c r="E481" s="143"/>
      <c r="F481" s="14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43"/>
      <c r="C482" s="143"/>
      <c r="D482" s="143"/>
      <c r="E482" s="143"/>
      <c r="F482" s="14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43"/>
      <c r="C483" s="143"/>
      <c r="D483" s="143"/>
      <c r="E483" s="143"/>
      <c r="F483" s="14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43"/>
      <c r="C484" s="143"/>
      <c r="D484" s="143"/>
      <c r="E484" s="143"/>
      <c r="F484" s="14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43"/>
      <c r="C485" s="143"/>
      <c r="D485" s="143"/>
      <c r="E485" s="143"/>
      <c r="F485" s="14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43"/>
      <c r="C486" s="143"/>
      <c r="D486" s="143"/>
      <c r="E486" s="143"/>
      <c r="F486" s="14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43"/>
      <c r="C487" s="143"/>
      <c r="D487" s="143"/>
      <c r="E487" s="143"/>
      <c r="F487" s="14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43"/>
      <c r="C488" s="143"/>
      <c r="D488" s="143"/>
      <c r="E488" s="143"/>
      <c r="F488" s="14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43"/>
      <c r="C489" s="143"/>
      <c r="D489" s="143"/>
      <c r="E489" s="143"/>
      <c r="F489" s="14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43"/>
      <c r="C490" s="143"/>
      <c r="D490" s="143"/>
      <c r="E490" s="143"/>
      <c r="F490" s="14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43"/>
      <c r="C491" s="143"/>
      <c r="D491" s="143"/>
      <c r="E491" s="143"/>
      <c r="F491" s="14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43"/>
      <c r="C492" s="143"/>
      <c r="D492" s="143"/>
      <c r="E492" s="143"/>
      <c r="F492" s="14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43"/>
      <c r="C493" s="143"/>
      <c r="D493" s="143"/>
      <c r="E493" s="143"/>
      <c r="F493" s="14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43"/>
      <c r="C494" s="143"/>
      <c r="D494" s="143"/>
      <c r="E494" s="143"/>
      <c r="F494" s="14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43"/>
      <c r="C495" s="143"/>
      <c r="D495" s="143"/>
      <c r="E495" s="143"/>
      <c r="F495" s="14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43"/>
      <c r="C496" s="143"/>
      <c r="D496" s="143"/>
      <c r="E496" s="143"/>
      <c r="F496" s="14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43"/>
      <c r="C497" s="143"/>
      <c r="D497" s="143"/>
      <c r="E497" s="143"/>
      <c r="F497" s="14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43"/>
      <c r="C498" s="143"/>
      <c r="D498" s="143"/>
      <c r="E498" s="143"/>
      <c r="F498" s="14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43"/>
      <c r="C499" s="143"/>
      <c r="D499" s="143"/>
      <c r="E499" s="143"/>
      <c r="F499" s="14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43"/>
      <c r="C500" s="143"/>
      <c r="D500" s="143"/>
      <c r="E500" s="143"/>
      <c r="F500" s="14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43"/>
      <c r="C501" s="143"/>
      <c r="D501" s="143"/>
      <c r="E501" s="143"/>
      <c r="F501" s="14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43"/>
      <c r="C502" s="143"/>
      <c r="D502" s="143"/>
      <c r="E502" s="143"/>
      <c r="F502" s="14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43"/>
      <c r="C503" s="143"/>
      <c r="D503" s="143"/>
      <c r="E503" s="143"/>
      <c r="F503" s="14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43"/>
      <c r="C504" s="143"/>
      <c r="D504" s="143"/>
      <c r="E504" s="143"/>
      <c r="F504" s="14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43"/>
      <c r="C505" s="143"/>
      <c r="D505" s="143"/>
      <c r="E505" s="143"/>
      <c r="F505" s="14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43"/>
      <c r="C506" s="143"/>
      <c r="D506" s="143"/>
      <c r="E506" s="143"/>
      <c r="F506" s="14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43"/>
      <c r="C507" s="143"/>
      <c r="D507" s="143"/>
      <c r="E507" s="143"/>
      <c r="F507" s="14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43"/>
      <c r="C508" s="143"/>
      <c r="D508" s="143"/>
      <c r="E508" s="143"/>
      <c r="F508" s="14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43"/>
      <c r="C509" s="143"/>
      <c r="D509" s="143"/>
      <c r="E509" s="143"/>
      <c r="F509" s="14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43"/>
      <c r="C510" s="143"/>
      <c r="D510" s="143"/>
      <c r="E510" s="143"/>
      <c r="F510" s="14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43"/>
      <c r="C511" s="143"/>
      <c r="D511" s="143"/>
      <c r="E511" s="143"/>
      <c r="F511" s="14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43"/>
      <c r="C512" s="143"/>
      <c r="D512" s="143"/>
      <c r="E512" s="143"/>
      <c r="F512" s="14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43"/>
      <c r="C513" s="143"/>
      <c r="D513" s="143"/>
      <c r="E513" s="143"/>
      <c r="F513" s="14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43"/>
      <c r="C514" s="143"/>
      <c r="D514" s="143"/>
      <c r="E514" s="143"/>
      <c r="F514" s="14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43"/>
      <c r="C515" s="143"/>
      <c r="D515" s="143"/>
      <c r="E515" s="143"/>
      <c r="F515" s="14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43"/>
      <c r="C516" s="143"/>
      <c r="D516" s="143"/>
      <c r="E516" s="143"/>
      <c r="F516" s="14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43"/>
      <c r="C517" s="143"/>
      <c r="D517" s="143"/>
      <c r="E517" s="143"/>
      <c r="F517" s="14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43"/>
      <c r="C518" s="143"/>
      <c r="D518" s="143"/>
      <c r="E518" s="143"/>
      <c r="F518" s="14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43"/>
      <c r="C519" s="143"/>
      <c r="D519" s="143"/>
      <c r="E519" s="143"/>
      <c r="F519" s="14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43"/>
      <c r="C520" s="143"/>
      <c r="D520" s="143"/>
      <c r="E520" s="143"/>
      <c r="F520" s="14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43"/>
      <c r="C521" s="143"/>
      <c r="D521" s="143"/>
      <c r="E521" s="143"/>
      <c r="F521" s="14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43"/>
      <c r="C522" s="143"/>
      <c r="D522" s="143"/>
      <c r="E522" s="143"/>
      <c r="F522" s="14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43"/>
      <c r="C523" s="143"/>
      <c r="D523" s="143"/>
      <c r="E523" s="143"/>
      <c r="F523" s="14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43"/>
      <c r="C524" s="143"/>
      <c r="D524" s="143"/>
      <c r="E524" s="143"/>
      <c r="F524" s="14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43"/>
      <c r="C525" s="143"/>
      <c r="D525" s="143"/>
      <c r="E525" s="143"/>
      <c r="F525" s="14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43"/>
      <c r="C526" s="143"/>
      <c r="D526" s="143"/>
      <c r="E526" s="143"/>
      <c r="F526" s="14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43"/>
      <c r="C527" s="143"/>
      <c r="D527" s="143"/>
      <c r="E527" s="143"/>
      <c r="F527" s="14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43"/>
      <c r="C528" s="143"/>
      <c r="D528" s="143"/>
      <c r="E528" s="143"/>
      <c r="F528" s="14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43"/>
      <c r="C529" s="143"/>
      <c r="D529" s="143"/>
      <c r="E529" s="143"/>
      <c r="F529" s="14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43"/>
      <c r="C530" s="143"/>
      <c r="D530" s="143"/>
      <c r="E530" s="143"/>
      <c r="F530" s="14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43"/>
      <c r="C531" s="143"/>
      <c r="D531" s="143"/>
      <c r="E531" s="143"/>
      <c r="F531" s="14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43"/>
      <c r="C532" s="143"/>
      <c r="D532" s="143"/>
      <c r="E532" s="143"/>
      <c r="F532" s="14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43"/>
      <c r="C533" s="143"/>
      <c r="D533" s="143"/>
      <c r="E533" s="143"/>
      <c r="F533" s="14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43"/>
      <c r="C534" s="143"/>
      <c r="D534" s="143"/>
      <c r="E534" s="143"/>
      <c r="F534" s="14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43"/>
      <c r="C535" s="143"/>
      <c r="D535" s="143"/>
      <c r="E535" s="143"/>
      <c r="F535" s="14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43"/>
      <c r="C536" s="143"/>
      <c r="D536" s="143"/>
      <c r="E536" s="143"/>
      <c r="F536" s="14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43"/>
      <c r="C537" s="143"/>
      <c r="D537" s="143"/>
      <c r="E537" s="143"/>
      <c r="F537" s="14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43"/>
      <c r="C538" s="143"/>
      <c r="D538" s="143"/>
      <c r="E538" s="143"/>
      <c r="F538" s="14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43"/>
      <c r="C539" s="143"/>
      <c r="D539" s="143"/>
      <c r="E539" s="143"/>
      <c r="F539" s="14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43"/>
      <c r="C540" s="143"/>
      <c r="D540" s="143"/>
      <c r="E540" s="143"/>
      <c r="F540" s="14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43"/>
      <c r="C541" s="143"/>
      <c r="D541" s="143"/>
      <c r="E541" s="143"/>
      <c r="F541" s="14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43"/>
      <c r="C542" s="143"/>
      <c r="D542" s="143"/>
      <c r="E542" s="143"/>
      <c r="F542" s="14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43"/>
      <c r="C543" s="143"/>
      <c r="D543" s="143"/>
      <c r="E543" s="143"/>
      <c r="F543" s="14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43"/>
      <c r="C544" s="143"/>
      <c r="D544" s="143"/>
      <c r="E544" s="143"/>
      <c r="F544" s="14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43"/>
      <c r="C545" s="143"/>
      <c r="D545" s="143"/>
      <c r="E545" s="143"/>
      <c r="F545" s="14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43"/>
      <c r="C546" s="143"/>
      <c r="D546" s="143"/>
      <c r="E546" s="143"/>
      <c r="F546" s="14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43"/>
      <c r="C547" s="143"/>
      <c r="D547" s="143"/>
      <c r="E547" s="143"/>
      <c r="F547" s="14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43"/>
      <c r="C548" s="143"/>
      <c r="D548" s="143"/>
      <c r="E548" s="143"/>
      <c r="F548" s="14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43"/>
      <c r="C549" s="143"/>
      <c r="D549" s="143"/>
      <c r="E549" s="143"/>
      <c r="F549" s="14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43"/>
      <c r="C550" s="143"/>
      <c r="D550" s="143"/>
      <c r="E550" s="143"/>
      <c r="F550" s="14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43"/>
      <c r="C551" s="143"/>
      <c r="D551" s="143"/>
      <c r="E551" s="143"/>
      <c r="F551" s="14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43"/>
      <c r="C552" s="143"/>
      <c r="D552" s="143"/>
      <c r="E552" s="143"/>
      <c r="F552" s="14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43"/>
      <c r="C553" s="143"/>
      <c r="D553" s="143"/>
      <c r="E553" s="143"/>
      <c r="F553" s="14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43"/>
      <c r="C554" s="143"/>
      <c r="D554" s="143"/>
      <c r="E554" s="143"/>
      <c r="F554" s="14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43"/>
      <c r="C555" s="143"/>
      <c r="D555" s="143"/>
      <c r="E555" s="143"/>
      <c r="F555" s="14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43"/>
      <c r="C556" s="143"/>
      <c r="D556" s="143"/>
      <c r="E556" s="143"/>
      <c r="F556" s="14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43"/>
      <c r="C557" s="143"/>
      <c r="D557" s="143"/>
      <c r="E557" s="143"/>
      <c r="F557" s="14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43"/>
      <c r="C558" s="143"/>
      <c r="D558" s="143"/>
      <c r="E558" s="143"/>
      <c r="F558" s="14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43"/>
      <c r="C559" s="143"/>
      <c r="D559" s="143"/>
      <c r="E559" s="143"/>
      <c r="F559" s="14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43"/>
      <c r="C560" s="143"/>
      <c r="D560" s="143"/>
      <c r="E560" s="143"/>
      <c r="F560" s="14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43"/>
      <c r="C561" s="143"/>
      <c r="D561" s="143"/>
      <c r="E561" s="143"/>
      <c r="F561" s="14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43"/>
      <c r="C562" s="143"/>
      <c r="D562" s="143"/>
      <c r="E562" s="143"/>
      <c r="F562" s="14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43"/>
      <c r="C563" s="143"/>
      <c r="D563" s="143"/>
      <c r="E563" s="143"/>
      <c r="F563" s="14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43"/>
      <c r="C564" s="143"/>
      <c r="D564" s="143"/>
      <c r="E564" s="143"/>
      <c r="F564" s="14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43"/>
      <c r="C565" s="143"/>
      <c r="D565" s="143"/>
      <c r="E565" s="143"/>
      <c r="F565" s="14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43"/>
      <c r="C566" s="143"/>
      <c r="D566" s="143"/>
      <c r="E566" s="143"/>
      <c r="F566" s="14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43"/>
      <c r="C567" s="143"/>
      <c r="D567" s="143"/>
      <c r="E567" s="143"/>
      <c r="F567" s="14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43"/>
      <c r="C568" s="143"/>
      <c r="D568" s="143"/>
      <c r="E568" s="143"/>
      <c r="F568" s="14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43"/>
      <c r="C569" s="143"/>
      <c r="D569" s="143"/>
      <c r="E569" s="143"/>
      <c r="F569" s="14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43"/>
      <c r="C570" s="143"/>
      <c r="D570" s="143"/>
      <c r="E570" s="143"/>
      <c r="F570" s="14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43"/>
      <c r="C571" s="143"/>
      <c r="D571" s="143"/>
      <c r="E571" s="143"/>
      <c r="F571" s="14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43"/>
      <c r="C572" s="143"/>
      <c r="D572" s="143"/>
      <c r="E572" s="143"/>
      <c r="F572" s="14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43"/>
      <c r="C573" s="143"/>
      <c r="D573" s="143"/>
      <c r="E573" s="143"/>
      <c r="F573" s="14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43"/>
      <c r="C574" s="143"/>
      <c r="D574" s="143"/>
      <c r="E574" s="143"/>
      <c r="F574" s="14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43"/>
      <c r="C575" s="143"/>
      <c r="D575" s="143"/>
      <c r="E575" s="143"/>
      <c r="F575" s="14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43"/>
      <c r="C576" s="143"/>
      <c r="D576" s="143"/>
      <c r="E576" s="143"/>
      <c r="F576" s="14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43"/>
      <c r="C577" s="143"/>
      <c r="D577" s="143"/>
      <c r="E577" s="143"/>
      <c r="F577" s="14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43"/>
      <c r="C578" s="143"/>
      <c r="D578" s="143"/>
      <c r="E578" s="143"/>
      <c r="F578" s="14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43"/>
      <c r="C579" s="143"/>
      <c r="D579" s="143"/>
      <c r="E579" s="143"/>
      <c r="F579" s="14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43"/>
      <c r="C580" s="143"/>
      <c r="D580" s="143"/>
      <c r="E580" s="143"/>
      <c r="F580" s="14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43"/>
      <c r="C581" s="143"/>
      <c r="D581" s="143"/>
      <c r="E581" s="143"/>
      <c r="F581" s="14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43"/>
      <c r="C582" s="143"/>
      <c r="D582" s="143"/>
      <c r="E582" s="143"/>
      <c r="F582" s="14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43"/>
      <c r="C583" s="143"/>
      <c r="D583" s="143"/>
      <c r="E583" s="143"/>
      <c r="F583" s="14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43"/>
      <c r="C584" s="143"/>
      <c r="D584" s="143"/>
      <c r="E584" s="143"/>
      <c r="F584" s="14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43"/>
      <c r="C585" s="143"/>
      <c r="D585" s="143"/>
      <c r="E585" s="143"/>
      <c r="F585" s="14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43"/>
      <c r="C586" s="143"/>
      <c r="D586" s="143"/>
      <c r="E586" s="143"/>
      <c r="F586" s="14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43"/>
      <c r="C587" s="143"/>
      <c r="D587" s="143"/>
      <c r="E587" s="143"/>
      <c r="F587" s="14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43"/>
      <c r="C588" s="143"/>
      <c r="D588" s="143"/>
      <c r="E588" s="143"/>
      <c r="F588" s="14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43"/>
      <c r="C589" s="143"/>
      <c r="D589" s="143"/>
      <c r="E589" s="143"/>
      <c r="F589" s="14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43"/>
      <c r="C590" s="143"/>
      <c r="D590" s="143"/>
      <c r="E590" s="143"/>
      <c r="F590" s="14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43"/>
      <c r="C591" s="143"/>
      <c r="D591" s="143"/>
      <c r="E591" s="143"/>
      <c r="F591" s="14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43"/>
      <c r="C592" s="143"/>
      <c r="D592" s="143"/>
      <c r="E592" s="143"/>
      <c r="F592" s="14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43"/>
      <c r="C593" s="143"/>
      <c r="D593" s="143"/>
      <c r="E593" s="143"/>
      <c r="F593" s="14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43"/>
      <c r="C594" s="143"/>
      <c r="D594" s="143"/>
      <c r="E594" s="143"/>
      <c r="F594" s="14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43"/>
      <c r="C595" s="143"/>
      <c r="D595" s="143"/>
      <c r="E595" s="143"/>
      <c r="F595" s="14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43"/>
      <c r="C596" s="143"/>
      <c r="D596" s="143"/>
      <c r="E596" s="143"/>
      <c r="F596" s="14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43"/>
      <c r="C597" s="143"/>
      <c r="D597" s="143"/>
      <c r="E597" s="143"/>
      <c r="F597" s="14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43"/>
      <c r="C598" s="143"/>
      <c r="D598" s="143"/>
      <c r="E598" s="143"/>
      <c r="F598" s="14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43"/>
      <c r="C599" s="143"/>
      <c r="D599" s="143"/>
      <c r="E599" s="143"/>
      <c r="F599" s="14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43"/>
      <c r="C600" s="143"/>
      <c r="D600" s="143"/>
      <c r="E600" s="143"/>
      <c r="F600" s="14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43"/>
      <c r="C601" s="143"/>
      <c r="D601" s="143"/>
      <c r="E601" s="143"/>
      <c r="F601" s="14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43"/>
      <c r="C602" s="143"/>
      <c r="D602" s="143"/>
      <c r="E602" s="143"/>
      <c r="F602" s="14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43"/>
      <c r="C603" s="143"/>
      <c r="D603" s="143"/>
      <c r="E603" s="143"/>
      <c r="F603" s="14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43"/>
      <c r="C604" s="143"/>
      <c r="D604" s="143"/>
      <c r="E604" s="143"/>
      <c r="F604" s="14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43"/>
      <c r="C605" s="143"/>
      <c r="D605" s="143"/>
      <c r="E605" s="143"/>
      <c r="F605" s="14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43"/>
      <c r="C606" s="143"/>
      <c r="D606" s="143"/>
      <c r="E606" s="143"/>
      <c r="F606" s="14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43"/>
      <c r="C607" s="143"/>
      <c r="D607" s="143"/>
      <c r="E607" s="143"/>
      <c r="F607" s="14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43"/>
      <c r="C608" s="143"/>
      <c r="D608" s="143"/>
      <c r="E608" s="143"/>
      <c r="F608" s="14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43"/>
      <c r="C609" s="143"/>
      <c r="D609" s="143"/>
      <c r="E609" s="143"/>
      <c r="F609" s="14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43"/>
      <c r="C610" s="143"/>
      <c r="D610" s="143"/>
      <c r="E610" s="143"/>
      <c r="F610" s="14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43"/>
      <c r="C611" s="143"/>
      <c r="D611" s="143"/>
      <c r="E611" s="143"/>
      <c r="F611" s="14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43"/>
      <c r="C612" s="143"/>
      <c r="D612" s="143"/>
      <c r="E612" s="143"/>
      <c r="F612" s="14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43"/>
      <c r="C613" s="143"/>
      <c r="D613" s="143"/>
      <c r="E613" s="143"/>
      <c r="F613" s="14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43"/>
      <c r="C614" s="143"/>
      <c r="D614" s="143"/>
      <c r="E614" s="143"/>
      <c r="F614" s="14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43"/>
      <c r="C615" s="143"/>
      <c r="D615" s="143"/>
      <c r="E615" s="143"/>
      <c r="F615" s="14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43"/>
      <c r="C616" s="143"/>
      <c r="D616" s="143"/>
      <c r="E616" s="143"/>
      <c r="F616" s="14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43"/>
      <c r="C617" s="143"/>
      <c r="D617" s="143"/>
      <c r="E617" s="143"/>
      <c r="F617" s="14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43"/>
      <c r="C618" s="143"/>
      <c r="D618" s="143"/>
      <c r="E618" s="143"/>
      <c r="F618" s="14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43"/>
      <c r="C619" s="143"/>
      <c r="D619" s="143"/>
      <c r="E619" s="143"/>
      <c r="F619" s="14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43"/>
      <c r="C620" s="143"/>
      <c r="D620" s="143"/>
      <c r="E620" s="143"/>
      <c r="F620" s="14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43"/>
      <c r="C621" s="143"/>
      <c r="D621" s="143"/>
      <c r="E621" s="143"/>
      <c r="F621" s="14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43"/>
      <c r="C622" s="143"/>
      <c r="D622" s="143"/>
      <c r="E622" s="143"/>
      <c r="F622" s="14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43"/>
      <c r="C623" s="143"/>
      <c r="D623" s="143"/>
      <c r="E623" s="143"/>
      <c r="F623" s="14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43"/>
      <c r="C624" s="143"/>
      <c r="D624" s="143"/>
      <c r="E624" s="143"/>
      <c r="F624" s="14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43"/>
      <c r="C625" s="143"/>
      <c r="D625" s="143"/>
      <c r="E625" s="143"/>
      <c r="F625" s="14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43"/>
      <c r="C626" s="143"/>
      <c r="D626" s="143"/>
      <c r="E626" s="143"/>
      <c r="F626" s="14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43"/>
      <c r="C627" s="143"/>
      <c r="D627" s="143"/>
      <c r="E627" s="143"/>
      <c r="F627" s="14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43"/>
      <c r="C628" s="143"/>
      <c r="D628" s="143"/>
      <c r="E628" s="143"/>
      <c r="F628" s="14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43"/>
      <c r="C629" s="143"/>
      <c r="D629" s="143"/>
      <c r="E629" s="143"/>
      <c r="F629" s="14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43"/>
      <c r="C630" s="143"/>
      <c r="D630" s="143"/>
      <c r="E630" s="143"/>
      <c r="F630" s="14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43"/>
      <c r="C631" s="143"/>
      <c r="D631" s="143"/>
      <c r="E631" s="143"/>
      <c r="F631" s="14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43"/>
      <c r="C632" s="143"/>
      <c r="D632" s="143"/>
      <c r="E632" s="143"/>
      <c r="F632" s="14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43"/>
      <c r="C633" s="143"/>
      <c r="D633" s="143"/>
      <c r="E633" s="143"/>
      <c r="F633" s="14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43"/>
      <c r="C634" s="143"/>
      <c r="D634" s="143"/>
      <c r="E634" s="143"/>
      <c r="F634" s="14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43"/>
      <c r="C635" s="143"/>
      <c r="D635" s="143"/>
      <c r="E635" s="143"/>
      <c r="F635" s="14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43"/>
      <c r="C636" s="143"/>
      <c r="D636" s="143"/>
      <c r="E636" s="143"/>
      <c r="F636" s="14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43"/>
      <c r="C637" s="143"/>
      <c r="D637" s="143"/>
      <c r="E637" s="143"/>
      <c r="F637" s="14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43"/>
      <c r="C638" s="143"/>
      <c r="D638" s="143"/>
      <c r="E638" s="143"/>
      <c r="F638" s="14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43"/>
      <c r="C639" s="143"/>
      <c r="D639" s="143"/>
      <c r="E639" s="143"/>
      <c r="F639" s="14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43"/>
      <c r="C640" s="143"/>
      <c r="D640" s="143"/>
      <c r="E640" s="143"/>
      <c r="F640" s="14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43"/>
      <c r="C641" s="143"/>
      <c r="D641" s="143"/>
      <c r="E641" s="143"/>
      <c r="F641" s="14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43"/>
      <c r="C642" s="143"/>
      <c r="D642" s="143"/>
      <c r="E642" s="143"/>
      <c r="F642" s="14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43"/>
      <c r="C643" s="143"/>
      <c r="D643" s="143"/>
      <c r="E643" s="143"/>
      <c r="F643" s="14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43"/>
      <c r="C644" s="143"/>
      <c r="D644" s="143"/>
      <c r="E644" s="143"/>
      <c r="F644" s="14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43"/>
      <c r="C645" s="143"/>
      <c r="D645" s="143"/>
      <c r="E645" s="143"/>
      <c r="F645" s="14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43"/>
      <c r="C646" s="143"/>
      <c r="D646" s="143"/>
      <c r="E646" s="143"/>
      <c r="F646" s="14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43"/>
      <c r="C647" s="143"/>
      <c r="D647" s="143"/>
      <c r="E647" s="143"/>
      <c r="F647" s="14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43"/>
      <c r="C648" s="143"/>
      <c r="D648" s="143"/>
      <c r="E648" s="143"/>
      <c r="F648" s="14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43"/>
      <c r="C649" s="143"/>
      <c r="D649" s="143"/>
      <c r="E649" s="143"/>
      <c r="F649" s="14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43"/>
      <c r="C650" s="143"/>
      <c r="D650" s="143"/>
      <c r="E650" s="143"/>
      <c r="F650" s="14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43"/>
      <c r="C651" s="143"/>
      <c r="D651" s="143"/>
      <c r="E651" s="143"/>
      <c r="F651" s="14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43"/>
      <c r="C652" s="143"/>
      <c r="D652" s="143"/>
      <c r="E652" s="143"/>
      <c r="F652" s="14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43"/>
      <c r="C653" s="143"/>
      <c r="D653" s="143"/>
      <c r="E653" s="143"/>
      <c r="F653" s="14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43"/>
      <c r="C654" s="143"/>
      <c r="D654" s="143"/>
      <c r="E654" s="143"/>
      <c r="F654" s="14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43"/>
      <c r="C655" s="143"/>
      <c r="D655" s="143"/>
      <c r="E655" s="143"/>
      <c r="F655" s="14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43"/>
      <c r="C656" s="143"/>
      <c r="D656" s="143"/>
      <c r="E656" s="143"/>
      <c r="F656" s="14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43"/>
      <c r="C657" s="143"/>
      <c r="D657" s="143"/>
      <c r="E657" s="143"/>
      <c r="F657" s="14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43"/>
      <c r="C658" s="143"/>
      <c r="D658" s="143"/>
      <c r="E658" s="143"/>
      <c r="F658" s="14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43"/>
      <c r="C659" s="143"/>
      <c r="D659" s="143"/>
      <c r="E659" s="143"/>
      <c r="F659" s="14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43"/>
      <c r="C660" s="143"/>
      <c r="D660" s="143"/>
      <c r="E660" s="143"/>
      <c r="F660" s="14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43"/>
      <c r="C661" s="143"/>
      <c r="D661" s="143"/>
      <c r="E661" s="143"/>
      <c r="F661" s="14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43"/>
      <c r="C662" s="143"/>
      <c r="D662" s="143"/>
      <c r="E662" s="143"/>
      <c r="F662" s="14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43"/>
      <c r="C663" s="143"/>
      <c r="D663" s="143"/>
      <c r="E663" s="143"/>
      <c r="F663" s="14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43"/>
      <c r="C664" s="143"/>
      <c r="D664" s="143"/>
      <c r="E664" s="143"/>
      <c r="F664" s="14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43"/>
      <c r="C665" s="143"/>
      <c r="D665" s="143"/>
      <c r="E665" s="143"/>
      <c r="F665" s="14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43"/>
      <c r="C666" s="143"/>
      <c r="D666" s="143"/>
      <c r="E666" s="143"/>
      <c r="F666" s="14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43"/>
      <c r="C667" s="143"/>
      <c r="D667" s="143"/>
      <c r="E667" s="143"/>
      <c r="F667" s="14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43"/>
      <c r="C668" s="143"/>
      <c r="D668" s="143"/>
      <c r="E668" s="143"/>
      <c r="F668" s="14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43"/>
      <c r="C669" s="143"/>
      <c r="D669" s="143"/>
      <c r="E669" s="143"/>
      <c r="F669" s="14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43"/>
      <c r="C670" s="143"/>
      <c r="D670" s="143"/>
      <c r="E670" s="143"/>
      <c r="F670" s="14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43"/>
      <c r="C671" s="143"/>
      <c r="D671" s="143"/>
      <c r="E671" s="143"/>
      <c r="F671" s="14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43"/>
      <c r="C672" s="143"/>
      <c r="D672" s="143"/>
      <c r="E672" s="143"/>
      <c r="F672" s="14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43"/>
      <c r="C673" s="143"/>
      <c r="D673" s="143"/>
      <c r="E673" s="143"/>
      <c r="F673" s="14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43"/>
      <c r="C674" s="143"/>
      <c r="D674" s="143"/>
      <c r="E674" s="143"/>
      <c r="F674" s="14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43"/>
      <c r="C675" s="143"/>
      <c r="D675" s="143"/>
      <c r="E675" s="143"/>
      <c r="F675" s="14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43"/>
      <c r="C676" s="143"/>
      <c r="D676" s="143"/>
      <c r="E676" s="143"/>
      <c r="F676" s="14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43"/>
      <c r="C677" s="143"/>
      <c r="D677" s="143"/>
      <c r="E677" s="143"/>
      <c r="F677" s="14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43"/>
      <c r="C678" s="143"/>
      <c r="D678" s="143"/>
      <c r="E678" s="143"/>
      <c r="F678" s="14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43"/>
      <c r="C679" s="143"/>
      <c r="D679" s="143"/>
      <c r="E679" s="143"/>
      <c r="F679" s="14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43"/>
      <c r="C680" s="143"/>
      <c r="D680" s="143"/>
      <c r="E680" s="143"/>
      <c r="F680" s="14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43"/>
      <c r="C681" s="143"/>
      <c r="D681" s="143"/>
      <c r="E681" s="143"/>
      <c r="F681" s="14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43"/>
      <c r="C682" s="143"/>
      <c r="D682" s="143"/>
      <c r="E682" s="143"/>
      <c r="F682" s="14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43"/>
      <c r="C683" s="143"/>
      <c r="D683" s="143"/>
      <c r="E683" s="143"/>
      <c r="F683" s="14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43"/>
      <c r="C684" s="143"/>
      <c r="D684" s="143"/>
      <c r="E684" s="143"/>
      <c r="F684" s="14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43"/>
      <c r="C685" s="143"/>
      <c r="D685" s="143"/>
      <c r="E685" s="143"/>
      <c r="F685" s="14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43"/>
      <c r="C686" s="143"/>
      <c r="D686" s="143"/>
      <c r="E686" s="143"/>
      <c r="F686" s="14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43"/>
      <c r="C687" s="143"/>
      <c r="D687" s="143"/>
      <c r="E687" s="143"/>
      <c r="F687" s="14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43"/>
      <c r="C688" s="143"/>
      <c r="D688" s="143"/>
      <c r="E688" s="143"/>
      <c r="F688" s="14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43"/>
      <c r="C689" s="143"/>
      <c r="D689" s="143"/>
      <c r="E689" s="143"/>
      <c r="F689" s="14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43"/>
      <c r="C690" s="143"/>
      <c r="D690" s="143"/>
      <c r="E690" s="143"/>
      <c r="F690" s="14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43"/>
      <c r="C691" s="143"/>
      <c r="D691" s="143"/>
      <c r="E691" s="143"/>
      <c r="F691" s="14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43"/>
      <c r="C692" s="143"/>
      <c r="D692" s="143"/>
      <c r="E692" s="143"/>
      <c r="F692" s="14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43"/>
      <c r="C693" s="143"/>
      <c r="D693" s="143"/>
      <c r="E693" s="143"/>
      <c r="F693" s="14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43"/>
      <c r="C694" s="143"/>
      <c r="D694" s="143"/>
      <c r="E694" s="143"/>
      <c r="F694" s="14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43"/>
      <c r="C695" s="143"/>
      <c r="D695" s="143"/>
      <c r="E695" s="143"/>
      <c r="F695" s="14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43"/>
      <c r="C696" s="143"/>
      <c r="D696" s="143"/>
      <c r="E696" s="143"/>
      <c r="F696" s="14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43"/>
      <c r="C697" s="143"/>
      <c r="D697" s="143"/>
      <c r="E697" s="143"/>
      <c r="F697" s="14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43"/>
      <c r="C698" s="143"/>
      <c r="D698" s="143"/>
      <c r="E698" s="143"/>
      <c r="F698" s="14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43"/>
      <c r="C699" s="143"/>
      <c r="D699" s="143"/>
      <c r="E699" s="143"/>
      <c r="F699" s="14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43"/>
      <c r="C700" s="143"/>
      <c r="D700" s="143"/>
      <c r="E700" s="143"/>
      <c r="F700" s="14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43"/>
      <c r="C701" s="143"/>
      <c r="D701" s="143"/>
      <c r="E701" s="143"/>
      <c r="F701" s="14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43"/>
      <c r="C702" s="143"/>
      <c r="D702" s="143"/>
      <c r="E702" s="143"/>
      <c r="F702" s="14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43"/>
      <c r="C703" s="143"/>
      <c r="D703" s="143"/>
      <c r="E703" s="143"/>
      <c r="F703" s="14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43"/>
      <c r="C704" s="143"/>
      <c r="D704" s="143"/>
      <c r="E704" s="143"/>
      <c r="F704" s="14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43"/>
      <c r="C705" s="143"/>
      <c r="D705" s="143"/>
      <c r="E705" s="143"/>
      <c r="F705" s="14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43"/>
      <c r="C706" s="143"/>
      <c r="D706" s="143"/>
      <c r="E706" s="143"/>
      <c r="F706" s="14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43"/>
      <c r="C707" s="143"/>
      <c r="D707" s="143"/>
      <c r="E707" s="143"/>
      <c r="F707" s="14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43"/>
      <c r="C708" s="143"/>
      <c r="D708" s="143"/>
      <c r="E708" s="143"/>
      <c r="F708" s="14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43"/>
      <c r="C709" s="143"/>
      <c r="D709" s="143"/>
      <c r="E709" s="143"/>
      <c r="F709" s="14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43"/>
      <c r="C710" s="143"/>
      <c r="D710" s="143"/>
      <c r="E710" s="143"/>
      <c r="F710" s="14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43"/>
      <c r="C711" s="143"/>
      <c r="D711" s="143"/>
      <c r="E711" s="143"/>
      <c r="F711" s="14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43"/>
      <c r="C712" s="143"/>
      <c r="D712" s="143"/>
      <c r="E712" s="143"/>
      <c r="F712" s="14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43"/>
      <c r="C713" s="143"/>
      <c r="D713" s="143"/>
      <c r="E713" s="143"/>
      <c r="F713" s="14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43"/>
      <c r="C714" s="143"/>
      <c r="D714" s="143"/>
      <c r="E714" s="143"/>
      <c r="F714" s="14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43"/>
      <c r="C715" s="143"/>
      <c r="D715" s="143"/>
      <c r="E715" s="143"/>
      <c r="F715" s="14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43"/>
      <c r="C716" s="143"/>
      <c r="D716" s="143"/>
      <c r="E716" s="143"/>
      <c r="F716" s="14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43"/>
      <c r="C717" s="143"/>
      <c r="D717" s="143"/>
      <c r="E717" s="143"/>
      <c r="F717" s="14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43"/>
      <c r="C718" s="143"/>
      <c r="D718" s="143"/>
      <c r="E718" s="143"/>
      <c r="F718" s="14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43"/>
      <c r="C719" s="143"/>
      <c r="D719" s="143"/>
      <c r="E719" s="143"/>
      <c r="F719" s="14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43"/>
      <c r="C720" s="143"/>
      <c r="D720" s="143"/>
      <c r="E720" s="143"/>
      <c r="F720" s="14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43"/>
      <c r="C721" s="143"/>
      <c r="D721" s="143"/>
      <c r="E721" s="143"/>
      <c r="F721" s="14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43"/>
      <c r="C722" s="143"/>
      <c r="D722" s="143"/>
      <c r="E722" s="143"/>
      <c r="F722" s="14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43"/>
      <c r="C723" s="143"/>
      <c r="D723" s="143"/>
      <c r="E723" s="143"/>
      <c r="F723" s="14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43"/>
      <c r="C724" s="143"/>
      <c r="D724" s="143"/>
      <c r="E724" s="143"/>
      <c r="F724" s="14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43"/>
      <c r="C725" s="143"/>
      <c r="D725" s="143"/>
      <c r="E725" s="143"/>
      <c r="F725" s="14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43"/>
      <c r="C726" s="143"/>
      <c r="D726" s="143"/>
      <c r="E726" s="143"/>
      <c r="F726" s="14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43"/>
      <c r="C727" s="143"/>
      <c r="D727" s="143"/>
      <c r="E727" s="143"/>
      <c r="F727" s="14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43"/>
      <c r="C728" s="143"/>
      <c r="D728" s="143"/>
      <c r="E728" s="143"/>
      <c r="F728" s="14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43"/>
      <c r="C729" s="143"/>
      <c r="D729" s="143"/>
      <c r="E729" s="143"/>
      <c r="F729" s="14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43"/>
      <c r="C730" s="143"/>
      <c r="D730" s="143"/>
      <c r="E730" s="143"/>
      <c r="F730" s="14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43"/>
      <c r="C731" s="143"/>
      <c r="D731" s="143"/>
      <c r="E731" s="143"/>
      <c r="F731" s="14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43"/>
      <c r="C732" s="143"/>
      <c r="D732" s="143"/>
      <c r="E732" s="143"/>
      <c r="F732" s="14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43"/>
      <c r="C733" s="143"/>
      <c r="D733" s="143"/>
      <c r="E733" s="143"/>
      <c r="F733" s="14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43"/>
      <c r="C734" s="143"/>
      <c r="D734" s="143"/>
      <c r="E734" s="143"/>
      <c r="F734" s="14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43"/>
      <c r="C735" s="143"/>
      <c r="D735" s="143"/>
      <c r="E735" s="143"/>
      <c r="F735" s="14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43"/>
      <c r="C736" s="143"/>
      <c r="D736" s="143"/>
      <c r="E736" s="143"/>
      <c r="F736" s="14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43"/>
      <c r="C737" s="143"/>
      <c r="D737" s="143"/>
      <c r="E737" s="143"/>
      <c r="F737" s="14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43"/>
      <c r="C738" s="143"/>
      <c r="D738" s="143"/>
      <c r="E738" s="143"/>
      <c r="F738" s="14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43"/>
      <c r="C739" s="143"/>
      <c r="D739" s="143"/>
      <c r="E739" s="143"/>
      <c r="F739" s="14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43"/>
      <c r="C740" s="143"/>
      <c r="D740" s="143"/>
      <c r="E740" s="143"/>
      <c r="F740" s="14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43"/>
      <c r="C741" s="143"/>
      <c r="D741" s="143"/>
      <c r="E741" s="143"/>
      <c r="F741" s="14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43"/>
      <c r="C742" s="143"/>
      <c r="D742" s="143"/>
      <c r="E742" s="143"/>
      <c r="F742" s="14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43"/>
      <c r="C743" s="143"/>
      <c r="D743" s="143"/>
      <c r="E743" s="143"/>
      <c r="F743" s="14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43"/>
      <c r="C744" s="143"/>
      <c r="D744" s="143"/>
      <c r="E744" s="143"/>
      <c r="F744" s="14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43"/>
      <c r="C745" s="143"/>
      <c r="D745" s="143"/>
      <c r="E745" s="143"/>
      <c r="F745" s="14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43"/>
      <c r="C746" s="143"/>
      <c r="D746" s="143"/>
      <c r="E746" s="143"/>
      <c r="F746" s="14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43"/>
      <c r="C747" s="143"/>
      <c r="D747" s="143"/>
      <c r="E747" s="143"/>
      <c r="F747" s="14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43"/>
      <c r="C748" s="143"/>
      <c r="D748" s="143"/>
      <c r="E748" s="143"/>
      <c r="F748" s="14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43"/>
      <c r="C749" s="143"/>
      <c r="D749" s="143"/>
      <c r="E749" s="143"/>
      <c r="F749" s="14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43"/>
      <c r="C750" s="143"/>
      <c r="D750" s="143"/>
      <c r="E750" s="143"/>
      <c r="F750" s="14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43"/>
      <c r="C751" s="143"/>
      <c r="D751" s="143"/>
      <c r="E751" s="143"/>
      <c r="F751" s="14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43"/>
      <c r="C752" s="143"/>
      <c r="D752" s="143"/>
      <c r="E752" s="143"/>
      <c r="F752" s="14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43"/>
      <c r="C753" s="143"/>
      <c r="D753" s="143"/>
      <c r="E753" s="143"/>
      <c r="F753" s="14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43"/>
      <c r="C754" s="143"/>
      <c r="D754" s="143"/>
      <c r="E754" s="143"/>
      <c r="F754" s="14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43"/>
      <c r="C755" s="143"/>
      <c r="D755" s="143"/>
      <c r="E755" s="143"/>
      <c r="F755" s="14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43"/>
      <c r="C756" s="143"/>
      <c r="D756" s="143"/>
      <c r="E756" s="143"/>
      <c r="F756" s="14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43"/>
      <c r="C757" s="143"/>
      <c r="D757" s="143"/>
      <c r="E757" s="143"/>
      <c r="F757" s="14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43"/>
      <c r="C758" s="143"/>
      <c r="D758" s="143"/>
      <c r="E758" s="143"/>
      <c r="F758" s="14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43"/>
      <c r="C759" s="143"/>
      <c r="D759" s="143"/>
      <c r="E759" s="143"/>
      <c r="F759" s="14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43"/>
      <c r="C760" s="143"/>
      <c r="D760" s="143"/>
      <c r="E760" s="143"/>
      <c r="F760" s="14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43"/>
      <c r="C761" s="143"/>
      <c r="D761" s="143"/>
      <c r="E761" s="143"/>
      <c r="F761" s="14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43"/>
      <c r="C762" s="143"/>
      <c r="D762" s="143"/>
      <c r="E762" s="143"/>
      <c r="F762" s="14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43"/>
      <c r="C763" s="143"/>
      <c r="D763" s="143"/>
      <c r="E763" s="143"/>
      <c r="F763" s="14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43"/>
      <c r="C764" s="143"/>
      <c r="D764" s="143"/>
      <c r="E764" s="143"/>
      <c r="F764" s="14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43"/>
      <c r="C765" s="143"/>
      <c r="D765" s="143"/>
      <c r="E765" s="143"/>
      <c r="F765" s="14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43"/>
      <c r="C766" s="143"/>
      <c r="D766" s="143"/>
      <c r="E766" s="143"/>
      <c r="F766" s="14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43"/>
      <c r="C767" s="143"/>
      <c r="D767" s="143"/>
      <c r="E767" s="143"/>
      <c r="F767" s="14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43"/>
      <c r="C768" s="143"/>
      <c r="D768" s="143"/>
      <c r="E768" s="143"/>
      <c r="F768" s="14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43"/>
      <c r="C769" s="143"/>
      <c r="D769" s="143"/>
      <c r="E769" s="143"/>
      <c r="F769" s="14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43"/>
      <c r="C770" s="143"/>
      <c r="D770" s="143"/>
      <c r="E770" s="143"/>
      <c r="F770" s="14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43"/>
      <c r="C771" s="143"/>
      <c r="D771" s="143"/>
      <c r="E771" s="143"/>
      <c r="F771" s="14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43"/>
      <c r="C772" s="143"/>
      <c r="D772" s="143"/>
      <c r="E772" s="143"/>
      <c r="F772" s="14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43"/>
      <c r="C773" s="143"/>
      <c r="D773" s="143"/>
      <c r="E773" s="143"/>
      <c r="F773" s="14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43"/>
      <c r="C774" s="143"/>
      <c r="D774" s="143"/>
      <c r="E774" s="143"/>
      <c r="F774" s="14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43"/>
      <c r="C775" s="143"/>
      <c r="D775" s="143"/>
      <c r="E775" s="143"/>
      <c r="F775" s="14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43"/>
      <c r="C776" s="143"/>
      <c r="D776" s="143"/>
      <c r="E776" s="143"/>
      <c r="F776" s="14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43"/>
      <c r="C777" s="143"/>
      <c r="D777" s="143"/>
      <c r="E777" s="143"/>
      <c r="F777" s="14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43"/>
      <c r="C778" s="143"/>
      <c r="D778" s="143"/>
      <c r="E778" s="143"/>
      <c r="F778" s="14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43"/>
      <c r="C779" s="143"/>
      <c r="D779" s="143"/>
      <c r="E779" s="143"/>
      <c r="F779" s="14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43"/>
      <c r="C780" s="143"/>
      <c r="D780" s="143"/>
      <c r="E780" s="143"/>
      <c r="F780" s="14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43"/>
      <c r="C781" s="143"/>
      <c r="D781" s="143"/>
      <c r="E781" s="143"/>
      <c r="F781" s="14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43"/>
      <c r="C782" s="143"/>
      <c r="D782" s="143"/>
      <c r="E782" s="143"/>
      <c r="F782" s="14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43"/>
      <c r="C783" s="143"/>
      <c r="D783" s="143"/>
      <c r="E783" s="143"/>
      <c r="F783" s="14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43"/>
      <c r="C784" s="143"/>
      <c r="D784" s="143"/>
      <c r="E784" s="143"/>
      <c r="F784" s="14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43"/>
      <c r="C785" s="143"/>
      <c r="D785" s="143"/>
      <c r="E785" s="143"/>
      <c r="F785" s="14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43"/>
      <c r="C786" s="143"/>
      <c r="D786" s="143"/>
      <c r="E786" s="143"/>
      <c r="F786" s="14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43"/>
      <c r="C787" s="143"/>
      <c r="D787" s="143"/>
      <c r="E787" s="143"/>
      <c r="F787" s="14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43"/>
      <c r="C788" s="143"/>
      <c r="D788" s="143"/>
      <c r="E788" s="143"/>
      <c r="F788" s="14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43"/>
      <c r="C789" s="143"/>
      <c r="D789" s="143"/>
      <c r="E789" s="143"/>
      <c r="F789" s="14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43"/>
      <c r="C790" s="143"/>
      <c r="D790" s="143"/>
      <c r="E790" s="143"/>
      <c r="F790" s="14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43"/>
      <c r="C791" s="143"/>
      <c r="D791" s="143"/>
      <c r="E791" s="143"/>
      <c r="F791" s="14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43"/>
      <c r="C792" s="143"/>
      <c r="D792" s="143"/>
      <c r="E792" s="143"/>
      <c r="F792" s="14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43"/>
      <c r="C793" s="143"/>
      <c r="D793" s="143"/>
      <c r="E793" s="143"/>
      <c r="F793" s="14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43"/>
      <c r="C794" s="143"/>
      <c r="D794" s="143"/>
      <c r="E794" s="143"/>
      <c r="F794" s="14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43"/>
      <c r="C795" s="143"/>
      <c r="D795" s="143"/>
      <c r="E795" s="143"/>
      <c r="F795" s="14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43"/>
      <c r="C796" s="143"/>
      <c r="D796" s="143"/>
      <c r="E796" s="143"/>
      <c r="F796" s="14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43"/>
      <c r="C797" s="143"/>
      <c r="D797" s="143"/>
      <c r="E797" s="143"/>
      <c r="F797" s="14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43"/>
      <c r="C798" s="143"/>
      <c r="D798" s="143"/>
      <c r="E798" s="143"/>
      <c r="F798" s="14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43"/>
      <c r="C799" s="143"/>
      <c r="D799" s="143"/>
      <c r="E799" s="143"/>
      <c r="F799" s="14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43"/>
      <c r="C800" s="143"/>
      <c r="D800" s="143"/>
      <c r="E800" s="143"/>
      <c r="F800" s="14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43"/>
      <c r="C801" s="143"/>
      <c r="D801" s="143"/>
      <c r="E801" s="143"/>
      <c r="F801" s="14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43"/>
      <c r="C802" s="143"/>
      <c r="D802" s="143"/>
      <c r="E802" s="143"/>
      <c r="F802" s="14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43"/>
      <c r="C803" s="143"/>
      <c r="D803" s="143"/>
      <c r="E803" s="143"/>
      <c r="F803" s="14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43"/>
      <c r="C804" s="143"/>
      <c r="D804" s="143"/>
      <c r="E804" s="143"/>
      <c r="F804" s="14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43"/>
      <c r="C805" s="143"/>
      <c r="D805" s="143"/>
      <c r="E805" s="143"/>
      <c r="F805" s="14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43"/>
      <c r="C806" s="143"/>
      <c r="D806" s="143"/>
      <c r="E806" s="143"/>
      <c r="F806" s="14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43"/>
      <c r="C807" s="143"/>
      <c r="D807" s="143"/>
      <c r="E807" s="143"/>
      <c r="F807" s="14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43"/>
      <c r="C808" s="143"/>
      <c r="D808" s="143"/>
      <c r="E808" s="143"/>
      <c r="F808" s="14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43"/>
      <c r="C809" s="143"/>
      <c r="D809" s="143"/>
      <c r="E809" s="143"/>
      <c r="F809" s="14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43"/>
      <c r="C810" s="143"/>
      <c r="D810" s="143"/>
      <c r="E810" s="143"/>
      <c r="F810" s="14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43"/>
      <c r="C811" s="143"/>
      <c r="D811" s="143"/>
      <c r="E811" s="143"/>
      <c r="F811" s="14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43"/>
      <c r="C812" s="143"/>
      <c r="D812" s="143"/>
      <c r="E812" s="143"/>
      <c r="F812" s="14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43"/>
      <c r="C813" s="143"/>
      <c r="D813" s="143"/>
      <c r="E813" s="143"/>
      <c r="F813" s="14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43"/>
      <c r="C814" s="143"/>
      <c r="D814" s="143"/>
      <c r="E814" s="143"/>
      <c r="F814" s="14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43"/>
      <c r="C815" s="143"/>
      <c r="D815" s="143"/>
      <c r="E815" s="143"/>
      <c r="F815" s="14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43"/>
      <c r="C816" s="143"/>
      <c r="D816" s="143"/>
      <c r="E816" s="143"/>
      <c r="F816" s="14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43"/>
      <c r="C817" s="143"/>
      <c r="D817" s="143"/>
      <c r="E817" s="143"/>
      <c r="F817" s="14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43"/>
      <c r="C818" s="143"/>
      <c r="D818" s="143"/>
      <c r="E818" s="143"/>
      <c r="F818" s="14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43"/>
      <c r="C819" s="143"/>
      <c r="D819" s="143"/>
      <c r="E819" s="143"/>
      <c r="F819" s="14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43"/>
      <c r="C820" s="143"/>
      <c r="D820" s="143"/>
      <c r="E820" s="143"/>
      <c r="F820" s="14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43"/>
      <c r="C821" s="143"/>
      <c r="D821" s="143"/>
      <c r="E821" s="143"/>
      <c r="F821" s="14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43"/>
      <c r="C822" s="143"/>
      <c r="D822" s="143"/>
      <c r="E822" s="143"/>
      <c r="F822" s="14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43"/>
      <c r="C823" s="143"/>
      <c r="D823" s="143"/>
      <c r="E823" s="143"/>
      <c r="F823" s="14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43"/>
      <c r="C824" s="143"/>
      <c r="D824" s="143"/>
      <c r="E824" s="143"/>
      <c r="F824" s="14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43"/>
      <c r="C825" s="143"/>
      <c r="D825" s="143"/>
      <c r="E825" s="143"/>
      <c r="F825" s="14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43"/>
      <c r="C826" s="143"/>
      <c r="D826" s="143"/>
      <c r="E826" s="143"/>
      <c r="F826" s="14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43"/>
      <c r="C827" s="143"/>
      <c r="D827" s="143"/>
      <c r="E827" s="143"/>
      <c r="F827" s="14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43"/>
      <c r="C828" s="143"/>
      <c r="D828" s="143"/>
      <c r="E828" s="143"/>
      <c r="F828" s="14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43"/>
      <c r="C829" s="143"/>
      <c r="D829" s="143"/>
      <c r="E829" s="143"/>
      <c r="F829" s="14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43"/>
      <c r="C830" s="143"/>
      <c r="D830" s="143"/>
      <c r="E830" s="143"/>
      <c r="F830" s="14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43"/>
      <c r="C831" s="143"/>
      <c r="D831" s="143"/>
      <c r="E831" s="143"/>
      <c r="F831" s="14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43"/>
      <c r="C832" s="143"/>
      <c r="D832" s="143"/>
      <c r="E832" s="143"/>
      <c r="F832" s="14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43"/>
      <c r="C833" s="143"/>
      <c r="D833" s="143"/>
      <c r="E833" s="143"/>
      <c r="F833" s="14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43"/>
      <c r="C834" s="143"/>
      <c r="D834" s="143"/>
      <c r="E834" s="143"/>
      <c r="F834" s="14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43"/>
      <c r="C835" s="143"/>
      <c r="D835" s="143"/>
      <c r="E835" s="143"/>
      <c r="F835" s="14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43"/>
      <c r="C836" s="143"/>
      <c r="D836" s="143"/>
      <c r="E836" s="143"/>
      <c r="F836" s="14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43"/>
      <c r="C837" s="143"/>
      <c r="D837" s="143"/>
      <c r="E837" s="143"/>
      <c r="F837" s="14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43"/>
      <c r="C838" s="143"/>
      <c r="D838" s="143"/>
      <c r="E838" s="143"/>
      <c r="F838" s="14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43"/>
      <c r="C839" s="143"/>
      <c r="D839" s="143"/>
      <c r="E839" s="143"/>
      <c r="F839" s="14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43"/>
      <c r="C840" s="143"/>
      <c r="D840" s="143"/>
      <c r="E840" s="143"/>
      <c r="F840" s="14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43"/>
      <c r="C841" s="143"/>
      <c r="D841" s="143"/>
      <c r="E841" s="143"/>
      <c r="F841" s="14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43"/>
      <c r="C842" s="143"/>
      <c r="D842" s="143"/>
      <c r="E842" s="143"/>
      <c r="F842" s="14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43"/>
      <c r="C843" s="143"/>
      <c r="D843" s="143"/>
      <c r="E843" s="143"/>
      <c r="F843" s="14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43"/>
      <c r="C844" s="143"/>
      <c r="D844" s="143"/>
      <c r="E844" s="143"/>
      <c r="F844" s="14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43"/>
      <c r="C845" s="143"/>
      <c r="D845" s="143"/>
      <c r="E845" s="143"/>
      <c r="F845" s="14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43"/>
      <c r="C846" s="143"/>
      <c r="D846" s="143"/>
      <c r="E846" s="143"/>
      <c r="F846" s="14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43"/>
      <c r="C847" s="143"/>
      <c r="D847" s="143"/>
      <c r="E847" s="143"/>
      <c r="F847" s="14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43"/>
      <c r="C848" s="143"/>
      <c r="D848" s="143"/>
      <c r="E848" s="143"/>
      <c r="F848" s="14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43"/>
      <c r="C849" s="143"/>
      <c r="D849" s="143"/>
      <c r="E849" s="143"/>
      <c r="F849" s="14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43"/>
      <c r="C850" s="143"/>
      <c r="D850" s="143"/>
      <c r="E850" s="143"/>
      <c r="F850" s="14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43"/>
      <c r="C851" s="143"/>
      <c r="D851" s="143"/>
      <c r="E851" s="143"/>
      <c r="F851" s="14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43"/>
      <c r="C852" s="143"/>
      <c r="D852" s="143"/>
      <c r="E852" s="143"/>
      <c r="F852" s="14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43"/>
      <c r="C853" s="143"/>
      <c r="D853" s="143"/>
      <c r="E853" s="143"/>
      <c r="F853" s="14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43"/>
      <c r="C854" s="143"/>
      <c r="D854" s="143"/>
      <c r="E854" s="143"/>
      <c r="F854" s="14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43"/>
      <c r="C855" s="143"/>
      <c r="D855" s="143"/>
      <c r="E855" s="143"/>
      <c r="F855" s="14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43"/>
      <c r="C856" s="143"/>
      <c r="D856" s="143"/>
      <c r="E856" s="143"/>
      <c r="F856" s="14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43"/>
      <c r="C857" s="143"/>
      <c r="D857" s="143"/>
      <c r="E857" s="143"/>
      <c r="F857" s="14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43"/>
      <c r="C858" s="143"/>
      <c r="D858" s="143"/>
      <c r="E858" s="143"/>
      <c r="F858" s="14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43"/>
      <c r="C859" s="143"/>
      <c r="D859" s="143"/>
      <c r="E859" s="143"/>
      <c r="F859" s="14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43"/>
      <c r="C860" s="143"/>
      <c r="D860" s="143"/>
      <c r="E860" s="143"/>
      <c r="F860" s="14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43"/>
      <c r="C861" s="143"/>
      <c r="D861" s="143"/>
      <c r="E861" s="143"/>
      <c r="F861" s="14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43"/>
      <c r="C862" s="143"/>
      <c r="D862" s="143"/>
      <c r="E862" s="143"/>
      <c r="F862" s="14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43"/>
      <c r="C863" s="143"/>
      <c r="D863" s="143"/>
      <c r="E863" s="143"/>
      <c r="F863" s="14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43"/>
      <c r="C864" s="143"/>
      <c r="D864" s="143"/>
      <c r="E864" s="143"/>
      <c r="F864" s="14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43"/>
      <c r="C865" s="143"/>
      <c r="D865" s="143"/>
      <c r="E865" s="143"/>
      <c r="F865" s="14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43"/>
      <c r="C866" s="143"/>
      <c r="D866" s="143"/>
      <c r="E866" s="143"/>
      <c r="F866" s="14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43"/>
      <c r="C867" s="143"/>
      <c r="D867" s="143"/>
      <c r="E867" s="143"/>
      <c r="F867" s="14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43"/>
      <c r="C868" s="143"/>
      <c r="D868" s="143"/>
      <c r="E868" s="143"/>
      <c r="F868" s="14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43"/>
      <c r="C869" s="143"/>
      <c r="D869" s="143"/>
      <c r="E869" s="143"/>
      <c r="F869" s="14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43"/>
      <c r="C870" s="143"/>
      <c r="D870" s="143"/>
      <c r="E870" s="143"/>
      <c r="F870" s="14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43"/>
      <c r="C871" s="143"/>
      <c r="D871" s="143"/>
      <c r="E871" s="143"/>
      <c r="F871" s="14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43"/>
      <c r="C872" s="143"/>
      <c r="D872" s="143"/>
      <c r="E872" s="143"/>
      <c r="F872" s="14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43"/>
      <c r="C873" s="143"/>
      <c r="D873" s="143"/>
      <c r="E873" s="143"/>
      <c r="F873" s="14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43"/>
      <c r="C874" s="143"/>
      <c r="D874" s="143"/>
      <c r="E874" s="143"/>
      <c r="F874" s="14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43"/>
      <c r="C875" s="143"/>
      <c r="D875" s="143"/>
      <c r="E875" s="143"/>
      <c r="F875" s="14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43"/>
      <c r="C876" s="143"/>
      <c r="D876" s="143"/>
      <c r="E876" s="143"/>
      <c r="F876" s="14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43"/>
      <c r="C877" s="143"/>
      <c r="D877" s="143"/>
      <c r="E877" s="143"/>
      <c r="F877" s="14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43"/>
      <c r="C878" s="143"/>
      <c r="D878" s="143"/>
      <c r="E878" s="143"/>
      <c r="F878" s="14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43"/>
      <c r="C879" s="143"/>
      <c r="D879" s="143"/>
      <c r="E879" s="143"/>
      <c r="F879" s="14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43"/>
      <c r="C880" s="143"/>
      <c r="D880" s="143"/>
      <c r="E880" s="143"/>
      <c r="F880" s="14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43"/>
      <c r="C881" s="143"/>
      <c r="D881" s="143"/>
      <c r="E881" s="143"/>
      <c r="F881" s="14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43"/>
      <c r="C882" s="143"/>
      <c r="D882" s="143"/>
      <c r="E882" s="143"/>
      <c r="F882" s="14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43"/>
      <c r="C883" s="143"/>
      <c r="D883" s="143"/>
      <c r="E883" s="143"/>
      <c r="F883" s="14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43"/>
      <c r="C884" s="143"/>
      <c r="D884" s="143"/>
      <c r="E884" s="143"/>
      <c r="F884" s="14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43"/>
      <c r="C885" s="143"/>
      <c r="D885" s="143"/>
      <c r="E885" s="143"/>
      <c r="F885" s="14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43"/>
      <c r="C886" s="143"/>
      <c r="D886" s="143"/>
      <c r="E886" s="143"/>
      <c r="F886" s="14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43"/>
      <c r="C887" s="143"/>
      <c r="D887" s="143"/>
      <c r="E887" s="143"/>
      <c r="F887" s="14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43"/>
      <c r="C888" s="143"/>
      <c r="D888" s="143"/>
      <c r="E888" s="143"/>
      <c r="F888" s="14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43"/>
      <c r="C889" s="143"/>
      <c r="D889" s="143"/>
      <c r="E889" s="143"/>
      <c r="F889" s="14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43"/>
      <c r="C890" s="143"/>
      <c r="D890" s="143"/>
      <c r="E890" s="143"/>
      <c r="F890" s="14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43"/>
      <c r="C891" s="143"/>
      <c r="D891" s="143"/>
      <c r="E891" s="143"/>
      <c r="F891" s="14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43"/>
      <c r="C892" s="143"/>
      <c r="D892" s="143"/>
      <c r="E892" s="143"/>
      <c r="F892" s="14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43"/>
      <c r="C893" s="143"/>
      <c r="D893" s="143"/>
      <c r="E893" s="143"/>
      <c r="F893" s="14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43"/>
      <c r="C894" s="143"/>
      <c r="D894" s="143"/>
      <c r="E894" s="143"/>
      <c r="F894" s="14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43"/>
      <c r="C895" s="143"/>
      <c r="D895" s="143"/>
      <c r="E895" s="143"/>
      <c r="F895" s="14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43"/>
      <c r="C896" s="143"/>
      <c r="D896" s="143"/>
      <c r="E896" s="143"/>
      <c r="F896" s="14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43"/>
      <c r="C897" s="143"/>
      <c r="D897" s="143"/>
      <c r="E897" s="143"/>
      <c r="F897" s="14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43"/>
      <c r="C898" s="143"/>
      <c r="D898" s="143"/>
      <c r="E898" s="143"/>
      <c r="F898" s="14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43"/>
      <c r="C899" s="143"/>
      <c r="D899" s="143"/>
      <c r="E899" s="143"/>
      <c r="F899" s="14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43"/>
      <c r="C900" s="143"/>
      <c r="D900" s="143"/>
      <c r="E900" s="143"/>
      <c r="F900" s="14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43"/>
      <c r="C901" s="143"/>
      <c r="D901" s="143"/>
      <c r="E901" s="143"/>
      <c r="F901" s="14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43"/>
      <c r="C902" s="143"/>
      <c r="D902" s="143"/>
      <c r="E902" s="143"/>
      <c r="F902" s="14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43"/>
      <c r="C903" s="143"/>
      <c r="D903" s="143"/>
      <c r="E903" s="143"/>
      <c r="F903" s="14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43"/>
      <c r="C904" s="143"/>
      <c r="D904" s="143"/>
      <c r="E904" s="143"/>
      <c r="F904" s="14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43"/>
      <c r="C905" s="143"/>
      <c r="D905" s="143"/>
      <c r="E905" s="143"/>
      <c r="F905" s="14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43"/>
      <c r="C906" s="143"/>
      <c r="D906" s="143"/>
      <c r="E906" s="143"/>
      <c r="F906" s="14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43"/>
      <c r="C907" s="143"/>
      <c r="D907" s="143"/>
      <c r="E907" s="143"/>
      <c r="F907" s="14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43"/>
      <c r="C908" s="143"/>
      <c r="D908" s="143"/>
      <c r="E908" s="143"/>
      <c r="F908" s="14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43"/>
      <c r="C909" s="143"/>
      <c r="D909" s="143"/>
      <c r="E909" s="143"/>
      <c r="F909" s="14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43"/>
      <c r="C910" s="143"/>
      <c r="D910" s="143"/>
      <c r="E910" s="143"/>
      <c r="F910" s="14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43"/>
      <c r="C911" s="143"/>
      <c r="D911" s="143"/>
      <c r="E911" s="143"/>
      <c r="F911" s="14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43"/>
      <c r="C912" s="143"/>
      <c r="D912" s="143"/>
      <c r="E912" s="143"/>
      <c r="F912" s="14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43"/>
      <c r="C913" s="143"/>
      <c r="D913" s="143"/>
      <c r="E913" s="143"/>
      <c r="F913" s="14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43"/>
      <c r="C914" s="143"/>
      <c r="D914" s="143"/>
      <c r="E914" s="143"/>
      <c r="F914" s="14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43"/>
      <c r="C915" s="143"/>
      <c r="D915" s="143"/>
      <c r="E915" s="143"/>
      <c r="F915" s="14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43"/>
      <c r="C916" s="143"/>
      <c r="D916" s="143"/>
      <c r="E916" s="143"/>
      <c r="F916" s="14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43"/>
      <c r="C917" s="143"/>
      <c r="D917" s="143"/>
      <c r="E917" s="143"/>
      <c r="F917" s="14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43"/>
      <c r="C918" s="143"/>
      <c r="D918" s="143"/>
      <c r="E918" s="143"/>
      <c r="F918" s="14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43"/>
      <c r="C919" s="143"/>
      <c r="D919" s="143"/>
      <c r="E919" s="143"/>
      <c r="F919" s="14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43"/>
      <c r="C920" s="143"/>
      <c r="D920" s="143"/>
      <c r="E920" s="143"/>
      <c r="F920" s="14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43"/>
      <c r="C921" s="143"/>
      <c r="D921" s="143"/>
      <c r="E921" s="143"/>
      <c r="F921" s="14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43"/>
      <c r="C922" s="143"/>
      <c r="D922" s="143"/>
      <c r="E922" s="143"/>
      <c r="F922" s="14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43"/>
      <c r="C923" s="143"/>
      <c r="D923" s="143"/>
      <c r="E923" s="143"/>
      <c r="F923" s="14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43"/>
      <c r="C924" s="143"/>
      <c r="D924" s="143"/>
      <c r="E924" s="143"/>
      <c r="F924" s="14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43"/>
      <c r="C925" s="143"/>
      <c r="D925" s="143"/>
      <c r="E925" s="143"/>
      <c r="F925" s="14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43"/>
      <c r="C926" s="143"/>
      <c r="D926" s="143"/>
      <c r="E926" s="143"/>
      <c r="F926" s="14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43"/>
      <c r="C927" s="143"/>
      <c r="D927" s="143"/>
      <c r="E927" s="143"/>
      <c r="F927" s="14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43"/>
      <c r="C928" s="143"/>
      <c r="D928" s="143"/>
      <c r="E928" s="143"/>
      <c r="F928" s="14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43"/>
      <c r="C929" s="143"/>
      <c r="D929" s="143"/>
      <c r="E929" s="143"/>
      <c r="F929" s="14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43"/>
      <c r="C930" s="143"/>
      <c r="D930" s="143"/>
      <c r="E930" s="143"/>
      <c r="F930" s="14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43"/>
      <c r="C931" s="143"/>
      <c r="D931" s="143"/>
      <c r="E931" s="143"/>
      <c r="F931" s="14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43"/>
      <c r="C932" s="143"/>
      <c r="D932" s="143"/>
      <c r="E932" s="143"/>
      <c r="F932" s="14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43"/>
      <c r="C933" s="143"/>
      <c r="D933" s="143"/>
      <c r="E933" s="143"/>
      <c r="F933" s="14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43"/>
      <c r="C934" s="143"/>
      <c r="D934" s="143"/>
      <c r="E934" s="143"/>
      <c r="F934" s="14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43"/>
      <c r="C935" s="143"/>
      <c r="D935" s="143"/>
      <c r="E935" s="143"/>
      <c r="F935" s="14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43"/>
      <c r="C936" s="143"/>
      <c r="D936" s="143"/>
      <c r="E936" s="143"/>
      <c r="F936" s="14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43"/>
      <c r="C937" s="143"/>
      <c r="D937" s="143"/>
      <c r="E937" s="143"/>
      <c r="F937" s="14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43"/>
      <c r="C938" s="143"/>
      <c r="D938" s="143"/>
      <c r="E938" s="143"/>
      <c r="F938" s="14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43"/>
      <c r="C939" s="143"/>
      <c r="D939" s="143"/>
      <c r="E939" s="143"/>
      <c r="F939" s="14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43"/>
      <c r="C940" s="143"/>
      <c r="D940" s="143"/>
      <c r="E940" s="143"/>
      <c r="F940" s="14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43"/>
      <c r="C941" s="143"/>
      <c r="D941" s="143"/>
      <c r="E941" s="143"/>
      <c r="F941" s="14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43"/>
      <c r="C942" s="143"/>
      <c r="D942" s="143"/>
      <c r="E942" s="143"/>
      <c r="F942" s="14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43"/>
      <c r="C943" s="143"/>
      <c r="D943" s="143"/>
      <c r="E943" s="143"/>
      <c r="F943" s="14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43"/>
      <c r="C944" s="143"/>
      <c r="D944" s="143"/>
      <c r="E944" s="143"/>
      <c r="F944" s="14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43"/>
      <c r="C945" s="143"/>
      <c r="D945" s="143"/>
      <c r="E945" s="143"/>
      <c r="F945" s="14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43"/>
      <c r="C946" s="143"/>
      <c r="D946" s="143"/>
      <c r="E946" s="143"/>
      <c r="F946" s="14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43"/>
      <c r="C947" s="143"/>
      <c r="D947" s="143"/>
      <c r="E947" s="143"/>
      <c r="F947" s="14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43"/>
      <c r="C948" s="143"/>
      <c r="D948" s="143"/>
      <c r="E948" s="143"/>
      <c r="F948" s="14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43"/>
      <c r="C949" s="143"/>
      <c r="D949" s="143"/>
      <c r="E949" s="143"/>
      <c r="F949" s="14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43"/>
      <c r="C950" s="143"/>
      <c r="D950" s="143"/>
      <c r="E950" s="143"/>
      <c r="F950" s="14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43"/>
      <c r="C951" s="143"/>
      <c r="D951" s="143"/>
      <c r="E951" s="143"/>
      <c r="F951" s="14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43"/>
      <c r="C952" s="143"/>
      <c r="D952" s="143"/>
      <c r="E952" s="143"/>
      <c r="F952" s="14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43"/>
      <c r="C953" s="143"/>
      <c r="D953" s="143"/>
      <c r="E953" s="143"/>
      <c r="F953" s="14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43"/>
      <c r="C954" s="143"/>
      <c r="D954" s="143"/>
      <c r="E954" s="143"/>
      <c r="F954" s="14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43"/>
      <c r="C955" s="143"/>
      <c r="D955" s="143"/>
      <c r="E955" s="143"/>
      <c r="F955" s="14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43"/>
      <c r="C956" s="143"/>
      <c r="D956" s="143"/>
      <c r="E956" s="143"/>
      <c r="F956" s="14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43"/>
      <c r="C957" s="143"/>
      <c r="D957" s="143"/>
      <c r="E957" s="143"/>
      <c r="F957" s="14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43"/>
      <c r="C958" s="143"/>
      <c r="D958" s="143"/>
      <c r="E958" s="143"/>
      <c r="F958" s="14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43"/>
      <c r="C959" s="143"/>
      <c r="D959" s="143"/>
      <c r="E959" s="143"/>
      <c r="F959" s="14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43"/>
      <c r="C960" s="143"/>
      <c r="D960" s="143"/>
      <c r="E960" s="143"/>
      <c r="F960" s="14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43"/>
      <c r="C961" s="143"/>
      <c r="D961" s="143"/>
      <c r="E961" s="143"/>
      <c r="F961" s="14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43"/>
      <c r="C962" s="143"/>
      <c r="D962" s="143"/>
      <c r="E962" s="143"/>
      <c r="F962" s="14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43"/>
      <c r="C963" s="143"/>
      <c r="D963" s="143"/>
      <c r="E963" s="143"/>
      <c r="F963" s="14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43"/>
      <c r="C964" s="143"/>
      <c r="D964" s="143"/>
      <c r="E964" s="143"/>
      <c r="F964" s="14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43"/>
      <c r="C965" s="143"/>
      <c r="D965" s="143"/>
      <c r="E965" s="143"/>
      <c r="F965" s="14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43"/>
      <c r="C966" s="143"/>
      <c r="D966" s="143"/>
      <c r="E966" s="143"/>
      <c r="F966" s="14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43"/>
      <c r="C967" s="143"/>
      <c r="D967" s="143"/>
      <c r="E967" s="143"/>
      <c r="F967" s="14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43"/>
      <c r="C968" s="143"/>
      <c r="D968" s="143"/>
      <c r="E968" s="143"/>
      <c r="F968" s="14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43"/>
      <c r="C969" s="143"/>
      <c r="D969" s="143"/>
      <c r="E969" s="143"/>
      <c r="F969" s="14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43"/>
      <c r="C970" s="143"/>
      <c r="D970" s="143"/>
      <c r="E970" s="143"/>
      <c r="F970" s="14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43"/>
      <c r="C971" s="143"/>
      <c r="D971" s="143"/>
      <c r="E971" s="143"/>
      <c r="F971" s="14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43"/>
      <c r="C972" s="143"/>
      <c r="D972" s="143"/>
      <c r="E972" s="143"/>
      <c r="F972" s="14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43"/>
      <c r="C973" s="143"/>
      <c r="D973" s="143"/>
      <c r="E973" s="143"/>
      <c r="F973" s="14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43"/>
      <c r="C974" s="143"/>
      <c r="D974" s="143"/>
      <c r="E974" s="143"/>
      <c r="F974" s="14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43"/>
      <c r="C975" s="143"/>
      <c r="D975" s="143"/>
      <c r="E975" s="143"/>
      <c r="F975" s="14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43"/>
      <c r="C976" s="143"/>
      <c r="D976" s="143"/>
      <c r="E976" s="143"/>
      <c r="F976" s="14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43"/>
      <c r="C977" s="143"/>
      <c r="D977" s="143"/>
      <c r="E977" s="143"/>
      <c r="F977" s="14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43"/>
      <c r="C978" s="143"/>
      <c r="D978" s="143"/>
      <c r="E978" s="143"/>
      <c r="F978" s="14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43"/>
      <c r="C979" s="143"/>
      <c r="D979" s="143"/>
      <c r="E979" s="143"/>
      <c r="F979" s="14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43"/>
      <c r="C980" s="143"/>
      <c r="D980" s="143"/>
      <c r="E980" s="143"/>
      <c r="F980" s="14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43"/>
      <c r="C981" s="143"/>
      <c r="D981" s="143"/>
      <c r="E981" s="143"/>
      <c r="F981" s="14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43"/>
      <c r="C982" s="143"/>
      <c r="D982" s="143"/>
      <c r="E982" s="143"/>
      <c r="F982" s="14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43"/>
      <c r="C983" s="143"/>
      <c r="D983" s="143"/>
      <c r="E983" s="143"/>
      <c r="F983" s="14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43"/>
      <c r="C984" s="143"/>
      <c r="D984" s="143"/>
      <c r="E984" s="143"/>
      <c r="F984" s="14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43"/>
      <c r="C985" s="143"/>
      <c r="D985" s="143"/>
      <c r="E985" s="143"/>
      <c r="F985" s="14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43"/>
      <c r="C986" s="143"/>
      <c r="D986" s="143"/>
      <c r="E986" s="143"/>
      <c r="F986" s="14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43"/>
      <c r="C987" s="143"/>
      <c r="D987" s="143"/>
      <c r="E987" s="143"/>
      <c r="F987" s="14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43"/>
      <c r="C988" s="143"/>
      <c r="D988" s="143"/>
      <c r="E988" s="143"/>
      <c r="F988" s="14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43"/>
      <c r="C989" s="143"/>
      <c r="D989" s="143"/>
      <c r="E989" s="143"/>
      <c r="F989" s="14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43"/>
      <c r="C990" s="143"/>
      <c r="D990" s="143"/>
      <c r="E990" s="143"/>
      <c r="F990" s="14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43"/>
      <c r="C991" s="143"/>
      <c r="D991" s="143"/>
      <c r="E991" s="143"/>
      <c r="F991" s="14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43"/>
      <c r="C992" s="143"/>
      <c r="D992" s="143"/>
      <c r="E992" s="143"/>
      <c r="F992" s="14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43"/>
      <c r="C993" s="143"/>
      <c r="D993" s="143"/>
      <c r="E993" s="143"/>
      <c r="F993" s="14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43"/>
      <c r="C994" s="143"/>
      <c r="D994" s="143"/>
      <c r="E994" s="143"/>
      <c r="F994" s="14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43"/>
      <c r="C995" s="143"/>
      <c r="D995" s="143"/>
      <c r="E995" s="143"/>
      <c r="F995" s="14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43"/>
      <c r="C996" s="143"/>
      <c r="D996" s="143"/>
      <c r="E996" s="143"/>
      <c r="F996" s="14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43"/>
      <c r="C997" s="143"/>
      <c r="D997" s="143"/>
      <c r="E997" s="143"/>
      <c r="F997" s="14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43"/>
      <c r="C998" s="143"/>
      <c r="D998" s="143"/>
      <c r="E998" s="143"/>
      <c r="F998" s="14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43"/>
      <c r="C999" s="143"/>
      <c r="D999" s="143"/>
      <c r="E999" s="143"/>
      <c r="F999" s="14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43"/>
      <c r="C1000" s="143"/>
      <c r="D1000" s="143"/>
      <c r="E1000" s="143"/>
      <c r="F1000" s="14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43"/>
      <c r="C1001" s="143"/>
      <c r="D1001" s="143"/>
      <c r="E1001" s="143"/>
      <c r="F1001" s="14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43"/>
      <c r="C1002" s="143"/>
      <c r="D1002" s="143"/>
      <c r="E1002" s="143"/>
      <c r="F1002" s="14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43"/>
      <c r="C1003" s="143"/>
      <c r="D1003" s="143"/>
      <c r="E1003" s="143"/>
      <c r="F1003" s="14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43"/>
      <c r="C1004" s="143"/>
      <c r="D1004" s="143"/>
      <c r="E1004" s="143"/>
      <c r="F1004" s="14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43"/>
      <c r="C1005" s="143"/>
      <c r="D1005" s="143"/>
      <c r="E1005" s="143"/>
      <c r="F1005" s="14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43"/>
      <c r="C1006" s="143"/>
      <c r="D1006" s="143"/>
      <c r="E1006" s="143"/>
      <c r="F1006" s="14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3"/>
  <cols>
    <col customWidth="1" min="1" max="1" width="39.71"/>
    <col customWidth="1" min="2" max="2" width="11.29"/>
    <col customWidth="1" min="3" max="3" width="12.14"/>
    <col customWidth="1" min="4" max="5" width="11.29"/>
    <col customWidth="1" min="6" max="6" width="10.43"/>
    <col customWidth="1" min="7" max="7" width="7.57"/>
    <col customWidth="1" min="8" max="8" width="6.0"/>
    <col customWidth="1" min="9" max="9" width="39.71"/>
    <col customWidth="1" min="10" max="10" width="11.29"/>
    <col customWidth="1" min="11" max="11" width="12.14"/>
    <col customWidth="1" min="12" max="13" width="11.29"/>
    <col customWidth="1" min="14" max="14" width="10.43"/>
    <col customWidth="1" min="15" max="15" width="7.57"/>
    <col customWidth="1" min="16" max="16" width="6.14"/>
    <col customWidth="1" min="17" max="17" width="36.71"/>
    <col customWidth="1" min="18" max="23" width="11.43"/>
    <col customWidth="1" min="24" max="26" width="10.71"/>
  </cols>
  <sheetData>
    <row r="1">
      <c r="A1" s="144" t="s">
        <v>293</v>
      </c>
      <c r="B1" s="145"/>
      <c r="C1" s="145"/>
      <c r="D1" s="146"/>
      <c r="E1" s="146"/>
      <c r="F1" s="146" t="s">
        <v>294</v>
      </c>
      <c r="G1" s="147"/>
      <c r="H1" s="1"/>
      <c r="I1" s="144" t="s">
        <v>295</v>
      </c>
      <c r="J1" s="145"/>
      <c r="K1" s="145"/>
      <c r="L1" s="146"/>
      <c r="M1" s="146"/>
      <c r="N1" s="146" t="s">
        <v>294</v>
      </c>
      <c r="O1" s="147"/>
      <c r="P1" s="1"/>
      <c r="Q1" s="144" t="s">
        <v>296</v>
      </c>
      <c r="R1" s="145"/>
      <c r="S1" s="145"/>
      <c r="T1" s="146"/>
      <c r="U1" s="146"/>
      <c r="V1" s="146" t="s">
        <v>294</v>
      </c>
      <c r="W1" s="147"/>
      <c r="X1" s="1"/>
      <c r="Y1" s="1"/>
      <c r="Z1" s="1"/>
    </row>
    <row r="2">
      <c r="A2" s="148" t="s">
        <v>297</v>
      </c>
      <c r="B2" s="149" t="s">
        <v>298</v>
      </c>
      <c r="C2" s="149" t="s">
        <v>299</v>
      </c>
      <c r="D2" s="149" t="s">
        <v>300</v>
      </c>
      <c r="E2" s="149" t="s">
        <v>301</v>
      </c>
      <c r="F2" s="149" t="s">
        <v>302</v>
      </c>
      <c r="G2" s="150" t="s">
        <v>303</v>
      </c>
      <c r="H2" s="1"/>
      <c r="I2" s="148" t="s">
        <v>297</v>
      </c>
      <c r="J2" s="149" t="s">
        <v>298</v>
      </c>
      <c r="K2" s="149" t="s">
        <v>299</v>
      </c>
      <c r="L2" s="149" t="s">
        <v>300</v>
      </c>
      <c r="M2" s="149" t="s">
        <v>301</v>
      </c>
      <c r="N2" s="149" t="s">
        <v>302</v>
      </c>
      <c r="O2" s="150" t="s">
        <v>303</v>
      </c>
      <c r="P2" s="1"/>
      <c r="Q2" s="148" t="s">
        <v>297</v>
      </c>
      <c r="R2" s="149" t="s">
        <v>298</v>
      </c>
      <c r="S2" s="149" t="s">
        <v>299</v>
      </c>
      <c r="T2" s="149" t="s">
        <v>300</v>
      </c>
      <c r="U2" s="149" t="s">
        <v>301</v>
      </c>
      <c r="V2" s="149" t="s">
        <v>302</v>
      </c>
      <c r="W2" s="150" t="s">
        <v>303</v>
      </c>
      <c r="X2" s="1"/>
      <c r="Y2" s="1"/>
      <c r="Z2" s="1"/>
    </row>
    <row r="3">
      <c r="A3" s="151" t="s">
        <v>304</v>
      </c>
      <c r="B3" s="152"/>
      <c r="C3" s="152"/>
      <c r="D3" s="152"/>
      <c r="E3" s="152"/>
      <c r="F3" s="152"/>
      <c r="G3" s="153"/>
      <c r="H3" s="1"/>
      <c r="I3" s="151" t="s">
        <v>304</v>
      </c>
      <c r="J3" s="152"/>
      <c r="K3" s="152"/>
      <c r="L3" s="152"/>
      <c r="M3" s="152"/>
      <c r="N3" s="152"/>
      <c r="O3" s="153"/>
      <c r="P3" s="1"/>
      <c r="Q3" s="151" t="s">
        <v>304</v>
      </c>
      <c r="R3" s="152"/>
      <c r="S3" s="152"/>
      <c r="T3" s="152"/>
      <c r="U3" s="152"/>
      <c r="V3" s="152"/>
      <c r="W3" s="153"/>
      <c r="X3" s="1"/>
      <c r="Y3" s="1"/>
      <c r="Z3" s="1"/>
    </row>
    <row r="4" collapsed="1">
      <c r="A4" s="154" t="s">
        <v>305</v>
      </c>
      <c r="B4" s="155">
        <f t="shared" ref="B4:E4" si="1">B5+B10</f>
        <v>128701.7</v>
      </c>
      <c r="C4" s="156">
        <f t="shared" si="1"/>
        <v>48825.84</v>
      </c>
      <c r="D4" s="156">
        <f t="shared" si="1"/>
        <v>79875.86</v>
      </c>
      <c r="E4" s="156">
        <f t="shared" si="1"/>
        <v>68574.2</v>
      </c>
      <c r="F4" s="156">
        <f t="shared" ref="F4:F28" si="5">D4-E4</f>
        <v>11301.66</v>
      </c>
      <c r="G4" s="157"/>
      <c r="H4" s="1"/>
      <c r="I4" s="154" t="s">
        <v>305</v>
      </c>
      <c r="J4" s="155">
        <f t="shared" ref="J4:M4" si="2">J5+J10</f>
        <v>0</v>
      </c>
      <c r="K4" s="156">
        <f t="shared" si="2"/>
        <v>0</v>
      </c>
      <c r="L4" s="156">
        <f t="shared" si="2"/>
        <v>0</v>
      </c>
      <c r="M4" s="156">
        <f t="shared" si="2"/>
        <v>0</v>
      </c>
      <c r="N4" s="156">
        <f t="shared" ref="N4:N28" si="7">L4-M4</f>
        <v>0</v>
      </c>
      <c r="O4" s="157"/>
      <c r="P4" s="1"/>
      <c r="Q4" s="154" t="s">
        <v>305</v>
      </c>
      <c r="R4" s="155">
        <f t="shared" ref="R4:U4" si="3">R5+R10</f>
        <v>0</v>
      </c>
      <c r="S4" s="156">
        <f t="shared" si="3"/>
        <v>0</v>
      </c>
      <c r="T4" s="156">
        <f t="shared" si="3"/>
        <v>0</v>
      </c>
      <c r="U4" s="156">
        <f t="shared" si="3"/>
        <v>0</v>
      </c>
      <c r="V4" s="156">
        <f t="shared" ref="V4:V28" si="9">T4-U4</f>
        <v>0</v>
      </c>
      <c r="W4" s="157"/>
      <c r="X4" s="1"/>
      <c r="Y4" s="1"/>
      <c r="Z4" s="1"/>
    </row>
    <row r="5" hidden="1" outlineLevel="1">
      <c r="A5" s="158" t="s">
        <v>306</v>
      </c>
      <c r="B5" s="159">
        <f t="shared" ref="B5:E5" si="4">SUM(B6:B9)</f>
        <v>128701.7</v>
      </c>
      <c r="C5" s="159">
        <f t="shared" si="4"/>
        <v>48825.84</v>
      </c>
      <c r="D5" s="159">
        <f t="shared" si="4"/>
        <v>79875.86</v>
      </c>
      <c r="E5" s="159">
        <f t="shared" si="4"/>
        <v>68574.2</v>
      </c>
      <c r="F5" s="159">
        <f t="shared" si="5"/>
        <v>11301.66</v>
      </c>
      <c r="G5" s="160">
        <f t="shared" ref="G5:G7" si="10">F5/E5</f>
        <v>0.164809214</v>
      </c>
      <c r="H5" s="1"/>
      <c r="I5" s="158" t="s">
        <v>306</v>
      </c>
      <c r="J5" s="159">
        <f t="shared" ref="J5:M5" si="6">SUM(J6:J9)</f>
        <v>0</v>
      </c>
      <c r="K5" s="159">
        <f t="shared" si="6"/>
        <v>0</v>
      </c>
      <c r="L5" s="159">
        <f t="shared" si="6"/>
        <v>0</v>
      </c>
      <c r="M5" s="159">
        <f t="shared" si="6"/>
        <v>0</v>
      </c>
      <c r="N5" s="159">
        <f t="shared" si="7"/>
        <v>0</v>
      </c>
      <c r="O5" s="160" t="str">
        <f t="shared" ref="O5:O7" si="11">N5/M5</f>
        <v>#DIV/0!</v>
      </c>
      <c r="P5" s="1"/>
      <c r="Q5" s="158" t="s">
        <v>306</v>
      </c>
      <c r="R5" s="159">
        <f t="shared" ref="R5:U5" si="8">SUM(R6:R9)</f>
        <v>0</v>
      </c>
      <c r="S5" s="159">
        <f t="shared" si="8"/>
        <v>0</v>
      </c>
      <c r="T5" s="159">
        <f t="shared" si="8"/>
        <v>0</v>
      </c>
      <c r="U5" s="159">
        <f t="shared" si="8"/>
        <v>0</v>
      </c>
      <c r="V5" s="159">
        <f t="shared" si="9"/>
        <v>0</v>
      </c>
      <c r="W5" s="160" t="str">
        <f t="shared" ref="W5:W7" si="12">V5/U5</f>
        <v>#DIV/0!</v>
      </c>
      <c r="X5" s="1"/>
      <c r="Y5" s="1"/>
      <c r="Z5" s="1"/>
    </row>
    <row r="6" hidden="1" outlineLevel="2">
      <c r="A6" s="161" t="s">
        <v>307</v>
      </c>
      <c r="B6" s="108">
        <v>62701.7</v>
      </c>
      <c r="C6" s="108">
        <v>13135.68</v>
      </c>
      <c r="D6" s="162">
        <f t="shared" ref="D6:D9" si="13">+B6-C6</f>
        <v>49566.02</v>
      </c>
      <c r="E6" s="108">
        <v>17331.04</v>
      </c>
      <c r="F6" s="162">
        <f t="shared" si="5"/>
        <v>32234.98</v>
      </c>
      <c r="G6" s="163">
        <f t="shared" si="10"/>
        <v>1.859956471</v>
      </c>
      <c r="H6" s="1"/>
      <c r="I6" s="161" t="s">
        <v>307</v>
      </c>
      <c r="J6" s="108"/>
      <c r="K6" s="108"/>
      <c r="L6" s="162">
        <f t="shared" ref="L6:L9" si="14">+J6-K6</f>
        <v>0</v>
      </c>
      <c r="M6" s="108"/>
      <c r="N6" s="162">
        <f t="shared" si="7"/>
        <v>0</v>
      </c>
      <c r="O6" s="163" t="str">
        <f t="shared" si="11"/>
        <v>#DIV/0!</v>
      </c>
      <c r="P6" s="1"/>
      <c r="Q6" s="161" t="s">
        <v>307</v>
      </c>
      <c r="R6" s="108"/>
      <c r="S6" s="108"/>
      <c r="T6" s="162">
        <f t="shared" ref="T6:T9" si="15">+R6-S6</f>
        <v>0</v>
      </c>
      <c r="U6" s="108"/>
      <c r="V6" s="162">
        <f t="shared" si="9"/>
        <v>0</v>
      </c>
      <c r="W6" s="163" t="str">
        <f t="shared" si="12"/>
        <v>#DIV/0!</v>
      </c>
      <c r="X6" s="1"/>
      <c r="Y6" s="1"/>
      <c r="Z6" s="1"/>
    </row>
    <row r="7" hidden="1" outlineLevel="2">
      <c r="A7" s="161" t="s">
        <v>308</v>
      </c>
      <c r="B7" s="108"/>
      <c r="C7" s="108"/>
      <c r="D7" s="162">
        <f t="shared" si="13"/>
        <v>0</v>
      </c>
      <c r="E7" s="108"/>
      <c r="F7" s="162">
        <f t="shared" si="5"/>
        <v>0</v>
      </c>
      <c r="G7" s="163" t="str">
        <f t="shared" si="10"/>
        <v>#DIV/0!</v>
      </c>
      <c r="H7" s="1"/>
      <c r="I7" s="161" t="s">
        <v>308</v>
      </c>
      <c r="J7" s="108"/>
      <c r="K7" s="108"/>
      <c r="L7" s="162">
        <f t="shared" si="14"/>
        <v>0</v>
      </c>
      <c r="M7" s="108"/>
      <c r="N7" s="162">
        <f t="shared" si="7"/>
        <v>0</v>
      </c>
      <c r="O7" s="163" t="str">
        <f t="shared" si="11"/>
        <v>#DIV/0!</v>
      </c>
      <c r="P7" s="1"/>
      <c r="Q7" s="161" t="s">
        <v>308</v>
      </c>
      <c r="R7" s="108"/>
      <c r="S7" s="108"/>
      <c r="T7" s="162">
        <f t="shared" si="15"/>
        <v>0</v>
      </c>
      <c r="U7" s="108"/>
      <c r="V7" s="162">
        <f t="shared" si="9"/>
        <v>0</v>
      </c>
      <c r="W7" s="163" t="str">
        <f t="shared" si="12"/>
        <v>#DIV/0!</v>
      </c>
      <c r="X7" s="1"/>
      <c r="Y7" s="1"/>
      <c r="Z7" s="1"/>
    </row>
    <row r="8" hidden="1" outlineLevel="2">
      <c r="A8" s="161" t="s">
        <v>309</v>
      </c>
      <c r="B8" s="108"/>
      <c r="C8" s="108"/>
      <c r="D8" s="162">
        <f t="shared" si="13"/>
        <v>0</v>
      </c>
      <c r="E8" s="108"/>
      <c r="F8" s="162">
        <f t="shared" si="5"/>
        <v>0</v>
      </c>
      <c r="G8" s="163" t="str">
        <f t="shared" ref="G8:G9" si="16">-F8/E8</f>
        <v>#DIV/0!</v>
      </c>
      <c r="H8" s="1"/>
      <c r="I8" s="161" t="s">
        <v>309</v>
      </c>
      <c r="J8" s="108"/>
      <c r="K8" s="108"/>
      <c r="L8" s="162">
        <f t="shared" si="14"/>
        <v>0</v>
      </c>
      <c r="M8" s="108"/>
      <c r="N8" s="162">
        <f t="shared" si="7"/>
        <v>0</v>
      </c>
      <c r="O8" s="163" t="str">
        <f t="shared" ref="O8:O9" si="17">-N8/M8</f>
        <v>#DIV/0!</v>
      </c>
      <c r="P8" s="1"/>
      <c r="Q8" s="161" t="s">
        <v>309</v>
      </c>
      <c r="R8" s="108"/>
      <c r="S8" s="108"/>
      <c r="T8" s="162">
        <f t="shared" si="15"/>
        <v>0</v>
      </c>
      <c r="U8" s="108"/>
      <c r="V8" s="162">
        <f t="shared" si="9"/>
        <v>0</v>
      </c>
      <c r="W8" s="163" t="str">
        <f t="shared" ref="W8:W9" si="18">-V8/U8</f>
        <v>#DIV/0!</v>
      </c>
      <c r="X8" s="1"/>
      <c r="Y8" s="1"/>
      <c r="Z8" s="1"/>
    </row>
    <row r="9" hidden="1" outlineLevel="2">
      <c r="A9" s="161" t="s">
        <v>310</v>
      </c>
      <c r="B9" s="108">
        <v>66000.0</v>
      </c>
      <c r="C9" s="108">
        <v>35690.16</v>
      </c>
      <c r="D9" s="162">
        <f t="shared" si="13"/>
        <v>30309.84</v>
      </c>
      <c r="E9" s="108">
        <v>51243.16</v>
      </c>
      <c r="F9" s="162">
        <f t="shared" si="5"/>
        <v>-20933.32</v>
      </c>
      <c r="G9" s="163">
        <f t="shared" si="16"/>
        <v>0.4085095455</v>
      </c>
      <c r="H9" s="1"/>
      <c r="I9" s="161" t="s">
        <v>310</v>
      </c>
      <c r="J9" s="108"/>
      <c r="K9" s="108"/>
      <c r="L9" s="162">
        <f t="shared" si="14"/>
        <v>0</v>
      </c>
      <c r="M9" s="108"/>
      <c r="N9" s="162">
        <f t="shared" si="7"/>
        <v>0</v>
      </c>
      <c r="O9" s="163" t="str">
        <f t="shared" si="17"/>
        <v>#DIV/0!</v>
      </c>
      <c r="P9" s="1"/>
      <c r="Q9" s="161" t="s">
        <v>310</v>
      </c>
      <c r="R9" s="108"/>
      <c r="S9" s="108"/>
      <c r="T9" s="162">
        <f t="shared" si="15"/>
        <v>0</v>
      </c>
      <c r="U9" s="108"/>
      <c r="V9" s="162">
        <f t="shared" si="9"/>
        <v>0</v>
      </c>
      <c r="W9" s="163" t="str">
        <f t="shared" si="18"/>
        <v>#DIV/0!</v>
      </c>
      <c r="X9" s="1"/>
      <c r="Y9" s="1"/>
      <c r="Z9" s="1"/>
    </row>
    <row r="10" hidden="1" outlineLevel="1">
      <c r="A10" s="158" t="s">
        <v>311</v>
      </c>
      <c r="B10" s="159">
        <f t="shared" ref="B10:E10" si="19">B12+B11</f>
        <v>0</v>
      </c>
      <c r="C10" s="159">
        <f t="shared" si="19"/>
        <v>0</v>
      </c>
      <c r="D10" s="159">
        <f t="shared" si="19"/>
        <v>0</v>
      </c>
      <c r="E10" s="159">
        <f t="shared" si="19"/>
        <v>0</v>
      </c>
      <c r="F10" s="159">
        <f t="shared" si="5"/>
        <v>0</v>
      </c>
      <c r="G10" s="160" t="str">
        <f t="shared" ref="G10:G12" si="22">F10/E10</f>
        <v>#DIV/0!</v>
      </c>
      <c r="H10" s="1"/>
      <c r="I10" s="158" t="s">
        <v>311</v>
      </c>
      <c r="J10" s="159">
        <f t="shared" ref="J10:M10" si="20">J12+J11</f>
        <v>0</v>
      </c>
      <c r="K10" s="159">
        <f t="shared" si="20"/>
        <v>0</v>
      </c>
      <c r="L10" s="159">
        <f t="shared" si="20"/>
        <v>0</v>
      </c>
      <c r="M10" s="159">
        <f t="shared" si="20"/>
        <v>0</v>
      </c>
      <c r="N10" s="159">
        <f t="shared" si="7"/>
        <v>0</v>
      </c>
      <c r="O10" s="160" t="str">
        <f t="shared" ref="O10:O12" si="23">N10/M10</f>
        <v>#DIV/0!</v>
      </c>
      <c r="P10" s="1"/>
      <c r="Q10" s="158" t="s">
        <v>311</v>
      </c>
      <c r="R10" s="159">
        <f t="shared" ref="R10:U10" si="21">R12+R11</f>
        <v>0</v>
      </c>
      <c r="S10" s="159">
        <f t="shared" si="21"/>
        <v>0</v>
      </c>
      <c r="T10" s="159">
        <f t="shared" si="21"/>
        <v>0</v>
      </c>
      <c r="U10" s="159">
        <f t="shared" si="21"/>
        <v>0</v>
      </c>
      <c r="V10" s="159">
        <f t="shared" si="9"/>
        <v>0</v>
      </c>
      <c r="W10" s="160" t="str">
        <f t="shared" ref="W10:W12" si="24">V10/U10</f>
        <v>#DIV/0!</v>
      </c>
      <c r="X10" s="1"/>
      <c r="Y10" s="1"/>
      <c r="Z10" s="1"/>
    </row>
    <row r="11" hidden="1" outlineLevel="2">
      <c r="A11" s="161" t="s">
        <v>312</v>
      </c>
      <c r="B11" s="108"/>
      <c r="C11" s="125"/>
      <c r="D11" s="162">
        <f t="shared" ref="D11:D12" si="25">+B11-C11</f>
        <v>0</v>
      </c>
      <c r="E11" s="108"/>
      <c r="F11" s="162">
        <f t="shared" si="5"/>
        <v>0</v>
      </c>
      <c r="G11" s="163" t="str">
        <f t="shared" si="22"/>
        <v>#DIV/0!</v>
      </c>
      <c r="H11" s="1"/>
      <c r="I11" s="161" t="s">
        <v>312</v>
      </c>
      <c r="J11" s="108"/>
      <c r="K11" s="125"/>
      <c r="L11" s="162">
        <f t="shared" ref="L11:L12" si="26">+J11-K11</f>
        <v>0</v>
      </c>
      <c r="M11" s="108"/>
      <c r="N11" s="162">
        <f t="shared" si="7"/>
        <v>0</v>
      </c>
      <c r="O11" s="163" t="str">
        <f t="shared" si="23"/>
        <v>#DIV/0!</v>
      </c>
      <c r="P11" s="1"/>
      <c r="Q11" s="161" t="s">
        <v>312</v>
      </c>
      <c r="R11" s="108"/>
      <c r="S11" s="125"/>
      <c r="T11" s="162">
        <f t="shared" ref="T11:T12" si="27">+R11-S11</f>
        <v>0</v>
      </c>
      <c r="U11" s="108"/>
      <c r="V11" s="162">
        <f t="shared" si="9"/>
        <v>0</v>
      </c>
      <c r="W11" s="163" t="str">
        <f t="shared" si="24"/>
        <v>#DIV/0!</v>
      </c>
      <c r="X11" s="1"/>
      <c r="Y11" s="1"/>
      <c r="Z11" s="1"/>
    </row>
    <row r="12" hidden="1" outlineLevel="2">
      <c r="A12" s="161"/>
      <c r="B12" s="108"/>
      <c r="C12" s="125"/>
      <c r="D12" s="162">
        <f t="shared" si="25"/>
        <v>0</v>
      </c>
      <c r="E12" s="108"/>
      <c r="F12" s="162">
        <f t="shared" si="5"/>
        <v>0</v>
      </c>
      <c r="G12" s="163" t="str">
        <f t="shared" si="22"/>
        <v>#DIV/0!</v>
      </c>
      <c r="H12" s="1"/>
      <c r="I12" s="161"/>
      <c r="J12" s="108"/>
      <c r="K12" s="125"/>
      <c r="L12" s="162">
        <f t="shared" si="26"/>
        <v>0</v>
      </c>
      <c r="M12" s="108"/>
      <c r="N12" s="162">
        <f t="shared" si="7"/>
        <v>0</v>
      </c>
      <c r="O12" s="163" t="str">
        <f t="shared" si="23"/>
        <v>#DIV/0!</v>
      </c>
      <c r="P12" s="1"/>
      <c r="Q12" s="161"/>
      <c r="R12" s="108"/>
      <c r="S12" s="125"/>
      <c r="T12" s="162">
        <f t="shared" si="27"/>
        <v>0</v>
      </c>
      <c r="U12" s="108"/>
      <c r="V12" s="162">
        <f t="shared" si="9"/>
        <v>0</v>
      </c>
      <c r="W12" s="163" t="str">
        <f t="shared" si="24"/>
        <v>#DIV/0!</v>
      </c>
      <c r="X12" s="1"/>
      <c r="Y12" s="1"/>
      <c r="Z12" s="1"/>
    </row>
    <row r="13" collapsed="1">
      <c r="A13" s="154" t="s">
        <v>313</v>
      </c>
      <c r="B13" s="155">
        <f t="shared" ref="B13:E13" si="28">B14+B19+B26</f>
        <v>228420.93</v>
      </c>
      <c r="C13" s="156">
        <f t="shared" si="28"/>
        <v>46100.66</v>
      </c>
      <c r="D13" s="156">
        <f t="shared" si="28"/>
        <v>182320.27</v>
      </c>
      <c r="E13" s="156">
        <f t="shared" si="28"/>
        <v>115252.14</v>
      </c>
      <c r="F13" s="164">
        <f t="shared" si="5"/>
        <v>67068.13</v>
      </c>
      <c r="G13" s="165"/>
      <c r="H13" s="1"/>
      <c r="I13" s="154" t="s">
        <v>313</v>
      </c>
      <c r="J13" s="155">
        <f t="shared" ref="J13:M13" si="29">J14+J19+J26</f>
        <v>0</v>
      </c>
      <c r="K13" s="156">
        <f t="shared" si="29"/>
        <v>0</v>
      </c>
      <c r="L13" s="156">
        <f t="shared" si="29"/>
        <v>0</v>
      </c>
      <c r="M13" s="156">
        <f t="shared" si="29"/>
        <v>0</v>
      </c>
      <c r="N13" s="164">
        <f t="shared" si="7"/>
        <v>0</v>
      </c>
      <c r="O13" s="165"/>
      <c r="P13" s="1"/>
      <c r="Q13" s="154" t="s">
        <v>313</v>
      </c>
      <c r="R13" s="155">
        <f t="shared" ref="R13:U13" si="30">R14+R19+R26</f>
        <v>0</v>
      </c>
      <c r="S13" s="156">
        <f t="shared" si="30"/>
        <v>0</v>
      </c>
      <c r="T13" s="156">
        <f t="shared" si="30"/>
        <v>0</v>
      </c>
      <c r="U13" s="156">
        <f t="shared" si="30"/>
        <v>0</v>
      </c>
      <c r="V13" s="164">
        <f t="shared" si="9"/>
        <v>0</v>
      </c>
      <c r="W13" s="165"/>
      <c r="X13" s="1"/>
      <c r="Y13" s="1"/>
      <c r="Z13" s="1"/>
    </row>
    <row r="14" hidden="1" outlineLevel="1">
      <c r="A14" s="158" t="s">
        <v>314</v>
      </c>
      <c r="B14" s="159">
        <f t="shared" ref="B14:E14" si="31">SUM(B15:B18)</f>
        <v>158081.2</v>
      </c>
      <c r="C14" s="159">
        <f t="shared" si="31"/>
        <v>39096.41</v>
      </c>
      <c r="D14" s="159">
        <f t="shared" si="31"/>
        <v>118984.79</v>
      </c>
      <c r="E14" s="159">
        <f t="shared" si="31"/>
        <v>90585.15</v>
      </c>
      <c r="F14" s="166">
        <f t="shared" si="5"/>
        <v>28399.64</v>
      </c>
      <c r="G14" s="167">
        <f t="shared" ref="G14:G16" si="34">F14/E14</f>
        <v>0.3135131973</v>
      </c>
      <c r="H14" s="1"/>
      <c r="I14" s="158" t="s">
        <v>314</v>
      </c>
      <c r="J14" s="159">
        <f t="shared" ref="J14:M14" si="32">SUM(J15:J18)</f>
        <v>0</v>
      </c>
      <c r="K14" s="159">
        <f t="shared" si="32"/>
        <v>0</v>
      </c>
      <c r="L14" s="159">
        <f t="shared" si="32"/>
        <v>0</v>
      </c>
      <c r="M14" s="159">
        <f t="shared" si="32"/>
        <v>0</v>
      </c>
      <c r="N14" s="166">
        <f t="shared" si="7"/>
        <v>0</v>
      </c>
      <c r="O14" s="167" t="str">
        <f t="shared" ref="O14:O16" si="35">N14/M14</f>
        <v>#DIV/0!</v>
      </c>
      <c r="P14" s="1"/>
      <c r="Q14" s="158" t="s">
        <v>314</v>
      </c>
      <c r="R14" s="159">
        <f t="shared" ref="R14:U14" si="33">SUM(R15:R18)</f>
        <v>0</v>
      </c>
      <c r="S14" s="159">
        <f t="shared" si="33"/>
        <v>0</v>
      </c>
      <c r="T14" s="159">
        <f t="shared" si="33"/>
        <v>0</v>
      </c>
      <c r="U14" s="159">
        <f t="shared" si="33"/>
        <v>0</v>
      </c>
      <c r="V14" s="166">
        <f t="shared" si="9"/>
        <v>0</v>
      </c>
      <c r="W14" s="167" t="str">
        <f t="shared" ref="W14:W16" si="36">V14/U14</f>
        <v>#DIV/0!</v>
      </c>
      <c r="X14" s="1"/>
      <c r="Y14" s="1"/>
      <c r="Z14" s="1"/>
    </row>
    <row r="15" hidden="1" outlineLevel="2">
      <c r="A15" s="161" t="s">
        <v>315</v>
      </c>
      <c r="B15" s="108">
        <v>158081.2</v>
      </c>
      <c r="C15" s="108">
        <v>39096.41</v>
      </c>
      <c r="D15" s="162">
        <f t="shared" ref="D15:D18" si="37">+B15-C15</f>
        <v>118984.79</v>
      </c>
      <c r="E15" s="108">
        <v>90585.15</v>
      </c>
      <c r="F15" s="162">
        <f t="shared" si="5"/>
        <v>28399.64</v>
      </c>
      <c r="G15" s="163">
        <f t="shared" si="34"/>
        <v>0.3135131973</v>
      </c>
      <c r="H15" s="1"/>
      <c r="I15" s="161" t="s">
        <v>315</v>
      </c>
      <c r="J15" s="108"/>
      <c r="K15" s="108"/>
      <c r="L15" s="162">
        <f t="shared" ref="L15:L18" si="38">+J15-K15</f>
        <v>0</v>
      </c>
      <c r="M15" s="108"/>
      <c r="N15" s="162">
        <f t="shared" si="7"/>
        <v>0</v>
      </c>
      <c r="O15" s="163" t="str">
        <f t="shared" si="35"/>
        <v>#DIV/0!</v>
      </c>
      <c r="P15" s="1"/>
      <c r="Q15" s="161" t="s">
        <v>315</v>
      </c>
      <c r="R15" s="108"/>
      <c r="S15" s="108"/>
      <c r="T15" s="162">
        <f t="shared" ref="T15:T18" si="39">+R15-S15</f>
        <v>0</v>
      </c>
      <c r="U15" s="108"/>
      <c r="V15" s="162">
        <f t="shared" si="9"/>
        <v>0</v>
      </c>
      <c r="W15" s="163" t="str">
        <f t="shared" si="36"/>
        <v>#DIV/0!</v>
      </c>
      <c r="X15" s="1"/>
      <c r="Y15" s="1"/>
      <c r="Z15" s="1"/>
    </row>
    <row r="16" hidden="1" outlineLevel="2">
      <c r="A16" s="161" t="s">
        <v>316</v>
      </c>
      <c r="B16" s="108"/>
      <c r="C16" s="108"/>
      <c r="D16" s="162">
        <f t="shared" si="37"/>
        <v>0</v>
      </c>
      <c r="E16" s="108"/>
      <c r="F16" s="162">
        <f t="shared" si="5"/>
        <v>0</v>
      </c>
      <c r="G16" s="163" t="str">
        <f t="shared" si="34"/>
        <v>#DIV/0!</v>
      </c>
      <c r="H16" s="1"/>
      <c r="I16" s="161" t="s">
        <v>316</v>
      </c>
      <c r="J16" s="108"/>
      <c r="K16" s="108"/>
      <c r="L16" s="162">
        <f t="shared" si="38"/>
        <v>0</v>
      </c>
      <c r="M16" s="108"/>
      <c r="N16" s="162">
        <f t="shared" si="7"/>
        <v>0</v>
      </c>
      <c r="O16" s="163" t="str">
        <f t="shared" si="35"/>
        <v>#DIV/0!</v>
      </c>
      <c r="P16" s="1"/>
      <c r="Q16" s="161" t="s">
        <v>316</v>
      </c>
      <c r="R16" s="108"/>
      <c r="S16" s="108"/>
      <c r="T16" s="162">
        <f t="shared" si="39"/>
        <v>0</v>
      </c>
      <c r="U16" s="108"/>
      <c r="V16" s="162">
        <f t="shared" si="9"/>
        <v>0</v>
      </c>
      <c r="W16" s="163" t="str">
        <f t="shared" si="36"/>
        <v>#DIV/0!</v>
      </c>
      <c r="X16" s="1"/>
      <c r="Y16" s="1"/>
      <c r="Z16" s="1"/>
    </row>
    <row r="17" hidden="1" outlineLevel="2">
      <c r="A17" s="161"/>
      <c r="B17" s="108"/>
      <c r="C17" s="108"/>
      <c r="D17" s="162">
        <f t="shared" si="37"/>
        <v>0</v>
      </c>
      <c r="E17" s="108"/>
      <c r="F17" s="162">
        <f t="shared" si="5"/>
        <v>0</v>
      </c>
      <c r="G17" s="163" t="str">
        <f t="shared" ref="G17:G18" si="40">-F17/E17</f>
        <v>#DIV/0!</v>
      </c>
      <c r="H17" s="1"/>
      <c r="I17" s="161"/>
      <c r="J17" s="108"/>
      <c r="K17" s="108"/>
      <c r="L17" s="162">
        <f t="shared" si="38"/>
        <v>0</v>
      </c>
      <c r="M17" s="108"/>
      <c r="N17" s="162">
        <f t="shared" si="7"/>
        <v>0</v>
      </c>
      <c r="O17" s="163" t="str">
        <f t="shared" ref="O17:O18" si="41">-N17/M17</f>
        <v>#DIV/0!</v>
      </c>
      <c r="P17" s="1"/>
      <c r="Q17" s="161"/>
      <c r="R17" s="108"/>
      <c r="S17" s="108"/>
      <c r="T17" s="162">
        <f t="shared" si="39"/>
        <v>0</v>
      </c>
      <c r="U17" s="108"/>
      <c r="V17" s="162">
        <f t="shared" si="9"/>
        <v>0</v>
      </c>
      <c r="W17" s="163" t="str">
        <f t="shared" ref="W17:W18" si="42">-V17/U17</f>
        <v>#DIV/0!</v>
      </c>
      <c r="X17" s="1"/>
      <c r="Y17" s="1"/>
      <c r="Z17" s="1"/>
    </row>
    <row r="18" hidden="1" outlineLevel="2">
      <c r="A18" s="161"/>
      <c r="B18" s="108"/>
      <c r="C18" s="108"/>
      <c r="D18" s="162">
        <f t="shared" si="37"/>
        <v>0</v>
      </c>
      <c r="E18" s="108"/>
      <c r="F18" s="162">
        <f t="shared" si="5"/>
        <v>0</v>
      </c>
      <c r="G18" s="163" t="str">
        <f t="shared" si="40"/>
        <v>#DIV/0!</v>
      </c>
      <c r="H18" s="1"/>
      <c r="I18" s="161"/>
      <c r="J18" s="108"/>
      <c r="K18" s="108"/>
      <c r="L18" s="162">
        <f t="shared" si="38"/>
        <v>0</v>
      </c>
      <c r="M18" s="108"/>
      <c r="N18" s="162">
        <f t="shared" si="7"/>
        <v>0</v>
      </c>
      <c r="O18" s="163" t="str">
        <f t="shared" si="41"/>
        <v>#DIV/0!</v>
      </c>
      <c r="P18" s="1"/>
      <c r="Q18" s="161"/>
      <c r="R18" s="108"/>
      <c r="S18" s="108"/>
      <c r="T18" s="162">
        <f t="shared" si="39"/>
        <v>0</v>
      </c>
      <c r="U18" s="108"/>
      <c r="V18" s="162">
        <f t="shared" si="9"/>
        <v>0</v>
      </c>
      <c r="W18" s="163" t="str">
        <f t="shared" si="42"/>
        <v>#DIV/0!</v>
      </c>
      <c r="X18" s="1"/>
      <c r="Y18" s="1"/>
      <c r="Z18" s="1"/>
    </row>
    <row r="19" hidden="1" outlineLevel="1">
      <c r="A19" s="158" t="s">
        <v>317</v>
      </c>
      <c r="B19" s="159">
        <f t="shared" ref="B19:E19" si="43">SUM(B20:B25)</f>
        <v>10259.29</v>
      </c>
      <c r="C19" s="159">
        <f t="shared" si="43"/>
        <v>7004.25</v>
      </c>
      <c r="D19" s="159">
        <f t="shared" si="43"/>
        <v>3255.04</v>
      </c>
      <c r="E19" s="159">
        <f t="shared" si="43"/>
        <v>6296.54</v>
      </c>
      <c r="F19" s="166">
        <f t="shared" si="5"/>
        <v>-3041.5</v>
      </c>
      <c r="G19" s="167">
        <f t="shared" ref="G19:G23" si="46">F19/E19</f>
        <v>-0.4830430681</v>
      </c>
      <c r="H19" s="1"/>
      <c r="I19" s="158" t="s">
        <v>317</v>
      </c>
      <c r="J19" s="159">
        <f t="shared" ref="J19:M19" si="44">SUM(J20:J25)</f>
        <v>0</v>
      </c>
      <c r="K19" s="159">
        <f t="shared" si="44"/>
        <v>0</v>
      </c>
      <c r="L19" s="159">
        <f t="shared" si="44"/>
        <v>0</v>
      </c>
      <c r="M19" s="159">
        <f t="shared" si="44"/>
        <v>0</v>
      </c>
      <c r="N19" s="166">
        <f t="shared" si="7"/>
        <v>0</v>
      </c>
      <c r="O19" s="167" t="str">
        <f t="shared" ref="O19:O23" si="47">N19/M19</f>
        <v>#DIV/0!</v>
      </c>
      <c r="P19" s="1"/>
      <c r="Q19" s="158" t="s">
        <v>317</v>
      </c>
      <c r="R19" s="159">
        <f t="shared" ref="R19:U19" si="45">SUM(R20:R25)</f>
        <v>0</v>
      </c>
      <c r="S19" s="159">
        <f t="shared" si="45"/>
        <v>0</v>
      </c>
      <c r="T19" s="159">
        <f t="shared" si="45"/>
        <v>0</v>
      </c>
      <c r="U19" s="159">
        <f t="shared" si="45"/>
        <v>0</v>
      </c>
      <c r="V19" s="166">
        <f t="shared" si="9"/>
        <v>0</v>
      </c>
      <c r="W19" s="167" t="str">
        <f t="shared" ref="W19:W23" si="48">V19/U19</f>
        <v>#DIV/0!</v>
      </c>
      <c r="X19" s="1"/>
      <c r="Y19" s="1"/>
      <c r="Z19" s="1"/>
    </row>
    <row r="20" hidden="1" outlineLevel="2">
      <c r="A20" s="161" t="s">
        <v>318</v>
      </c>
      <c r="B20" s="108"/>
      <c r="C20" s="108"/>
      <c r="D20" s="162">
        <f t="shared" ref="D20:D25" si="49">+B20-C20</f>
        <v>0</v>
      </c>
      <c r="E20" s="108"/>
      <c r="F20" s="162">
        <f t="shared" si="5"/>
        <v>0</v>
      </c>
      <c r="G20" s="163" t="str">
        <f t="shared" si="46"/>
        <v>#DIV/0!</v>
      </c>
      <c r="H20" s="1"/>
      <c r="I20" s="161" t="s">
        <v>318</v>
      </c>
      <c r="J20" s="108"/>
      <c r="K20" s="108"/>
      <c r="L20" s="162">
        <f t="shared" ref="L20:L25" si="50">+J20-K20</f>
        <v>0</v>
      </c>
      <c r="M20" s="108"/>
      <c r="N20" s="162">
        <f t="shared" si="7"/>
        <v>0</v>
      </c>
      <c r="O20" s="163" t="str">
        <f t="shared" si="47"/>
        <v>#DIV/0!</v>
      </c>
      <c r="P20" s="1"/>
      <c r="Q20" s="161" t="s">
        <v>318</v>
      </c>
      <c r="R20" s="108"/>
      <c r="S20" s="108"/>
      <c r="T20" s="162">
        <f t="shared" ref="T20:T25" si="51">+R20-S20</f>
        <v>0</v>
      </c>
      <c r="U20" s="108"/>
      <c r="V20" s="162">
        <f t="shared" si="9"/>
        <v>0</v>
      </c>
      <c r="W20" s="163" t="str">
        <f t="shared" si="48"/>
        <v>#DIV/0!</v>
      </c>
      <c r="X20" s="1"/>
      <c r="Y20" s="1"/>
      <c r="Z20" s="1"/>
    </row>
    <row r="21" ht="15.75" hidden="1" customHeight="1" outlineLevel="2">
      <c r="A21" s="161" t="s">
        <v>319</v>
      </c>
      <c r="B21" s="108"/>
      <c r="C21" s="108"/>
      <c r="D21" s="162">
        <f t="shared" si="49"/>
        <v>0</v>
      </c>
      <c r="E21" s="108"/>
      <c r="F21" s="162">
        <f t="shared" si="5"/>
        <v>0</v>
      </c>
      <c r="G21" s="163" t="str">
        <f t="shared" si="46"/>
        <v>#DIV/0!</v>
      </c>
      <c r="H21" s="1"/>
      <c r="I21" s="161" t="s">
        <v>319</v>
      </c>
      <c r="J21" s="108"/>
      <c r="K21" s="108"/>
      <c r="L21" s="162">
        <f t="shared" si="50"/>
        <v>0</v>
      </c>
      <c r="M21" s="108"/>
      <c r="N21" s="162">
        <f t="shared" si="7"/>
        <v>0</v>
      </c>
      <c r="O21" s="163" t="str">
        <f t="shared" si="47"/>
        <v>#DIV/0!</v>
      </c>
      <c r="P21" s="1"/>
      <c r="Q21" s="161" t="s">
        <v>319</v>
      </c>
      <c r="R21" s="108"/>
      <c r="S21" s="108"/>
      <c r="T21" s="162">
        <f t="shared" si="51"/>
        <v>0</v>
      </c>
      <c r="U21" s="108"/>
      <c r="V21" s="162">
        <f t="shared" si="9"/>
        <v>0</v>
      </c>
      <c r="W21" s="163" t="str">
        <f t="shared" si="48"/>
        <v>#DIV/0!</v>
      </c>
      <c r="X21" s="1"/>
      <c r="Y21" s="1"/>
      <c r="Z21" s="1"/>
    </row>
    <row r="22" ht="15.75" hidden="1" customHeight="1" outlineLevel="2">
      <c r="A22" s="161" t="s">
        <v>317</v>
      </c>
      <c r="B22" s="108">
        <v>10259.29</v>
      </c>
      <c r="C22" s="108">
        <v>7004.25</v>
      </c>
      <c r="D22" s="162">
        <f t="shared" si="49"/>
        <v>3255.04</v>
      </c>
      <c r="E22" s="108">
        <v>6296.54</v>
      </c>
      <c r="F22" s="162">
        <f t="shared" si="5"/>
        <v>-3041.5</v>
      </c>
      <c r="G22" s="163">
        <f t="shared" si="46"/>
        <v>-0.4830430681</v>
      </c>
      <c r="H22" s="1"/>
      <c r="I22" s="161" t="s">
        <v>317</v>
      </c>
      <c r="J22" s="108"/>
      <c r="K22" s="108"/>
      <c r="L22" s="162">
        <f t="shared" si="50"/>
        <v>0</v>
      </c>
      <c r="M22" s="108"/>
      <c r="N22" s="162">
        <f t="shared" si="7"/>
        <v>0</v>
      </c>
      <c r="O22" s="163" t="str">
        <f t="shared" si="47"/>
        <v>#DIV/0!</v>
      </c>
      <c r="P22" s="1"/>
      <c r="Q22" s="161" t="s">
        <v>317</v>
      </c>
      <c r="R22" s="108"/>
      <c r="S22" s="108"/>
      <c r="T22" s="162">
        <f t="shared" si="51"/>
        <v>0</v>
      </c>
      <c r="U22" s="108"/>
      <c r="V22" s="162">
        <f t="shared" si="9"/>
        <v>0</v>
      </c>
      <c r="W22" s="163" t="str">
        <f t="shared" si="48"/>
        <v>#DIV/0!</v>
      </c>
      <c r="X22" s="1"/>
      <c r="Y22" s="1"/>
      <c r="Z22" s="1"/>
    </row>
    <row r="23" ht="15.75" hidden="1" customHeight="1" outlineLevel="2">
      <c r="A23" s="161"/>
      <c r="B23" s="108"/>
      <c r="C23" s="108"/>
      <c r="D23" s="162">
        <f t="shared" si="49"/>
        <v>0</v>
      </c>
      <c r="E23" s="108"/>
      <c r="F23" s="162">
        <f t="shared" si="5"/>
        <v>0</v>
      </c>
      <c r="G23" s="163" t="str">
        <f t="shared" si="46"/>
        <v>#DIV/0!</v>
      </c>
      <c r="H23" s="1"/>
      <c r="I23" s="161"/>
      <c r="J23" s="108"/>
      <c r="K23" s="108"/>
      <c r="L23" s="162">
        <f t="shared" si="50"/>
        <v>0</v>
      </c>
      <c r="M23" s="108"/>
      <c r="N23" s="162">
        <f t="shared" si="7"/>
        <v>0</v>
      </c>
      <c r="O23" s="163" t="str">
        <f t="shared" si="47"/>
        <v>#DIV/0!</v>
      </c>
      <c r="P23" s="1"/>
      <c r="Q23" s="161"/>
      <c r="R23" s="108"/>
      <c r="S23" s="108"/>
      <c r="T23" s="162">
        <f t="shared" si="51"/>
        <v>0</v>
      </c>
      <c r="U23" s="108"/>
      <c r="V23" s="162">
        <f t="shared" si="9"/>
        <v>0</v>
      </c>
      <c r="W23" s="163" t="str">
        <f t="shared" si="48"/>
        <v>#DIV/0!</v>
      </c>
      <c r="X23" s="1"/>
      <c r="Y23" s="1"/>
      <c r="Z23" s="1"/>
    </row>
    <row r="24" ht="15.75" hidden="1" customHeight="1" outlineLevel="2">
      <c r="A24" s="161"/>
      <c r="B24" s="125"/>
      <c r="C24" s="108"/>
      <c r="D24" s="162">
        <f t="shared" si="49"/>
        <v>0</v>
      </c>
      <c r="E24" s="108"/>
      <c r="F24" s="162">
        <f t="shared" si="5"/>
        <v>0</v>
      </c>
      <c r="G24" s="163" t="str">
        <f t="shared" ref="G24:G25" si="52">-F24/E24</f>
        <v>#DIV/0!</v>
      </c>
      <c r="H24" s="1"/>
      <c r="I24" s="161"/>
      <c r="J24" s="125"/>
      <c r="K24" s="108"/>
      <c r="L24" s="162">
        <f t="shared" si="50"/>
        <v>0</v>
      </c>
      <c r="M24" s="108"/>
      <c r="N24" s="162">
        <f t="shared" si="7"/>
        <v>0</v>
      </c>
      <c r="O24" s="163" t="str">
        <f t="shared" ref="O24:O25" si="53">-N24/M24</f>
        <v>#DIV/0!</v>
      </c>
      <c r="P24" s="1"/>
      <c r="Q24" s="161"/>
      <c r="R24" s="125"/>
      <c r="S24" s="108"/>
      <c r="T24" s="162">
        <f t="shared" si="51"/>
        <v>0</v>
      </c>
      <c r="U24" s="108"/>
      <c r="V24" s="162">
        <f t="shared" si="9"/>
        <v>0</v>
      </c>
      <c r="W24" s="163" t="str">
        <f t="shared" ref="W24:W25" si="54">-V24/U24</f>
        <v>#DIV/0!</v>
      </c>
      <c r="X24" s="1"/>
      <c r="Y24" s="1"/>
      <c r="Z24" s="1"/>
    </row>
    <row r="25" ht="15.75" hidden="1" customHeight="1" outlineLevel="2">
      <c r="A25" s="161"/>
      <c r="B25" s="125"/>
      <c r="C25" s="108"/>
      <c r="D25" s="162">
        <f t="shared" si="49"/>
        <v>0</v>
      </c>
      <c r="E25" s="108"/>
      <c r="F25" s="162">
        <f t="shared" si="5"/>
        <v>0</v>
      </c>
      <c r="G25" s="163" t="str">
        <f t="shared" si="52"/>
        <v>#DIV/0!</v>
      </c>
      <c r="H25" s="1"/>
      <c r="I25" s="161"/>
      <c r="J25" s="125"/>
      <c r="K25" s="108"/>
      <c r="L25" s="162">
        <f t="shared" si="50"/>
        <v>0</v>
      </c>
      <c r="M25" s="108"/>
      <c r="N25" s="162">
        <f t="shared" si="7"/>
        <v>0</v>
      </c>
      <c r="O25" s="163" t="str">
        <f t="shared" si="53"/>
        <v>#DIV/0!</v>
      </c>
      <c r="P25" s="1"/>
      <c r="Q25" s="161"/>
      <c r="R25" s="125"/>
      <c r="S25" s="108"/>
      <c r="T25" s="162">
        <f t="shared" si="51"/>
        <v>0</v>
      </c>
      <c r="U25" s="108"/>
      <c r="V25" s="162">
        <f t="shared" si="9"/>
        <v>0</v>
      </c>
      <c r="W25" s="163" t="str">
        <f t="shared" si="54"/>
        <v>#DIV/0!</v>
      </c>
      <c r="X25" s="1"/>
      <c r="Y25" s="1"/>
      <c r="Z25" s="1"/>
    </row>
    <row r="26" ht="15.75" hidden="1" customHeight="1" outlineLevel="1">
      <c r="A26" s="158" t="s">
        <v>320</v>
      </c>
      <c r="B26" s="159">
        <f t="shared" ref="B26:E26" si="55">SUM(B27)</f>
        <v>60080.44</v>
      </c>
      <c r="C26" s="159">
        <f t="shared" si="55"/>
        <v>0</v>
      </c>
      <c r="D26" s="159">
        <f t="shared" si="55"/>
        <v>60080.44</v>
      </c>
      <c r="E26" s="159">
        <f t="shared" si="55"/>
        <v>18370.45</v>
      </c>
      <c r="F26" s="166">
        <f t="shared" si="5"/>
        <v>41709.99</v>
      </c>
      <c r="G26" s="167">
        <f t="shared" ref="G26:G27" si="58">F26/E26</f>
        <v>2.270493646</v>
      </c>
      <c r="H26" s="1"/>
      <c r="I26" s="158" t="s">
        <v>320</v>
      </c>
      <c r="J26" s="159">
        <f t="shared" ref="J26:M26" si="56">SUM(J27)</f>
        <v>0</v>
      </c>
      <c r="K26" s="159">
        <f t="shared" si="56"/>
        <v>0</v>
      </c>
      <c r="L26" s="159">
        <f t="shared" si="56"/>
        <v>0</v>
      </c>
      <c r="M26" s="159">
        <f t="shared" si="56"/>
        <v>0</v>
      </c>
      <c r="N26" s="166">
        <f t="shared" si="7"/>
        <v>0</v>
      </c>
      <c r="O26" s="167" t="str">
        <f t="shared" ref="O26:O27" si="59">N26/M26</f>
        <v>#DIV/0!</v>
      </c>
      <c r="P26" s="1"/>
      <c r="Q26" s="158" t="s">
        <v>320</v>
      </c>
      <c r="R26" s="159">
        <f t="shared" ref="R26:U26" si="57">SUM(R27)</f>
        <v>0</v>
      </c>
      <c r="S26" s="159">
        <f t="shared" si="57"/>
        <v>0</v>
      </c>
      <c r="T26" s="159">
        <f t="shared" si="57"/>
        <v>0</v>
      </c>
      <c r="U26" s="159">
        <f t="shared" si="57"/>
        <v>0</v>
      </c>
      <c r="V26" s="166">
        <f t="shared" si="9"/>
        <v>0</v>
      </c>
      <c r="W26" s="167" t="str">
        <f t="shared" ref="W26:W27" si="60">V26/U26</f>
        <v>#DIV/0!</v>
      </c>
      <c r="X26" s="1"/>
      <c r="Y26" s="1"/>
      <c r="Z26" s="1"/>
    </row>
    <row r="27" ht="15.75" hidden="1" customHeight="1" outlineLevel="2">
      <c r="A27" s="161" t="s">
        <v>321</v>
      </c>
      <c r="B27" s="108">
        <v>60080.44</v>
      </c>
      <c r="C27" s="125"/>
      <c r="D27" s="162">
        <f>+B27-C27</f>
        <v>60080.44</v>
      </c>
      <c r="E27" s="108">
        <v>18370.45</v>
      </c>
      <c r="F27" s="162">
        <f t="shared" si="5"/>
        <v>41709.99</v>
      </c>
      <c r="G27" s="163">
        <f t="shared" si="58"/>
        <v>2.270493646</v>
      </c>
      <c r="H27" s="1"/>
      <c r="I27" s="161" t="s">
        <v>321</v>
      </c>
      <c r="J27" s="108"/>
      <c r="K27" s="125"/>
      <c r="L27" s="162">
        <f>+J27-K27</f>
        <v>0</v>
      </c>
      <c r="M27" s="108"/>
      <c r="N27" s="162">
        <f t="shared" si="7"/>
        <v>0</v>
      </c>
      <c r="O27" s="163" t="str">
        <f t="shared" si="59"/>
        <v>#DIV/0!</v>
      </c>
      <c r="P27" s="1"/>
      <c r="Q27" s="161" t="s">
        <v>321</v>
      </c>
      <c r="R27" s="108"/>
      <c r="S27" s="125"/>
      <c r="T27" s="162">
        <f>+R27-S27</f>
        <v>0</v>
      </c>
      <c r="U27" s="108"/>
      <c r="V27" s="162">
        <f t="shared" si="9"/>
        <v>0</v>
      </c>
      <c r="W27" s="163" t="str">
        <f t="shared" si="60"/>
        <v>#DIV/0!</v>
      </c>
      <c r="X27" s="1"/>
      <c r="Y27" s="1"/>
      <c r="Z27" s="1"/>
    </row>
    <row r="28" ht="15.75" customHeight="1" collapsed="1">
      <c r="A28" s="154" t="s">
        <v>322</v>
      </c>
      <c r="B28" s="155">
        <f t="shared" ref="B28:E28" si="61">B29</f>
        <v>12086</v>
      </c>
      <c r="C28" s="156">
        <f t="shared" si="61"/>
        <v>0</v>
      </c>
      <c r="D28" s="156">
        <f t="shared" si="61"/>
        <v>12086</v>
      </c>
      <c r="E28" s="156">
        <f t="shared" si="61"/>
        <v>12086</v>
      </c>
      <c r="F28" s="164">
        <f t="shared" si="5"/>
        <v>0</v>
      </c>
      <c r="G28" s="165"/>
      <c r="H28" s="1"/>
      <c r="I28" s="154" t="s">
        <v>322</v>
      </c>
      <c r="J28" s="155">
        <f t="shared" ref="J28:M28" si="62">J29</f>
        <v>0</v>
      </c>
      <c r="K28" s="156">
        <f t="shared" si="62"/>
        <v>0</v>
      </c>
      <c r="L28" s="156">
        <f t="shared" si="62"/>
        <v>0</v>
      </c>
      <c r="M28" s="156">
        <f t="shared" si="62"/>
        <v>0</v>
      </c>
      <c r="N28" s="164">
        <f t="shared" si="7"/>
        <v>0</v>
      </c>
      <c r="O28" s="165"/>
      <c r="P28" s="1"/>
      <c r="Q28" s="154" t="s">
        <v>322</v>
      </c>
      <c r="R28" s="155">
        <f t="shared" ref="R28:U28" si="63">R29</f>
        <v>0</v>
      </c>
      <c r="S28" s="156">
        <f t="shared" si="63"/>
        <v>0</v>
      </c>
      <c r="T28" s="156">
        <f t="shared" si="63"/>
        <v>0</v>
      </c>
      <c r="U28" s="156">
        <f t="shared" si="63"/>
        <v>0</v>
      </c>
      <c r="V28" s="164">
        <f t="shared" si="9"/>
        <v>0</v>
      </c>
      <c r="W28" s="165"/>
      <c r="X28" s="1"/>
      <c r="Y28" s="1"/>
      <c r="Z28" s="1"/>
    </row>
    <row r="29" ht="15.75" hidden="1" customHeight="1" outlineLevel="1">
      <c r="A29" s="158" t="s">
        <v>323</v>
      </c>
      <c r="B29" s="159">
        <f t="shared" ref="B29:F29" si="64">SUM(B30:B32)</f>
        <v>12086</v>
      </c>
      <c r="C29" s="159">
        <f t="shared" si="64"/>
        <v>0</v>
      </c>
      <c r="D29" s="159">
        <f t="shared" si="64"/>
        <v>12086</v>
      </c>
      <c r="E29" s="159">
        <f t="shared" si="64"/>
        <v>12086</v>
      </c>
      <c r="F29" s="159">
        <f t="shared" si="64"/>
        <v>0</v>
      </c>
      <c r="G29" s="167">
        <f t="shared" ref="G29:G33" si="67">F29/E29</f>
        <v>0</v>
      </c>
      <c r="H29" s="1"/>
      <c r="I29" s="158" t="s">
        <v>323</v>
      </c>
      <c r="J29" s="159">
        <f t="shared" ref="J29:N29" si="65">SUM(J30:J32)</f>
        <v>0</v>
      </c>
      <c r="K29" s="159">
        <f t="shared" si="65"/>
        <v>0</v>
      </c>
      <c r="L29" s="159">
        <f t="shared" si="65"/>
        <v>0</v>
      </c>
      <c r="M29" s="159">
        <f t="shared" si="65"/>
        <v>0</v>
      </c>
      <c r="N29" s="159">
        <f t="shared" si="65"/>
        <v>0</v>
      </c>
      <c r="O29" s="167" t="str">
        <f t="shared" ref="O29:O33" si="68">N29/M29</f>
        <v>#DIV/0!</v>
      </c>
      <c r="P29" s="1"/>
      <c r="Q29" s="158" t="s">
        <v>323</v>
      </c>
      <c r="R29" s="159">
        <f t="shared" ref="R29:V29" si="66">SUM(R30:R32)</f>
        <v>0</v>
      </c>
      <c r="S29" s="159">
        <f t="shared" si="66"/>
        <v>0</v>
      </c>
      <c r="T29" s="159">
        <f t="shared" si="66"/>
        <v>0</v>
      </c>
      <c r="U29" s="159">
        <f t="shared" si="66"/>
        <v>0</v>
      </c>
      <c r="V29" s="159">
        <f t="shared" si="66"/>
        <v>0</v>
      </c>
      <c r="W29" s="167" t="str">
        <f t="shared" ref="W29:W33" si="69">V29/U29</f>
        <v>#DIV/0!</v>
      </c>
      <c r="X29" s="1"/>
      <c r="Y29" s="1"/>
      <c r="Z29" s="1"/>
    </row>
    <row r="30" ht="15.75" hidden="1" customHeight="1" outlineLevel="2">
      <c r="A30" s="161" t="s">
        <v>323</v>
      </c>
      <c r="B30" s="108">
        <v>12086.0</v>
      </c>
      <c r="C30" s="108"/>
      <c r="D30" s="162">
        <f t="shared" ref="D30:D32" si="70">+B30-C30</f>
        <v>12086</v>
      </c>
      <c r="E30" s="108">
        <v>12086.0</v>
      </c>
      <c r="F30" s="162">
        <f t="shared" ref="F30:F33" si="71">D30-E30</f>
        <v>0</v>
      </c>
      <c r="G30" s="163">
        <f t="shared" si="67"/>
        <v>0</v>
      </c>
      <c r="H30" s="1"/>
      <c r="I30" s="161" t="s">
        <v>323</v>
      </c>
      <c r="J30" s="108"/>
      <c r="K30" s="108"/>
      <c r="L30" s="162">
        <f t="shared" ref="L30:L32" si="72">+J30-K30</f>
        <v>0</v>
      </c>
      <c r="M30" s="108"/>
      <c r="N30" s="162">
        <f t="shared" ref="N30:N33" si="73">L30-M30</f>
        <v>0</v>
      </c>
      <c r="O30" s="163" t="str">
        <f t="shared" si="68"/>
        <v>#DIV/0!</v>
      </c>
      <c r="P30" s="1"/>
      <c r="Q30" s="161" t="s">
        <v>323</v>
      </c>
      <c r="R30" s="108"/>
      <c r="S30" s="108"/>
      <c r="T30" s="162">
        <f t="shared" ref="T30:T32" si="74">+R30-S30</f>
        <v>0</v>
      </c>
      <c r="U30" s="108"/>
      <c r="V30" s="162">
        <f t="shared" ref="V30:V33" si="75">T30-U30</f>
        <v>0</v>
      </c>
      <c r="W30" s="163" t="str">
        <f t="shared" si="69"/>
        <v>#DIV/0!</v>
      </c>
      <c r="X30" s="1"/>
      <c r="Y30" s="1"/>
      <c r="Z30" s="1"/>
    </row>
    <row r="31" ht="15.75" hidden="1" customHeight="1" outlineLevel="2">
      <c r="A31" s="161" t="s">
        <v>324</v>
      </c>
      <c r="B31" s="108"/>
      <c r="C31" s="108"/>
      <c r="D31" s="162">
        <f t="shared" si="70"/>
        <v>0</v>
      </c>
      <c r="E31" s="108"/>
      <c r="F31" s="162">
        <f t="shared" si="71"/>
        <v>0</v>
      </c>
      <c r="G31" s="163" t="str">
        <f t="shared" si="67"/>
        <v>#DIV/0!</v>
      </c>
      <c r="H31" s="1"/>
      <c r="I31" s="161" t="s">
        <v>324</v>
      </c>
      <c r="J31" s="108"/>
      <c r="K31" s="108"/>
      <c r="L31" s="162">
        <f t="shared" si="72"/>
        <v>0</v>
      </c>
      <c r="M31" s="108"/>
      <c r="N31" s="162">
        <f t="shared" si="73"/>
        <v>0</v>
      </c>
      <c r="O31" s="163" t="str">
        <f t="shared" si="68"/>
        <v>#DIV/0!</v>
      </c>
      <c r="P31" s="1"/>
      <c r="Q31" s="161" t="s">
        <v>324</v>
      </c>
      <c r="R31" s="108"/>
      <c r="S31" s="108"/>
      <c r="T31" s="162">
        <f t="shared" si="74"/>
        <v>0</v>
      </c>
      <c r="U31" s="108"/>
      <c r="V31" s="162">
        <f t="shared" si="75"/>
        <v>0</v>
      </c>
      <c r="W31" s="163" t="str">
        <f t="shared" si="69"/>
        <v>#DIV/0!</v>
      </c>
      <c r="X31" s="1"/>
      <c r="Y31" s="1"/>
      <c r="Z31" s="1"/>
    </row>
    <row r="32" ht="15.75" hidden="1" customHeight="1" outlineLevel="2">
      <c r="A32" s="161" t="s">
        <v>325</v>
      </c>
      <c r="B32" s="108"/>
      <c r="C32" s="108"/>
      <c r="D32" s="162">
        <f t="shared" si="70"/>
        <v>0</v>
      </c>
      <c r="E32" s="108"/>
      <c r="F32" s="162">
        <f t="shared" si="71"/>
        <v>0</v>
      </c>
      <c r="G32" s="163" t="str">
        <f t="shared" si="67"/>
        <v>#DIV/0!</v>
      </c>
      <c r="H32" s="1"/>
      <c r="I32" s="161" t="s">
        <v>325</v>
      </c>
      <c r="J32" s="108"/>
      <c r="K32" s="108"/>
      <c r="L32" s="162">
        <f t="shared" si="72"/>
        <v>0</v>
      </c>
      <c r="M32" s="108"/>
      <c r="N32" s="162">
        <f t="shared" si="73"/>
        <v>0</v>
      </c>
      <c r="O32" s="163" t="str">
        <f t="shared" si="68"/>
        <v>#DIV/0!</v>
      </c>
      <c r="P32" s="1"/>
      <c r="Q32" s="161" t="s">
        <v>325</v>
      </c>
      <c r="R32" s="108"/>
      <c r="S32" s="108"/>
      <c r="T32" s="162">
        <f t="shared" si="74"/>
        <v>0</v>
      </c>
      <c r="U32" s="108"/>
      <c r="V32" s="162">
        <f t="shared" si="75"/>
        <v>0</v>
      </c>
      <c r="W32" s="163" t="str">
        <f t="shared" si="69"/>
        <v>#DIV/0!</v>
      </c>
      <c r="X32" s="1"/>
      <c r="Y32" s="1"/>
      <c r="Z32" s="1"/>
    </row>
    <row r="33" ht="15.75" customHeight="1">
      <c r="A33" s="168" t="s">
        <v>326</v>
      </c>
      <c r="B33" s="169">
        <f t="shared" ref="B33:E33" si="76">B4+B13+B28</f>
        <v>369208.63</v>
      </c>
      <c r="C33" s="169">
        <f t="shared" si="76"/>
        <v>94926.5</v>
      </c>
      <c r="D33" s="169">
        <f t="shared" si="76"/>
        <v>274282.13</v>
      </c>
      <c r="E33" s="169">
        <f t="shared" si="76"/>
        <v>195912.34</v>
      </c>
      <c r="F33" s="169">
        <f t="shared" si="71"/>
        <v>78369.79</v>
      </c>
      <c r="G33" s="170">
        <f t="shared" si="67"/>
        <v>0.4000247764</v>
      </c>
      <c r="H33" s="1"/>
      <c r="I33" s="168" t="s">
        <v>326</v>
      </c>
      <c r="J33" s="169">
        <f t="shared" ref="J33:M33" si="77">J4+J13+J28</f>
        <v>0</v>
      </c>
      <c r="K33" s="169">
        <f t="shared" si="77"/>
        <v>0</v>
      </c>
      <c r="L33" s="169">
        <f t="shared" si="77"/>
        <v>0</v>
      </c>
      <c r="M33" s="169">
        <f t="shared" si="77"/>
        <v>0</v>
      </c>
      <c r="N33" s="169">
        <f t="shared" si="73"/>
        <v>0</v>
      </c>
      <c r="O33" s="170" t="str">
        <f t="shared" si="68"/>
        <v>#DIV/0!</v>
      </c>
      <c r="P33" s="1"/>
      <c r="Q33" s="168" t="s">
        <v>326</v>
      </c>
      <c r="R33" s="169">
        <f t="shared" ref="R33:U33" si="78">R4+R13+R28</f>
        <v>0</v>
      </c>
      <c r="S33" s="169">
        <f t="shared" si="78"/>
        <v>0</v>
      </c>
      <c r="T33" s="169">
        <f t="shared" si="78"/>
        <v>0</v>
      </c>
      <c r="U33" s="169">
        <f t="shared" si="78"/>
        <v>0</v>
      </c>
      <c r="V33" s="169">
        <f t="shared" si="75"/>
        <v>0</v>
      </c>
      <c r="W33" s="170" t="str">
        <f t="shared" si="69"/>
        <v>#DIV/0!</v>
      </c>
      <c r="X33" s="1"/>
      <c r="Y33" s="1"/>
      <c r="Z33" s="1"/>
    </row>
    <row r="34" ht="15.75" customHeight="1">
      <c r="A34" s="171"/>
      <c r="B34" s="172"/>
      <c r="C34" s="172"/>
      <c r="D34" s="172"/>
      <c r="E34" s="172"/>
      <c r="F34" s="172"/>
      <c r="G34" s="173"/>
      <c r="H34" s="1"/>
      <c r="I34" s="171"/>
      <c r="J34" s="172"/>
      <c r="K34" s="172"/>
      <c r="L34" s="172"/>
      <c r="M34" s="172"/>
      <c r="N34" s="172"/>
      <c r="O34" s="173"/>
      <c r="P34" s="1"/>
      <c r="Q34" s="171"/>
      <c r="R34" s="172"/>
      <c r="S34" s="172"/>
      <c r="T34" s="172"/>
      <c r="U34" s="172"/>
      <c r="V34" s="172"/>
      <c r="W34" s="173"/>
      <c r="X34" s="1"/>
      <c r="Y34" s="1"/>
      <c r="Z34" s="1"/>
    </row>
    <row r="35" ht="15.75" customHeight="1">
      <c r="A35" s="154" t="s">
        <v>327</v>
      </c>
      <c r="B35" s="174"/>
      <c r="C35" s="174"/>
      <c r="D35" s="174"/>
      <c r="E35" s="174"/>
      <c r="F35" s="174"/>
      <c r="G35" s="157"/>
      <c r="H35" s="1"/>
      <c r="I35" s="154" t="s">
        <v>327</v>
      </c>
      <c r="J35" s="174"/>
      <c r="K35" s="174"/>
      <c r="L35" s="174"/>
      <c r="M35" s="174"/>
      <c r="N35" s="174"/>
      <c r="O35" s="157"/>
      <c r="P35" s="1"/>
      <c r="Q35" s="154" t="s">
        <v>327</v>
      </c>
      <c r="R35" s="174"/>
      <c r="S35" s="174"/>
      <c r="T35" s="174"/>
      <c r="U35" s="174"/>
      <c r="V35" s="174"/>
      <c r="W35" s="157"/>
      <c r="X35" s="1"/>
      <c r="Y35" s="1"/>
      <c r="Z35" s="1"/>
    </row>
    <row r="36" ht="15.75" customHeight="1" collapsed="1">
      <c r="A36" s="154" t="s">
        <v>328</v>
      </c>
      <c r="B36" s="155">
        <f t="shared" ref="B36:E36" si="79">B37+B41+B49</f>
        <v>71758.44</v>
      </c>
      <c r="C36" s="156">
        <f t="shared" si="79"/>
        <v>0</v>
      </c>
      <c r="D36" s="156">
        <f t="shared" si="79"/>
        <v>71758.44</v>
      </c>
      <c r="E36" s="156">
        <f t="shared" si="79"/>
        <v>11477.5</v>
      </c>
      <c r="F36" s="156">
        <f t="shared" ref="F36:F74" si="83">D36-E36</f>
        <v>60280.94</v>
      </c>
      <c r="G36" s="157"/>
      <c r="H36" s="1"/>
      <c r="I36" s="154" t="s">
        <v>328</v>
      </c>
      <c r="J36" s="155">
        <f t="shared" ref="J36:M36" si="80">J37+J41+J49</f>
        <v>0</v>
      </c>
      <c r="K36" s="156">
        <f t="shared" si="80"/>
        <v>0</v>
      </c>
      <c r="L36" s="156">
        <f t="shared" si="80"/>
        <v>0</v>
      </c>
      <c r="M36" s="156">
        <f t="shared" si="80"/>
        <v>0</v>
      </c>
      <c r="N36" s="156">
        <f t="shared" ref="N36:N74" si="85">L36-M36</f>
        <v>0</v>
      </c>
      <c r="O36" s="157"/>
      <c r="P36" s="1"/>
      <c r="Q36" s="154" t="s">
        <v>328</v>
      </c>
      <c r="R36" s="155">
        <f t="shared" ref="R36:U36" si="81">R37+R41+R49</f>
        <v>0</v>
      </c>
      <c r="S36" s="156">
        <f t="shared" si="81"/>
        <v>0</v>
      </c>
      <c r="T36" s="156">
        <f t="shared" si="81"/>
        <v>0</v>
      </c>
      <c r="U36" s="156">
        <f t="shared" si="81"/>
        <v>0</v>
      </c>
      <c r="V36" s="156">
        <f t="shared" ref="V36:V74" si="87">T36-U36</f>
        <v>0</v>
      </c>
      <c r="W36" s="157"/>
      <c r="X36" s="1"/>
      <c r="Y36" s="1"/>
      <c r="Z36" s="1"/>
    </row>
    <row r="37" ht="15.75" hidden="1" customHeight="1" outlineLevel="1">
      <c r="A37" s="158" t="s">
        <v>329</v>
      </c>
      <c r="B37" s="159">
        <f t="shared" ref="B37:E37" si="82">SUM(B38:B40)</f>
        <v>9604.44</v>
      </c>
      <c r="C37" s="159">
        <f t="shared" si="82"/>
        <v>0</v>
      </c>
      <c r="D37" s="159">
        <f t="shared" si="82"/>
        <v>9604.44</v>
      </c>
      <c r="E37" s="159">
        <f t="shared" si="82"/>
        <v>10637.5</v>
      </c>
      <c r="F37" s="166">
        <f t="shared" si="83"/>
        <v>-1033.06</v>
      </c>
      <c r="G37" s="167">
        <f t="shared" ref="G37:G39" si="88">F37/E37</f>
        <v>-0.09711492362</v>
      </c>
      <c r="H37" s="1"/>
      <c r="I37" s="158" t="s">
        <v>329</v>
      </c>
      <c r="J37" s="159">
        <f t="shared" ref="J37:M37" si="84">SUM(J38:J40)</f>
        <v>0</v>
      </c>
      <c r="K37" s="159">
        <f t="shared" si="84"/>
        <v>0</v>
      </c>
      <c r="L37" s="159">
        <f t="shared" si="84"/>
        <v>0</v>
      </c>
      <c r="M37" s="159">
        <f t="shared" si="84"/>
        <v>0</v>
      </c>
      <c r="N37" s="166">
        <f t="shared" si="85"/>
        <v>0</v>
      </c>
      <c r="O37" s="167" t="str">
        <f t="shared" ref="O37:O39" si="89">N37/M37</f>
        <v>#DIV/0!</v>
      </c>
      <c r="P37" s="1"/>
      <c r="Q37" s="158" t="s">
        <v>329</v>
      </c>
      <c r="R37" s="159">
        <f t="shared" ref="R37:U37" si="86">SUM(R38:R40)</f>
        <v>0</v>
      </c>
      <c r="S37" s="159">
        <f t="shared" si="86"/>
        <v>0</v>
      </c>
      <c r="T37" s="159">
        <f t="shared" si="86"/>
        <v>0</v>
      </c>
      <c r="U37" s="159">
        <f t="shared" si="86"/>
        <v>0</v>
      </c>
      <c r="V37" s="166">
        <f t="shared" si="87"/>
        <v>0</v>
      </c>
      <c r="W37" s="167" t="str">
        <f t="shared" ref="W37:W39" si="90">V37/U37</f>
        <v>#DIV/0!</v>
      </c>
      <c r="X37" s="1"/>
      <c r="Y37" s="1"/>
      <c r="Z37" s="1"/>
    </row>
    <row r="38" ht="15.75" hidden="1" customHeight="1" outlineLevel="2">
      <c r="A38" s="161" t="s">
        <v>329</v>
      </c>
      <c r="B38" s="108">
        <v>9604.44</v>
      </c>
      <c r="C38" s="125"/>
      <c r="D38" s="162">
        <f t="shared" ref="D38:D40" si="91">+B38-C38</f>
        <v>9604.44</v>
      </c>
      <c r="E38" s="108">
        <v>10637.5</v>
      </c>
      <c r="F38" s="162">
        <f t="shared" si="83"/>
        <v>-1033.06</v>
      </c>
      <c r="G38" s="163">
        <f t="shared" si="88"/>
        <v>-0.09711492362</v>
      </c>
      <c r="H38" s="1"/>
      <c r="I38" s="161" t="s">
        <v>329</v>
      </c>
      <c r="J38" s="108"/>
      <c r="K38" s="125"/>
      <c r="L38" s="162">
        <f t="shared" ref="L38:L40" si="92">+J38-K38</f>
        <v>0</v>
      </c>
      <c r="M38" s="108"/>
      <c r="N38" s="162">
        <f t="shared" si="85"/>
        <v>0</v>
      </c>
      <c r="O38" s="163" t="str">
        <f t="shared" si="89"/>
        <v>#DIV/0!</v>
      </c>
      <c r="P38" s="1"/>
      <c r="Q38" s="161" t="s">
        <v>329</v>
      </c>
      <c r="R38" s="108"/>
      <c r="S38" s="125"/>
      <c r="T38" s="162">
        <f t="shared" ref="T38:T40" si="93">+R38-S38</f>
        <v>0</v>
      </c>
      <c r="U38" s="108"/>
      <c r="V38" s="162">
        <f t="shared" si="87"/>
        <v>0</v>
      </c>
      <c r="W38" s="163" t="str">
        <f t="shared" si="90"/>
        <v>#DIV/0!</v>
      </c>
      <c r="X38" s="1"/>
      <c r="Y38" s="1"/>
      <c r="Z38" s="1"/>
    </row>
    <row r="39" ht="15.75" hidden="1" customHeight="1" outlineLevel="2">
      <c r="A39" s="161" t="s">
        <v>330</v>
      </c>
      <c r="B39" s="108"/>
      <c r="C39" s="125"/>
      <c r="D39" s="162">
        <f t="shared" si="91"/>
        <v>0</v>
      </c>
      <c r="E39" s="108"/>
      <c r="F39" s="162">
        <f t="shared" si="83"/>
        <v>0</v>
      </c>
      <c r="G39" s="163" t="str">
        <f t="shared" si="88"/>
        <v>#DIV/0!</v>
      </c>
      <c r="H39" s="1"/>
      <c r="I39" s="161" t="s">
        <v>330</v>
      </c>
      <c r="J39" s="108"/>
      <c r="K39" s="125"/>
      <c r="L39" s="162">
        <f t="shared" si="92"/>
        <v>0</v>
      </c>
      <c r="M39" s="108"/>
      <c r="N39" s="162">
        <f t="shared" si="85"/>
        <v>0</v>
      </c>
      <c r="O39" s="163" t="str">
        <f t="shared" si="89"/>
        <v>#DIV/0!</v>
      </c>
      <c r="P39" s="1"/>
      <c r="Q39" s="161" t="s">
        <v>330</v>
      </c>
      <c r="R39" s="108"/>
      <c r="S39" s="125"/>
      <c r="T39" s="162">
        <f t="shared" si="93"/>
        <v>0</v>
      </c>
      <c r="U39" s="108"/>
      <c r="V39" s="162">
        <f t="shared" si="87"/>
        <v>0</v>
      </c>
      <c r="W39" s="163" t="str">
        <f t="shared" si="90"/>
        <v>#DIV/0!</v>
      </c>
      <c r="X39" s="1"/>
      <c r="Y39" s="1"/>
      <c r="Z39" s="1"/>
    </row>
    <row r="40" ht="15.75" hidden="1" customHeight="1" outlineLevel="2">
      <c r="A40" s="161"/>
      <c r="B40" s="125"/>
      <c r="C40" s="108"/>
      <c r="D40" s="162">
        <f t="shared" si="91"/>
        <v>0</v>
      </c>
      <c r="E40" s="108"/>
      <c r="F40" s="162">
        <f t="shared" si="83"/>
        <v>0</v>
      </c>
      <c r="G40" s="163" t="str">
        <f>-F40/E40</f>
        <v>#DIV/0!</v>
      </c>
      <c r="H40" s="1"/>
      <c r="I40" s="161"/>
      <c r="J40" s="125"/>
      <c r="K40" s="108"/>
      <c r="L40" s="162">
        <f t="shared" si="92"/>
        <v>0</v>
      </c>
      <c r="M40" s="108"/>
      <c r="N40" s="162">
        <f t="shared" si="85"/>
        <v>0</v>
      </c>
      <c r="O40" s="163" t="str">
        <f>-N40/M40</f>
        <v>#DIV/0!</v>
      </c>
      <c r="P40" s="1"/>
      <c r="Q40" s="161"/>
      <c r="R40" s="125"/>
      <c r="S40" s="108"/>
      <c r="T40" s="162">
        <f t="shared" si="93"/>
        <v>0</v>
      </c>
      <c r="U40" s="108"/>
      <c r="V40" s="162">
        <f t="shared" si="87"/>
        <v>0</v>
      </c>
      <c r="W40" s="163" t="str">
        <f>-V40/U40</f>
        <v>#DIV/0!</v>
      </c>
      <c r="X40" s="1"/>
      <c r="Y40" s="1"/>
      <c r="Z40" s="1"/>
    </row>
    <row r="41" ht="15.75" hidden="1" customHeight="1" outlineLevel="1">
      <c r="A41" s="158" t="s">
        <v>331</v>
      </c>
      <c r="B41" s="159">
        <f t="shared" ref="B41:E41" si="94">SUM(B42:B48)</f>
        <v>61314</v>
      </c>
      <c r="C41" s="159">
        <f t="shared" si="94"/>
        <v>0</v>
      </c>
      <c r="D41" s="159">
        <f t="shared" si="94"/>
        <v>61314</v>
      </c>
      <c r="E41" s="159">
        <f t="shared" si="94"/>
        <v>0</v>
      </c>
      <c r="F41" s="166">
        <f t="shared" si="83"/>
        <v>61314</v>
      </c>
      <c r="G41" s="167" t="str">
        <f t="shared" ref="G41:G50" si="97">F41/E41</f>
        <v>#DIV/0!</v>
      </c>
      <c r="H41" s="1"/>
      <c r="I41" s="158" t="s">
        <v>331</v>
      </c>
      <c r="J41" s="159">
        <f t="shared" ref="J41:M41" si="95">SUM(J42:J48)</f>
        <v>0</v>
      </c>
      <c r="K41" s="159">
        <f t="shared" si="95"/>
        <v>0</v>
      </c>
      <c r="L41" s="159">
        <f t="shared" si="95"/>
        <v>0</v>
      </c>
      <c r="M41" s="159">
        <f t="shared" si="95"/>
        <v>0</v>
      </c>
      <c r="N41" s="166">
        <f t="shared" si="85"/>
        <v>0</v>
      </c>
      <c r="O41" s="167" t="str">
        <f t="shared" ref="O41:O50" si="98">N41/M41</f>
        <v>#DIV/0!</v>
      </c>
      <c r="P41" s="1"/>
      <c r="Q41" s="158" t="s">
        <v>331</v>
      </c>
      <c r="R41" s="159">
        <f t="shared" ref="R41:U41" si="96">SUM(R42:R48)</f>
        <v>0</v>
      </c>
      <c r="S41" s="159">
        <f t="shared" si="96"/>
        <v>0</v>
      </c>
      <c r="T41" s="159">
        <f t="shared" si="96"/>
        <v>0</v>
      </c>
      <c r="U41" s="159">
        <f t="shared" si="96"/>
        <v>0</v>
      </c>
      <c r="V41" s="166">
        <f t="shared" si="87"/>
        <v>0</v>
      </c>
      <c r="W41" s="167" t="str">
        <f t="shared" ref="W41:W50" si="99">V41/U41</f>
        <v>#DIV/0!</v>
      </c>
      <c r="X41" s="1"/>
      <c r="Y41" s="1"/>
      <c r="Z41" s="1"/>
    </row>
    <row r="42" ht="15.75" hidden="1" customHeight="1" outlineLevel="2">
      <c r="A42" s="161" t="s">
        <v>332</v>
      </c>
      <c r="B42" s="108">
        <v>61314.0</v>
      </c>
      <c r="C42" s="125"/>
      <c r="D42" s="162">
        <f t="shared" ref="D42:D48" si="100">+B42-C42</f>
        <v>61314</v>
      </c>
      <c r="E42" s="108"/>
      <c r="F42" s="162">
        <f t="shared" si="83"/>
        <v>61314</v>
      </c>
      <c r="G42" s="163" t="str">
        <f t="shared" si="97"/>
        <v>#DIV/0!</v>
      </c>
      <c r="H42" s="1"/>
      <c r="I42" s="161" t="s">
        <v>332</v>
      </c>
      <c r="J42" s="108"/>
      <c r="K42" s="125"/>
      <c r="L42" s="162">
        <f t="shared" ref="L42:L48" si="101">+J42-K42</f>
        <v>0</v>
      </c>
      <c r="M42" s="108"/>
      <c r="N42" s="162">
        <f t="shared" si="85"/>
        <v>0</v>
      </c>
      <c r="O42" s="163" t="str">
        <f t="shared" si="98"/>
        <v>#DIV/0!</v>
      </c>
      <c r="P42" s="1"/>
      <c r="Q42" s="161" t="s">
        <v>332</v>
      </c>
      <c r="R42" s="108"/>
      <c r="S42" s="125"/>
      <c r="T42" s="162">
        <f t="shared" ref="T42:T48" si="102">+R42-S42</f>
        <v>0</v>
      </c>
      <c r="U42" s="108"/>
      <c r="V42" s="162">
        <f t="shared" si="87"/>
        <v>0</v>
      </c>
      <c r="W42" s="163" t="str">
        <f t="shared" si="99"/>
        <v>#DIV/0!</v>
      </c>
      <c r="X42" s="1"/>
      <c r="Y42" s="1"/>
      <c r="Z42" s="1"/>
    </row>
    <row r="43" ht="15.75" hidden="1" customHeight="1" outlineLevel="2">
      <c r="A43" s="161" t="s">
        <v>333</v>
      </c>
      <c r="B43" s="108"/>
      <c r="C43" s="125"/>
      <c r="D43" s="162">
        <f t="shared" si="100"/>
        <v>0</v>
      </c>
      <c r="E43" s="108"/>
      <c r="F43" s="162">
        <f t="shared" si="83"/>
        <v>0</v>
      </c>
      <c r="G43" s="163" t="str">
        <f t="shared" si="97"/>
        <v>#DIV/0!</v>
      </c>
      <c r="H43" s="1"/>
      <c r="I43" s="161" t="s">
        <v>333</v>
      </c>
      <c r="J43" s="108"/>
      <c r="K43" s="125"/>
      <c r="L43" s="162">
        <f t="shared" si="101"/>
        <v>0</v>
      </c>
      <c r="M43" s="108"/>
      <c r="N43" s="162">
        <f t="shared" si="85"/>
        <v>0</v>
      </c>
      <c r="O43" s="163" t="str">
        <f t="shared" si="98"/>
        <v>#DIV/0!</v>
      </c>
      <c r="P43" s="1"/>
      <c r="Q43" s="161" t="s">
        <v>333</v>
      </c>
      <c r="R43" s="108"/>
      <c r="S43" s="125"/>
      <c r="T43" s="162">
        <f t="shared" si="102"/>
        <v>0</v>
      </c>
      <c r="U43" s="108"/>
      <c r="V43" s="162">
        <f t="shared" si="87"/>
        <v>0</v>
      </c>
      <c r="W43" s="163" t="str">
        <f t="shared" si="99"/>
        <v>#DIV/0!</v>
      </c>
      <c r="X43" s="1"/>
      <c r="Y43" s="1"/>
      <c r="Z43" s="1"/>
    </row>
    <row r="44" ht="15.75" hidden="1" customHeight="1" outlineLevel="2">
      <c r="A44" s="161" t="s">
        <v>330</v>
      </c>
      <c r="B44" s="108"/>
      <c r="C44" s="125"/>
      <c r="D44" s="162">
        <f t="shared" si="100"/>
        <v>0</v>
      </c>
      <c r="E44" s="108"/>
      <c r="F44" s="162">
        <f t="shared" si="83"/>
        <v>0</v>
      </c>
      <c r="G44" s="163" t="str">
        <f t="shared" si="97"/>
        <v>#DIV/0!</v>
      </c>
      <c r="H44" s="1"/>
      <c r="I44" s="161" t="s">
        <v>330</v>
      </c>
      <c r="J44" s="108"/>
      <c r="K44" s="125"/>
      <c r="L44" s="162">
        <f t="shared" si="101"/>
        <v>0</v>
      </c>
      <c r="M44" s="108"/>
      <c r="N44" s="162">
        <f t="shared" si="85"/>
        <v>0</v>
      </c>
      <c r="O44" s="163" t="str">
        <f t="shared" si="98"/>
        <v>#DIV/0!</v>
      </c>
      <c r="P44" s="1"/>
      <c r="Q44" s="161" t="s">
        <v>330</v>
      </c>
      <c r="R44" s="108"/>
      <c r="S44" s="125"/>
      <c r="T44" s="162">
        <f t="shared" si="102"/>
        <v>0</v>
      </c>
      <c r="U44" s="108"/>
      <c r="V44" s="162">
        <f t="shared" si="87"/>
        <v>0</v>
      </c>
      <c r="W44" s="163" t="str">
        <f t="shared" si="99"/>
        <v>#DIV/0!</v>
      </c>
      <c r="X44" s="1"/>
      <c r="Y44" s="1"/>
      <c r="Z44" s="1"/>
    </row>
    <row r="45" ht="15.75" hidden="1" customHeight="1" outlineLevel="2">
      <c r="A45" s="161" t="s">
        <v>334</v>
      </c>
      <c r="B45" s="108"/>
      <c r="C45" s="108"/>
      <c r="D45" s="162">
        <f t="shared" si="100"/>
        <v>0</v>
      </c>
      <c r="E45" s="108"/>
      <c r="F45" s="162">
        <f t="shared" si="83"/>
        <v>0</v>
      </c>
      <c r="G45" s="163" t="str">
        <f t="shared" si="97"/>
        <v>#DIV/0!</v>
      </c>
      <c r="H45" s="1"/>
      <c r="I45" s="161" t="s">
        <v>334</v>
      </c>
      <c r="J45" s="108"/>
      <c r="K45" s="108"/>
      <c r="L45" s="162">
        <f t="shared" si="101"/>
        <v>0</v>
      </c>
      <c r="M45" s="108"/>
      <c r="N45" s="162">
        <f t="shared" si="85"/>
        <v>0</v>
      </c>
      <c r="O45" s="163" t="str">
        <f t="shared" si="98"/>
        <v>#DIV/0!</v>
      </c>
      <c r="P45" s="1"/>
      <c r="Q45" s="161" t="s">
        <v>334</v>
      </c>
      <c r="R45" s="108"/>
      <c r="S45" s="108"/>
      <c r="T45" s="162">
        <f t="shared" si="102"/>
        <v>0</v>
      </c>
      <c r="U45" s="108"/>
      <c r="V45" s="162">
        <f t="shared" si="87"/>
        <v>0</v>
      </c>
      <c r="W45" s="163" t="str">
        <f t="shared" si="99"/>
        <v>#DIV/0!</v>
      </c>
      <c r="X45" s="1"/>
      <c r="Y45" s="1"/>
      <c r="Z45" s="1"/>
    </row>
    <row r="46" ht="15.75" hidden="1" customHeight="1" outlineLevel="2">
      <c r="A46" s="161"/>
      <c r="B46" s="108"/>
      <c r="C46" s="125"/>
      <c r="D46" s="162">
        <f t="shared" si="100"/>
        <v>0</v>
      </c>
      <c r="E46" s="108"/>
      <c r="F46" s="162">
        <f t="shared" si="83"/>
        <v>0</v>
      </c>
      <c r="G46" s="163" t="str">
        <f t="shared" si="97"/>
        <v>#DIV/0!</v>
      </c>
      <c r="H46" s="1"/>
      <c r="I46" s="161"/>
      <c r="J46" s="108"/>
      <c r="K46" s="125"/>
      <c r="L46" s="162">
        <f t="shared" si="101"/>
        <v>0</v>
      </c>
      <c r="M46" s="108"/>
      <c r="N46" s="162">
        <f t="shared" si="85"/>
        <v>0</v>
      </c>
      <c r="O46" s="163" t="str">
        <f t="shared" si="98"/>
        <v>#DIV/0!</v>
      </c>
      <c r="P46" s="1"/>
      <c r="Q46" s="161"/>
      <c r="R46" s="108"/>
      <c r="S46" s="125"/>
      <c r="T46" s="162">
        <f t="shared" si="102"/>
        <v>0</v>
      </c>
      <c r="U46" s="108"/>
      <c r="V46" s="162">
        <f t="shared" si="87"/>
        <v>0</v>
      </c>
      <c r="W46" s="163" t="str">
        <f t="shared" si="99"/>
        <v>#DIV/0!</v>
      </c>
      <c r="X46" s="1"/>
      <c r="Y46" s="1"/>
      <c r="Z46" s="1"/>
    </row>
    <row r="47" ht="15.75" hidden="1" customHeight="1" outlineLevel="2">
      <c r="A47" s="161"/>
      <c r="B47" s="108"/>
      <c r="C47" s="125"/>
      <c r="D47" s="162">
        <f t="shared" si="100"/>
        <v>0</v>
      </c>
      <c r="E47" s="108"/>
      <c r="F47" s="162">
        <f t="shared" si="83"/>
        <v>0</v>
      </c>
      <c r="G47" s="163" t="str">
        <f t="shared" si="97"/>
        <v>#DIV/0!</v>
      </c>
      <c r="H47" s="1"/>
      <c r="I47" s="161"/>
      <c r="J47" s="108"/>
      <c r="K47" s="125"/>
      <c r="L47" s="162">
        <f t="shared" si="101"/>
        <v>0</v>
      </c>
      <c r="M47" s="108"/>
      <c r="N47" s="162">
        <f t="shared" si="85"/>
        <v>0</v>
      </c>
      <c r="O47" s="163" t="str">
        <f t="shared" si="98"/>
        <v>#DIV/0!</v>
      </c>
      <c r="P47" s="1"/>
      <c r="Q47" s="161"/>
      <c r="R47" s="108"/>
      <c r="S47" s="125"/>
      <c r="T47" s="162">
        <f t="shared" si="102"/>
        <v>0</v>
      </c>
      <c r="U47" s="108"/>
      <c r="V47" s="162">
        <f t="shared" si="87"/>
        <v>0</v>
      </c>
      <c r="W47" s="163" t="str">
        <f t="shared" si="99"/>
        <v>#DIV/0!</v>
      </c>
      <c r="X47" s="1"/>
      <c r="Y47" s="1"/>
      <c r="Z47" s="1"/>
    </row>
    <row r="48" ht="15.75" hidden="1" customHeight="1" outlineLevel="2">
      <c r="A48" s="161"/>
      <c r="B48" s="108"/>
      <c r="C48" s="125"/>
      <c r="D48" s="162">
        <f t="shared" si="100"/>
        <v>0</v>
      </c>
      <c r="E48" s="108"/>
      <c r="F48" s="162">
        <f t="shared" si="83"/>
        <v>0</v>
      </c>
      <c r="G48" s="163" t="str">
        <f t="shared" si="97"/>
        <v>#DIV/0!</v>
      </c>
      <c r="H48" s="1"/>
      <c r="I48" s="161"/>
      <c r="J48" s="108"/>
      <c r="K48" s="125"/>
      <c r="L48" s="162">
        <f t="shared" si="101"/>
        <v>0</v>
      </c>
      <c r="M48" s="108"/>
      <c r="N48" s="162">
        <f t="shared" si="85"/>
        <v>0</v>
      </c>
      <c r="O48" s="163" t="str">
        <f t="shared" si="98"/>
        <v>#DIV/0!</v>
      </c>
      <c r="P48" s="1"/>
      <c r="Q48" s="161"/>
      <c r="R48" s="108"/>
      <c r="S48" s="125"/>
      <c r="T48" s="162">
        <f t="shared" si="102"/>
        <v>0</v>
      </c>
      <c r="U48" s="108"/>
      <c r="V48" s="162">
        <f t="shared" si="87"/>
        <v>0</v>
      </c>
      <c r="W48" s="163" t="str">
        <f t="shared" si="99"/>
        <v>#DIV/0!</v>
      </c>
      <c r="X48" s="1"/>
      <c r="Y48" s="1"/>
      <c r="Z48" s="1"/>
    </row>
    <row r="49" ht="15.75" hidden="1" customHeight="1" outlineLevel="1">
      <c r="A49" s="158" t="s">
        <v>335</v>
      </c>
      <c r="B49" s="159">
        <f t="shared" ref="B49:E49" si="103">B50</f>
        <v>840</v>
      </c>
      <c r="C49" s="159" t="str">
        <f t="shared" si="103"/>
        <v/>
      </c>
      <c r="D49" s="159">
        <f t="shared" si="103"/>
        <v>840</v>
      </c>
      <c r="E49" s="159">
        <f t="shared" si="103"/>
        <v>840</v>
      </c>
      <c r="F49" s="166">
        <f t="shared" si="83"/>
        <v>0</v>
      </c>
      <c r="G49" s="167">
        <f t="shared" si="97"/>
        <v>0</v>
      </c>
      <c r="H49" s="1"/>
      <c r="I49" s="158" t="s">
        <v>335</v>
      </c>
      <c r="J49" s="159" t="str">
        <f t="shared" ref="J49:M49" si="104">J50</f>
        <v/>
      </c>
      <c r="K49" s="159" t="str">
        <f t="shared" si="104"/>
        <v/>
      </c>
      <c r="L49" s="159">
        <f t="shared" si="104"/>
        <v>0</v>
      </c>
      <c r="M49" s="159" t="str">
        <f t="shared" si="104"/>
        <v/>
      </c>
      <c r="N49" s="166">
        <f t="shared" si="85"/>
        <v>0</v>
      </c>
      <c r="O49" s="167" t="str">
        <f t="shared" si="98"/>
        <v>#DIV/0!</v>
      </c>
      <c r="P49" s="1"/>
      <c r="Q49" s="158" t="s">
        <v>335</v>
      </c>
      <c r="R49" s="159" t="str">
        <f t="shared" ref="R49:U49" si="105">R50</f>
        <v/>
      </c>
      <c r="S49" s="159" t="str">
        <f t="shared" si="105"/>
        <v/>
      </c>
      <c r="T49" s="159">
        <f t="shared" si="105"/>
        <v>0</v>
      </c>
      <c r="U49" s="159" t="str">
        <f t="shared" si="105"/>
        <v/>
      </c>
      <c r="V49" s="166">
        <f t="shared" si="87"/>
        <v>0</v>
      </c>
      <c r="W49" s="167" t="str">
        <f t="shared" si="99"/>
        <v>#DIV/0!</v>
      </c>
      <c r="X49" s="1"/>
      <c r="Y49" s="1"/>
      <c r="Z49" s="1"/>
    </row>
    <row r="50" ht="15.75" hidden="1" customHeight="1" outlineLevel="2">
      <c r="A50" s="161" t="s">
        <v>336</v>
      </c>
      <c r="B50" s="108">
        <v>840.0</v>
      </c>
      <c r="C50" s="125"/>
      <c r="D50" s="162">
        <f>+B50-C50</f>
        <v>840</v>
      </c>
      <c r="E50" s="108">
        <v>840.0</v>
      </c>
      <c r="F50" s="162">
        <f t="shared" si="83"/>
        <v>0</v>
      </c>
      <c r="G50" s="163">
        <f t="shared" si="97"/>
        <v>0</v>
      </c>
      <c r="H50" s="1"/>
      <c r="I50" s="161" t="s">
        <v>336</v>
      </c>
      <c r="J50" s="108"/>
      <c r="K50" s="125"/>
      <c r="L50" s="162">
        <f>+J50-K50</f>
        <v>0</v>
      </c>
      <c r="M50" s="108"/>
      <c r="N50" s="162">
        <f t="shared" si="85"/>
        <v>0</v>
      </c>
      <c r="O50" s="163" t="str">
        <f t="shared" si="98"/>
        <v>#DIV/0!</v>
      </c>
      <c r="P50" s="1"/>
      <c r="Q50" s="161" t="s">
        <v>336</v>
      </c>
      <c r="R50" s="108"/>
      <c r="S50" s="125"/>
      <c r="T50" s="162">
        <f>+R50-S50</f>
        <v>0</v>
      </c>
      <c r="U50" s="108"/>
      <c r="V50" s="162">
        <f t="shared" si="87"/>
        <v>0</v>
      </c>
      <c r="W50" s="163" t="str">
        <f t="shared" si="99"/>
        <v>#DIV/0!</v>
      </c>
      <c r="X50" s="1"/>
      <c r="Y50" s="1"/>
      <c r="Z50" s="1"/>
    </row>
    <row r="51" ht="15.75" customHeight="1" collapsed="1">
      <c r="A51" s="154" t="s">
        <v>337</v>
      </c>
      <c r="B51" s="155">
        <f t="shared" ref="B51:E51" si="106">B52+B58</f>
        <v>98086.98</v>
      </c>
      <c r="C51" s="156">
        <f t="shared" si="106"/>
        <v>0</v>
      </c>
      <c r="D51" s="156">
        <f t="shared" si="106"/>
        <v>98086.98</v>
      </c>
      <c r="E51" s="156">
        <f t="shared" si="106"/>
        <v>103554.75</v>
      </c>
      <c r="F51" s="164">
        <f t="shared" si="83"/>
        <v>-5467.77</v>
      </c>
      <c r="G51" s="165"/>
      <c r="H51" s="1"/>
      <c r="I51" s="154" t="s">
        <v>337</v>
      </c>
      <c r="J51" s="155">
        <f t="shared" ref="J51:M51" si="107">J52+J58</f>
        <v>0</v>
      </c>
      <c r="K51" s="156">
        <f t="shared" si="107"/>
        <v>0</v>
      </c>
      <c r="L51" s="156">
        <f t="shared" si="107"/>
        <v>0</v>
      </c>
      <c r="M51" s="156">
        <f t="shared" si="107"/>
        <v>0</v>
      </c>
      <c r="N51" s="164">
        <f t="shared" si="85"/>
        <v>0</v>
      </c>
      <c r="O51" s="165"/>
      <c r="P51" s="1"/>
      <c r="Q51" s="154" t="s">
        <v>337</v>
      </c>
      <c r="R51" s="155">
        <f t="shared" ref="R51:U51" si="108">R52+R58</f>
        <v>0</v>
      </c>
      <c r="S51" s="156">
        <f t="shared" si="108"/>
        <v>0</v>
      </c>
      <c r="T51" s="156">
        <f t="shared" si="108"/>
        <v>0</v>
      </c>
      <c r="U51" s="156">
        <f t="shared" si="108"/>
        <v>0</v>
      </c>
      <c r="V51" s="164">
        <f t="shared" si="87"/>
        <v>0</v>
      </c>
      <c r="W51" s="165"/>
      <c r="X51" s="1"/>
      <c r="Y51" s="1"/>
      <c r="Z51" s="1"/>
    </row>
    <row r="52" ht="15.75" hidden="1" customHeight="1" outlineLevel="1">
      <c r="A52" s="158" t="s">
        <v>338</v>
      </c>
      <c r="B52" s="159">
        <f t="shared" ref="B52:E52" si="109">SUM(B53:B57)</f>
        <v>42942.4</v>
      </c>
      <c r="C52" s="159">
        <f t="shared" si="109"/>
        <v>0</v>
      </c>
      <c r="D52" s="159">
        <f t="shared" si="109"/>
        <v>42942.4</v>
      </c>
      <c r="E52" s="159">
        <f t="shared" si="109"/>
        <v>28957.05</v>
      </c>
      <c r="F52" s="166">
        <f t="shared" si="83"/>
        <v>13985.35</v>
      </c>
      <c r="G52" s="167">
        <f t="shared" ref="G52:G64" si="112">F52/E52</f>
        <v>0.4829687416</v>
      </c>
      <c r="H52" s="1"/>
      <c r="I52" s="158" t="s">
        <v>338</v>
      </c>
      <c r="J52" s="159">
        <f t="shared" ref="J52:M52" si="110">SUM(J53:J57)</f>
        <v>0</v>
      </c>
      <c r="K52" s="159">
        <f t="shared" si="110"/>
        <v>0</v>
      </c>
      <c r="L52" s="159">
        <f t="shared" si="110"/>
        <v>0</v>
      </c>
      <c r="M52" s="159">
        <f t="shared" si="110"/>
        <v>0</v>
      </c>
      <c r="N52" s="166">
        <f t="shared" si="85"/>
        <v>0</v>
      </c>
      <c r="O52" s="167" t="str">
        <f t="shared" ref="O52:O64" si="113">N52/M52</f>
        <v>#DIV/0!</v>
      </c>
      <c r="P52" s="1"/>
      <c r="Q52" s="158" t="s">
        <v>338</v>
      </c>
      <c r="R52" s="159">
        <f t="shared" ref="R52:U52" si="111">SUM(R53:R57)</f>
        <v>0</v>
      </c>
      <c r="S52" s="159">
        <f t="shared" si="111"/>
        <v>0</v>
      </c>
      <c r="T52" s="159">
        <f t="shared" si="111"/>
        <v>0</v>
      </c>
      <c r="U52" s="159">
        <f t="shared" si="111"/>
        <v>0</v>
      </c>
      <c r="V52" s="166">
        <f t="shared" si="87"/>
        <v>0</v>
      </c>
      <c r="W52" s="167" t="str">
        <f t="shared" ref="W52:W64" si="114">V52/U52</f>
        <v>#DIV/0!</v>
      </c>
      <c r="X52" s="1"/>
      <c r="Y52" s="1"/>
      <c r="Z52" s="1"/>
    </row>
    <row r="53" ht="15.75" hidden="1" customHeight="1" outlineLevel="2">
      <c r="A53" s="161" t="s">
        <v>338</v>
      </c>
      <c r="B53" s="108">
        <v>42942.4</v>
      </c>
      <c r="C53" s="108"/>
      <c r="D53" s="162">
        <f t="shared" ref="D53:D57" si="115">+B53-C53</f>
        <v>42942.4</v>
      </c>
      <c r="E53" s="108">
        <v>28957.05</v>
      </c>
      <c r="F53" s="162">
        <f t="shared" si="83"/>
        <v>13985.35</v>
      </c>
      <c r="G53" s="163">
        <f t="shared" si="112"/>
        <v>0.4829687416</v>
      </c>
      <c r="H53" s="1"/>
      <c r="I53" s="161" t="s">
        <v>338</v>
      </c>
      <c r="J53" s="108"/>
      <c r="K53" s="108"/>
      <c r="L53" s="162">
        <f t="shared" ref="L53:L57" si="116">+J53-K53</f>
        <v>0</v>
      </c>
      <c r="M53" s="108"/>
      <c r="N53" s="162">
        <f t="shared" si="85"/>
        <v>0</v>
      </c>
      <c r="O53" s="163" t="str">
        <f t="shared" si="113"/>
        <v>#DIV/0!</v>
      </c>
      <c r="P53" s="1"/>
      <c r="Q53" s="161" t="s">
        <v>338</v>
      </c>
      <c r="R53" s="108"/>
      <c r="S53" s="108"/>
      <c r="T53" s="162">
        <f t="shared" ref="T53:T57" si="117">+R53-S53</f>
        <v>0</v>
      </c>
      <c r="U53" s="108"/>
      <c r="V53" s="162">
        <f t="shared" si="87"/>
        <v>0</v>
      </c>
      <c r="W53" s="163" t="str">
        <f t="shared" si="114"/>
        <v>#DIV/0!</v>
      </c>
      <c r="X53" s="1"/>
      <c r="Y53" s="1"/>
      <c r="Z53" s="1"/>
    </row>
    <row r="54" ht="15.75" hidden="1" customHeight="1" outlineLevel="2">
      <c r="A54" s="161" t="s">
        <v>339</v>
      </c>
      <c r="B54" s="108"/>
      <c r="C54" s="108"/>
      <c r="D54" s="162">
        <f t="shared" si="115"/>
        <v>0</v>
      </c>
      <c r="E54" s="108"/>
      <c r="F54" s="162">
        <f t="shared" si="83"/>
        <v>0</v>
      </c>
      <c r="G54" s="163" t="str">
        <f t="shared" si="112"/>
        <v>#DIV/0!</v>
      </c>
      <c r="H54" s="1"/>
      <c r="I54" s="161" t="s">
        <v>339</v>
      </c>
      <c r="J54" s="108"/>
      <c r="K54" s="108"/>
      <c r="L54" s="162">
        <f t="shared" si="116"/>
        <v>0</v>
      </c>
      <c r="M54" s="108"/>
      <c r="N54" s="162">
        <f t="shared" si="85"/>
        <v>0</v>
      </c>
      <c r="O54" s="163" t="str">
        <f t="shared" si="113"/>
        <v>#DIV/0!</v>
      </c>
      <c r="P54" s="1"/>
      <c r="Q54" s="161" t="s">
        <v>339</v>
      </c>
      <c r="R54" s="108"/>
      <c r="S54" s="108"/>
      <c r="T54" s="162">
        <f t="shared" si="117"/>
        <v>0</v>
      </c>
      <c r="U54" s="108"/>
      <c r="V54" s="162">
        <f t="shared" si="87"/>
        <v>0</v>
      </c>
      <c r="W54" s="163" t="str">
        <f t="shared" si="114"/>
        <v>#DIV/0!</v>
      </c>
      <c r="X54" s="1"/>
      <c r="Y54" s="1"/>
      <c r="Z54" s="1"/>
    </row>
    <row r="55" ht="15.75" hidden="1" customHeight="1" outlineLevel="2">
      <c r="A55" s="161" t="s">
        <v>340</v>
      </c>
      <c r="B55" s="108"/>
      <c r="C55" s="108"/>
      <c r="D55" s="162">
        <f t="shared" si="115"/>
        <v>0</v>
      </c>
      <c r="E55" s="108"/>
      <c r="F55" s="162">
        <f t="shared" si="83"/>
        <v>0</v>
      </c>
      <c r="G55" s="163" t="str">
        <f t="shared" si="112"/>
        <v>#DIV/0!</v>
      </c>
      <c r="H55" s="1"/>
      <c r="I55" s="161" t="s">
        <v>340</v>
      </c>
      <c r="J55" s="108"/>
      <c r="K55" s="108"/>
      <c r="L55" s="162">
        <f t="shared" si="116"/>
        <v>0</v>
      </c>
      <c r="M55" s="108"/>
      <c r="N55" s="162">
        <f t="shared" si="85"/>
        <v>0</v>
      </c>
      <c r="O55" s="163" t="str">
        <f t="shared" si="113"/>
        <v>#DIV/0!</v>
      </c>
      <c r="P55" s="1"/>
      <c r="Q55" s="161" t="s">
        <v>340</v>
      </c>
      <c r="R55" s="108"/>
      <c r="S55" s="108"/>
      <c r="T55" s="162">
        <f t="shared" si="117"/>
        <v>0</v>
      </c>
      <c r="U55" s="108"/>
      <c r="V55" s="162">
        <f t="shared" si="87"/>
        <v>0</v>
      </c>
      <c r="W55" s="163" t="str">
        <f t="shared" si="114"/>
        <v>#DIV/0!</v>
      </c>
      <c r="X55" s="1"/>
      <c r="Y55" s="1"/>
      <c r="Z55" s="1"/>
    </row>
    <row r="56" ht="15.75" hidden="1" customHeight="1" outlineLevel="2">
      <c r="A56" s="161" t="s">
        <v>341</v>
      </c>
      <c r="B56" s="108"/>
      <c r="C56" s="125"/>
      <c r="D56" s="162">
        <f t="shared" si="115"/>
        <v>0</v>
      </c>
      <c r="E56" s="108"/>
      <c r="F56" s="162">
        <f t="shared" si="83"/>
        <v>0</v>
      </c>
      <c r="G56" s="163" t="str">
        <f t="shared" si="112"/>
        <v>#DIV/0!</v>
      </c>
      <c r="H56" s="1"/>
      <c r="I56" s="161" t="s">
        <v>341</v>
      </c>
      <c r="J56" s="108"/>
      <c r="K56" s="125"/>
      <c r="L56" s="162">
        <f t="shared" si="116"/>
        <v>0</v>
      </c>
      <c r="M56" s="108"/>
      <c r="N56" s="162">
        <f t="shared" si="85"/>
        <v>0</v>
      </c>
      <c r="O56" s="163" t="str">
        <f t="shared" si="113"/>
        <v>#DIV/0!</v>
      </c>
      <c r="P56" s="1"/>
      <c r="Q56" s="161" t="s">
        <v>341</v>
      </c>
      <c r="R56" s="108"/>
      <c r="S56" s="125"/>
      <c r="T56" s="162">
        <f t="shared" si="117"/>
        <v>0</v>
      </c>
      <c r="U56" s="108"/>
      <c r="V56" s="162">
        <f t="shared" si="87"/>
        <v>0</v>
      </c>
      <c r="W56" s="163" t="str">
        <f t="shared" si="114"/>
        <v>#DIV/0!</v>
      </c>
      <c r="X56" s="1"/>
      <c r="Y56" s="1"/>
      <c r="Z56" s="1"/>
    </row>
    <row r="57" ht="15.75" hidden="1" customHeight="1" outlineLevel="2">
      <c r="A57" s="161" t="s">
        <v>342</v>
      </c>
      <c r="B57" s="108"/>
      <c r="C57" s="108"/>
      <c r="D57" s="162">
        <f t="shared" si="115"/>
        <v>0</v>
      </c>
      <c r="E57" s="108"/>
      <c r="F57" s="162">
        <f t="shared" si="83"/>
        <v>0</v>
      </c>
      <c r="G57" s="163" t="str">
        <f t="shared" si="112"/>
        <v>#DIV/0!</v>
      </c>
      <c r="H57" s="1"/>
      <c r="I57" s="161" t="s">
        <v>342</v>
      </c>
      <c r="J57" s="108"/>
      <c r="K57" s="108"/>
      <c r="L57" s="162">
        <f t="shared" si="116"/>
        <v>0</v>
      </c>
      <c r="M57" s="108"/>
      <c r="N57" s="162">
        <f t="shared" si="85"/>
        <v>0</v>
      </c>
      <c r="O57" s="163" t="str">
        <f t="shared" si="113"/>
        <v>#DIV/0!</v>
      </c>
      <c r="P57" s="1"/>
      <c r="Q57" s="161" t="s">
        <v>342</v>
      </c>
      <c r="R57" s="108"/>
      <c r="S57" s="108"/>
      <c r="T57" s="162">
        <f t="shared" si="117"/>
        <v>0</v>
      </c>
      <c r="U57" s="108"/>
      <c r="V57" s="162">
        <f t="shared" si="87"/>
        <v>0</v>
      </c>
      <c r="W57" s="163" t="str">
        <f t="shared" si="114"/>
        <v>#DIV/0!</v>
      </c>
      <c r="X57" s="1"/>
      <c r="Y57" s="1"/>
      <c r="Z57" s="1"/>
    </row>
    <row r="58" ht="15.75" hidden="1" customHeight="1" outlineLevel="1">
      <c r="A58" s="158" t="s">
        <v>343</v>
      </c>
      <c r="B58" s="159">
        <f t="shared" ref="B58:E58" si="118">SUM(B59:B64)</f>
        <v>55144.58</v>
      </c>
      <c r="C58" s="159">
        <f t="shared" si="118"/>
        <v>0</v>
      </c>
      <c r="D58" s="159">
        <f t="shared" si="118"/>
        <v>55144.58</v>
      </c>
      <c r="E58" s="159">
        <f t="shared" si="118"/>
        <v>74597.7</v>
      </c>
      <c r="F58" s="166">
        <f t="shared" si="83"/>
        <v>-19453.12</v>
      </c>
      <c r="G58" s="167">
        <f t="shared" si="112"/>
        <v>-0.2607737236</v>
      </c>
      <c r="H58" s="1"/>
      <c r="I58" s="158" t="s">
        <v>343</v>
      </c>
      <c r="J58" s="159">
        <f t="shared" ref="J58:M58" si="119">SUM(J59:J64)</f>
        <v>0</v>
      </c>
      <c r="K58" s="159">
        <f t="shared" si="119"/>
        <v>0</v>
      </c>
      <c r="L58" s="159">
        <f t="shared" si="119"/>
        <v>0</v>
      </c>
      <c r="M58" s="159">
        <f t="shared" si="119"/>
        <v>0</v>
      </c>
      <c r="N58" s="166">
        <f t="shared" si="85"/>
        <v>0</v>
      </c>
      <c r="O58" s="167" t="str">
        <f t="shared" si="113"/>
        <v>#DIV/0!</v>
      </c>
      <c r="P58" s="1"/>
      <c r="Q58" s="158" t="s">
        <v>343</v>
      </c>
      <c r="R58" s="159">
        <f t="shared" ref="R58:U58" si="120">SUM(R59:R64)</f>
        <v>0</v>
      </c>
      <c r="S58" s="159">
        <f t="shared" si="120"/>
        <v>0</v>
      </c>
      <c r="T58" s="159">
        <f t="shared" si="120"/>
        <v>0</v>
      </c>
      <c r="U58" s="159">
        <f t="shared" si="120"/>
        <v>0</v>
      </c>
      <c r="V58" s="166">
        <f t="shared" si="87"/>
        <v>0</v>
      </c>
      <c r="W58" s="167" t="str">
        <f t="shared" si="114"/>
        <v>#DIV/0!</v>
      </c>
      <c r="X58" s="1"/>
      <c r="Y58" s="1"/>
      <c r="Z58" s="1"/>
    </row>
    <row r="59" ht="15.75" hidden="1" customHeight="1" outlineLevel="2">
      <c r="A59" s="161"/>
      <c r="B59" s="108">
        <v>55144.58</v>
      </c>
      <c r="C59" s="108"/>
      <c r="D59" s="162">
        <f t="shared" ref="D59:D64" si="121">+B59-C59</f>
        <v>55144.58</v>
      </c>
      <c r="E59" s="108">
        <v>74597.7</v>
      </c>
      <c r="F59" s="162">
        <f t="shared" si="83"/>
        <v>-19453.12</v>
      </c>
      <c r="G59" s="163">
        <f t="shared" si="112"/>
        <v>-0.2607737236</v>
      </c>
      <c r="H59" s="1"/>
      <c r="I59" s="161" t="s">
        <v>344</v>
      </c>
      <c r="J59" s="108"/>
      <c r="K59" s="108"/>
      <c r="L59" s="162">
        <f t="shared" ref="L59:L64" si="122">+J59-K59</f>
        <v>0</v>
      </c>
      <c r="M59" s="108"/>
      <c r="N59" s="162">
        <f t="shared" si="85"/>
        <v>0</v>
      </c>
      <c r="O59" s="163" t="str">
        <f t="shared" si="113"/>
        <v>#DIV/0!</v>
      </c>
      <c r="P59" s="1"/>
      <c r="Q59" s="161" t="s">
        <v>344</v>
      </c>
      <c r="R59" s="108"/>
      <c r="S59" s="108"/>
      <c r="T59" s="162">
        <f t="shared" ref="T59:T64" si="123">+R59-S59</f>
        <v>0</v>
      </c>
      <c r="U59" s="108"/>
      <c r="V59" s="162">
        <f t="shared" si="87"/>
        <v>0</v>
      </c>
      <c r="W59" s="163" t="str">
        <f t="shared" si="114"/>
        <v>#DIV/0!</v>
      </c>
      <c r="X59" s="1"/>
      <c r="Y59" s="1"/>
      <c r="Z59" s="1"/>
    </row>
    <row r="60" ht="15.75" hidden="1" customHeight="1" outlineLevel="2">
      <c r="A60" s="161"/>
      <c r="B60" s="108"/>
      <c r="C60" s="125"/>
      <c r="D60" s="162">
        <f t="shared" si="121"/>
        <v>0</v>
      </c>
      <c r="E60" s="108"/>
      <c r="F60" s="162">
        <f t="shared" si="83"/>
        <v>0</v>
      </c>
      <c r="G60" s="163" t="str">
        <f t="shared" si="112"/>
        <v>#DIV/0!</v>
      </c>
      <c r="H60" s="1"/>
      <c r="I60" s="161"/>
      <c r="J60" s="108"/>
      <c r="K60" s="125"/>
      <c r="L60" s="162">
        <f t="shared" si="122"/>
        <v>0</v>
      </c>
      <c r="M60" s="108"/>
      <c r="N60" s="162">
        <f t="shared" si="85"/>
        <v>0</v>
      </c>
      <c r="O60" s="163" t="str">
        <f t="shared" si="113"/>
        <v>#DIV/0!</v>
      </c>
      <c r="P60" s="1"/>
      <c r="Q60" s="161"/>
      <c r="R60" s="108"/>
      <c r="S60" s="125"/>
      <c r="T60" s="162">
        <f t="shared" si="123"/>
        <v>0</v>
      </c>
      <c r="U60" s="108"/>
      <c r="V60" s="162">
        <f t="shared" si="87"/>
        <v>0</v>
      </c>
      <c r="W60" s="163" t="str">
        <f t="shared" si="114"/>
        <v>#DIV/0!</v>
      </c>
      <c r="X60" s="1"/>
      <c r="Y60" s="1"/>
      <c r="Z60" s="1"/>
    </row>
    <row r="61" ht="15.75" hidden="1" customHeight="1" outlineLevel="2">
      <c r="A61" s="161"/>
      <c r="B61" s="108"/>
      <c r="C61" s="125"/>
      <c r="D61" s="162">
        <f t="shared" si="121"/>
        <v>0</v>
      </c>
      <c r="E61" s="108"/>
      <c r="F61" s="162">
        <f t="shared" si="83"/>
        <v>0</v>
      </c>
      <c r="G61" s="163" t="str">
        <f t="shared" si="112"/>
        <v>#DIV/0!</v>
      </c>
      <c r="H61" s="1"/>
      <c r="I61" s="161"/>
      <c r="J61" s="108"/>
      <c r="K61" s="125"/>
      <c r="L61" s="162">
        <f t="shared" si="122"/>
        <v>0</v>
      </c>
      <c r="M61" s="108"/>
      <c r="N61" s="162">
        <f t="shared" si="85"/>
        <v>0</v>
      </c>
      <c r="O61" s="163" t="str">
        <f t="shared" si="113"/>
        <v>#DIV/0!</v>
      </c>
      <c r="P61" s="1"/>
      <c r="Q61" s="161"/>
      <c r="R61" s="108"/>
      <c r="S61" s="125"/>
      <c r="T61" s="162">
        <f t="shared" si="123"/>
        <v>0</v>
      </c>
      <c r="U61" s="108"/>
      <c r="V61" s="162">
        <f t="shared" si="87"/>
        <v>0</v>
      </c>
      <c r="W61" s="163" t="str">
        <f t="shared" si="114"/>
        <v>#DIV/0!</v>
      </c>
      <c r="X61" s="1"/>
      <c r="Y61" s="1"/>
      <c r="Z61" s="1"/>
    </row>
    <row r="62" ht="15.75" hidden="1" customHeight="1" outlineLevel="2">
      <c r="A62" s="161"/>
      <c r="B62" s="108"/>
      <c r="C62" s="125"/>
      <c r="D62" s="162">
        <f t="shared" si="121"/>
        <v>0</v>
      </c>
      <c r="E62" s="108"/>
      <c r="F62" s="162">
        <f t="shared" si="83"/>
        <v>0</v>
      </c>
      <c r="G62" s="163" t="str">
        <f t="shared" si="112"/>
        <v>#DIV/0!</v>
      </c>
      <c r="H62" s="1"/>
      <c r="I62" s="161"/>
      <c r="J62" s="108"/>
      <c r="K62" s="125"/>
      <c r="L62" s="162">
        <f t="shared" si="122"/>
        <v>0</v>
      </c>
      <c r="M62" s="108"/>
      <c r="N62" s="162">
        <f t="shared" si="85"/>
        <v>0</v>
      </c>
      <c r="O62" s="163" t="str">
        <f t="shared" si="113"/>
        <v>#DIV/0!</v>
      </c>
      <c r="P62" s="1"/>
      <c r="Q62" s="161"/>
      <c r="R62" s="108"/>
      <c r="S62" s="125"/>
      <c r="T62" s="162">
        <f t="shared" si="123"/>
        <v>0</v>
      </c>
      <c r="U62" s="108"/>
      <c r="V62" s="162">
        <f t="shared" si="87"/>
        <v>0</v>
      </c>
      <c r="W62" s="163" t="str">
        <f t="shared" si="114"/>
        <v>#DIV/0!</v>
      </c>
      <c r="X62" s="1"/>
      <c r="Y62" s="1"/>
      <c r="Z62" s="1"/>
    </row>
    <row r="63" ht="15.75" hidden="1" customHeight="1" outlineLevel="2">
      <c r="A63" s="161"/>
      <c r="B63" s="108"/>
      <c r="C63" s="125"/>
      <c r="D63" s="162">
        <f t="shared" si="121"/>
        <v>0</v>
      </c>
      <c r="E63" s="108"/>
      <c r="F63" s="162">
        <f t="shared" si="83"/>
        <v>0</v>
      </c>
      <c r="G63" s="163" t="str">
        <f t="shared" si="112"/>
        <v>#DIV/0!</v>
      </c>
      <c r="H63" s="1"/>
      <c r="I63" s="161"/>
      <c r="J63" s="108"/>
      <c r="K63" s="125"/>
      <c r="L63" s="162">
        <f t="shared" si="122"/>
        <v>0</v>
      </c>
      <c r="M63" s="108"/>
      <c r="N63" s="162">
        <f t="shared" si="85"/>
        <v>0</v>
      </c>
      <c r="O63" s="163" t="str">
        <f t="shared" si="113"/>
        <v>#DIV/0!</v>
      </c>
      <c r="P63" s="1"/>
      <c r="Q63" s="161"/>
      <c r="R63" s="108"/>
      <c r="S63" s="125"/>
      <c r="T63" s="162">
        <f t="shared" si="123"/>
        <v>0</v>
      </c>
      <c r="U63" s="108"/>
      <c r="V63" s="162">
        <f t="shared" si="87"/>
        <v>0</v>
      </c>
      <c r="W63" s="163" t="str">
        <f t="shared" si="114"/>
        <v>#DIV/0!</v>
      </c>
      <c r="X63" s="1"/>
      <c r="Y63" s="1"/>
      <c r="Z63" s="1"/>
    </row>
    <row r="64" ht="15.75" hidden="1" customHeight="1" outlineLevel="2">
      <c r="A64" s="161"/>
      <c r="B64" s="108"/>
      <c r="C64" s="125"/>
      <c r="D64" s="162">
        <f t="shared" si="121"/>
        <v>0</v>
      </c>
      <c r="E64" s="125"/>
      <c r="F64" s="162">
        <f t="shared" si="83"/>
        <v>0</v>
      </c>
      <c r="G64" s="163" t="str">
        <f t="shared" si="112"/>
        <v>#DIV/0!</v>
      </c>
      <c r="H64" s="1"/>
      <c r="I64" s="161"/>
      <c r="J64" s="108"/>
      <c r="K64" s="125"/>
      <c r="L64" s="162">
        <f t="shared" si="122"/>
        <v>0</v>
      </c>
      <c r="M64" s="125"/>
      <c r="N64" s="162">
        <f t="shared" si="85"/>
        <v>0</v>
      </c>
      <c r="O64" s="163" t="str">
        <f t="shared" si="113"/>
        <v>#DIV/0!</v>
      </c>
      <c r="P64" s="1"/>
      <c r="Q64" s="161"/>
      <c r="R64" s="108"/>
      <c r="S64" s="125"/>
      <c r="T64" s="162">
        <f t="shared" si="123"/>
        <v>0</v>
      </c>
      <c r="U64" s="125"/>
      <c r="V64" s="162">
        <f t="shared" si="87"/>
        <v>0</v>
      </c>
      <c r="W64" s="163" t="str">
        <f t="shared" si="114"/>
        <v>#DIV/0!</v>
      </c>
      <c r="X64" s="1"/>
      <c r="Y64" s="1"/>
      <c r="Z64" s="1"/>
    </row>
    <row r="65" ht="15.75" customHeight="1">
      <c r="A65" s="154" t="s">
        <v>205</v>
      </c>
      <c r="B65" s="155">
        <f t="shared" ref="B65:E65" si="124">B66</f>
        <v>7367.52</v>
      </c>
      <c r="C65" s="156">
        <f t="shared" si="124"/>
        <v>0</v>
      </c>
      <c r="D65" s="156">
        <f t="shared" si="124"/>
        <v>7367.52</v>
      </c>
      <c r="E65" s="156">
        <f t="shared" si="124"/>
        <v>135463.17</v>
      </c>
      <c r="F65" s="164">
        <f t="shared" si="83"/>
        <v>-128095.65</v>
      </c>
      <c r="G65" s="165"/>
      <c r="H65" s="1"/>
      <c r="I65" s="154" t="s">
        <v>205</v>
      </c>
      <c r="J65" s="155">
        <f t="shared" ref="J65:M65" si="125">J66</f>
        <v>0</v>
      </c>
      <c r="K65" s="156">
        <f t="shared" si="125"/>
        <v>0</v>
      </c>
      <c r="L65" s="156">
        <f t="shared" si="125"/>
        <v>0</v>
      </c>
      <c r="M65" s="156">
        <f t="shared" si="125"/>
        <v>0</v>
      </c>
      <c r="N65" s="164">
        <f t="shared" si="85"/>
        <v>0</v>
      </c>
      <c r="O65" s="165"/>
      <c r="P65" s="1"/>
      <c r="Q65" s="154" t="s">
        <v>205</v>
      </c>
      <c r="R65" s="155">
        <f t="shared" ref="R65:U65" si="126">R66</f>
        <v>0</v>
      </c>
      <c r="S65" s="156">
        <f t="shared" si="126"/>
        <v>0</v>
      </c>
      <c r="T65" s="156">
        <f t="shared" si="126"/>
        <v>0</v>
      </c>
      <c r="U65" s="156">
        <f t="shared" si="126"/>
        <v>0</v>
      </c>
      <c r="V65" s="164">
        <f t="shared" si="87"/>
        <v>0</v>
      </c>
      <c r="W65" s="165"/>
      <c r="X65" s="1"/>
      <c r="Y65" s="1"/>
      <c r="Z65" s="1"/>
    </row>
    <row r="66" ht="15.75" customHeight="1" outlineLevel="1">
      <c r="A66" s="158" t="s">
        <v>345</v>
      </c>
      <c r="B66" s="159">
        <f t="shared" ref="B66:E66" si="127">SUM(B67:B69)</f>
        <v>7367.52</v>
      </c>
      <c r="C66" s="159">
        <f t="shared" si="127"/>
        <v>0</v>
      </c>
      <c r="D66" s="159">
        <f t="shared" si="127"/>
        <v>7367.52</v>
      </c>
      <c r="E66" s="159">
        <f t="shared" si="127"/>
        <v>135463.17</v>
      </c>
      <c r="F66" s="166">
        <f t="shared" si="83"/>
        <v>-128095.65</v>
      </c>
      <c r="G66" s="167">
        <f t="shared" ref="G66:G69" si="130">F66/E66</f>
        <v>-0.9456123757</v>
      </c>
      <c r="H66" s="1"/>
      <c r="I66" s="158" t="s">
        <v>345</v>
      </c>
      <c r="J66" s="159">
        <f t="shared" ref="J66:M66" si="128">SUM(J67:J69)</f>
        <v>0</v>
      </c>
      <c r="K66" s="159">
        <f t="shared" si="128"/>
        <v>0</v>
      </c>
      <c r="L66" s="159">
        <f t="shared" si="128"/>
        <v>0</v>
      </c>
      <c r="M66" s="159">
        <f t="shared" si="128"/>
        <v>0</v>
      </c>
      <c r="N66" s="166">
        <f t="shared" si="85"/>
        <v>0</v>
      </c>
      <c r="O66" s="167" t="str">
        <f t="shared" ref="O66:O69" si="131">N66/M66</f>
        <v>#DIV/0!</v>
      </c>
      <c r="P66" s="1"/>
      <c r="Q66" s="158" t="s">
        <v>345</v>
      </c>
      <c r="R66" s="159">
        <f t="shared" ref="R66:U66" si="129">SUM(R67:R69)</f>
        <v>0</v>
      </c>
      <c r="S66" s="159">
        <f t="shared" si="129"/>
        <v>0</v>
      </c>
      <c r="T66" s="159">
        <f t="shared" si="129"/>
        <v>0</v>
      </c>
      <c r="U66" s="159">
        <f t="shared" si="129"/>
        <v>0</v>
      </c>
      <c r="V66" s="166">
        <f t="shared" si="87"/>
        <v>0</v>
      </c>
      <c r="W66" s="167" t="str">
        <f t="shared" ref="W66:W69" si="132">V66/U66</f>
        <v>#DIV/0!</v>
      </c>
      <c r="X66" s="1"/>
      <c r="Y66" s="1"/>
      <c r="Z66" s="1"/>
    </row>
    <row r="67" ht="15.75" customHeight="1" outlineLevel="2">
      <c r="A67" s="73" t="s">
        <v>346</v>
      </c>
      <c r="B67" s="108"/>
      <c r="C67" s="125"/>
      <c r="D67" s="162">
        <f t="shared" ref="D67:D69" si="133">+B67-C67</f>
        <v>0</v>
      </c>
      <c r="E67" s="108"/>
      <c r="F67" s="162">
        <f t="shared" si="83"/>
        <v>0</v>
      </c>
      <c r="G67" s="163" t="str">
        <f t="shared" si="130"/>
        <v>#DIV/0!</v>
      </c>
      <c r="H67" s="1"/>
      <c r="I67" s="73" t="s">
        <v>346</v>
      </c>
      <c r="J67" s="108"/>
      <c r="K67" s="125"/>
      <c r="L67" s="162">
        <f t="shared" ref="L67:L69" si="134">+J67-K67</f>
        <v>0</v>
      </c>
      <c r="M67" s="108"/>
      <c r="N67" s="162">
        <f t="shared" si="85"/>
        <v>0</v>
      </c>
      <c r="O67" s="163" t="str">
        <f t="shared" si="131"/>
        <v>#DIV/0!</v>
      </c>
      <c r="P67" s="1"/>
      <c r="Q67" s="73" t="s">
        <v>346</v>
      </c>
      <c r="R67" s="108"/>
      <c r="S67" s="125"/>
      <c r="T67" s="162">
        <f t="shared" ref="T67:T69" si="135">+R67-S67</f>
        <v>0</v>
      </c>
      <c r="U67" s="108"/>
      <c r="V67" s="162">
        <f t="shared" si="87"/>
        <v>0</v>
      </c>
      <c r="W67" s="163" t="str">
        <f t="shared" si="132"/>
        <v>#DIV/0!</v>
      </c>
      <c r="X67" s="1"/>
      <c r="Y67" s="1"/>
      <c r="Z67" s="1"/>
    </row>
    <row r="68" ht="15.75" customHeight="1" outlineLevel="2">
      <c r="A68" s="73" t="s">
        <v>347</v>
      </c>
      <c r="B68" s="108">
        <v>2034.63</v>
      </c>
      <c r="C68" s="125"/>
      <c r="D68" s="162">
        <f t="shared" si="133"/>
        <v>2034.63</v>
      </c>
      <c r="E68" s="108">
        <v>2139.0</v>
      </c>
      <c r="F68" s="162">
        <f t="shared" si="83"/>
        <v>-104.37</v>
      </c>
      <c r="G68" s="163">
        <f t="shared" si="130"/>
        <v>-0.04879382889</v>
      </c>
      <c r="H68" s="1"/>
      <c r="I68" s="73" t="s">
        <v>348</v>
      </c>
      <c r="J68" s="108"/>
      <c r="K68" s="125"/>
      <c r="L68" s="162">
        <f t="shared" si="134"/>
        <v>0</v>
      </c>
      <c r="M68" s="108"/>
      <c r="N68" s="162">
        <f t="shared" si="85"/>
        <v>0</v>
      </c>
      <c r="O68" s="163" t="str">
        <f t="shared" si="131"/>
        <v>#DIV/0!</v>
      </c>
      <c r="P68" s="1"/>
      <c r="Q68" s="73" t="s">
        <v>348</v>
      </c>
      <c r="R68" s="108"/>
      <c r="S68" s="125"/>
      <c r="T68" s="162">
        <f t="shared" si="135"/>
        <v>0</v>
      </c>
      <c r="U68" s="108"/>
      <c r="V68" s="162">
        <f t="shared" si="87"/>
        <v>0</v>
      </c>
      <c r="W68" s="163" t="str">
        <f t="shared" si="132"/>
        <v>#DIV/0!</v>
      </c>
      <c r="X68" s="1"/>
      <c r="Y68" s="1"/>
      <c r="Z68" s="1"/>
    </row>
    <row r="69" ht="15.75" customHeight="1" outlineLevel="2">
      <c r="A69" s="73" t="s">
        <v>345</v>
      </c>
      <c r="B69" s="108">
        <v>5332.89</v>
      </c>
      <c r="C69" s="125"/>
      <c r="D69" s="162">
        <f t="shared" si="133"/>
        <v>5332.89</v>
      </c>
      <c r="E69" s="108">
        <v>133324.17</v>
      </c>
      <c r="F69" s="162">
        <f t="shared" si="83"/>
        <v>-127991.28</v>
      </c>
      <c r="G69" s="163">
        <f t="shared" si="130"/>
        <v>-0.960000576</v>
      </c>
      <c r="H69" s="1"/>
      <c r="I69" s="73" t="s">
        <v>345</v>
      </c>
      <c r="J69" s="108"/>
      <c r="K69" s="125"/>
      <c r="L69" s="162">
        <f t="shared" si="134"/>
        <v>0</v>
      </c>
      <c r="M69" s="108"/>
      <c r="N69" s="162">
        <f t="shared" si="85"/>
        <v>0</v>
      </c>
      <c r="O69" s="163" t="str">
        <f t="shared" si="131"/>
        <v>#DIV/0!</v>
      </c>
      <c r="P69" s="1"/>
      <c r="Q69" s="73" t="s">
        <v>345</v>
      </c>
      <c r="R69" s="108"/>
      <c r="S69" s="125"/>
      <c r="T69" s="162">
        <f t="shared" si="135"/>
        <v>0</v>
      </c>
      <c r="U69" s="108"/>
      <c r="V69" s="162">
        <f t="shared" si="87"/>
        <v>0</v>
      </c>
      <c r="W69" s="163" t="str">
        <f t="shared" si="132"/>
        <v>#DIV/0!</v>
      </c>
      <c r="X69" s="1"/>
      <c r="Y69" s="1"/>
      <c r="Z69" s="1"/>
    </row>
    <row r="70" ht="15.75" customHeight="1" collapsed="1">
      <c r="A70" s="154" t="s">
        <v>349</v>
      </c>
      <c r="B70" s="155">
        <f t="shared" ref="B70:E70" si="136">B71</f>
        <v>16591.91</v>
      </c>
      <c r="C70" s="156" t="str">
        <f t="shared" si="136"/>
        <v/>
      </c>
      <c r="D70" s="156">
        <f t="shared" si="136"/>
        <v>16591.91</v>
      </c>
      <c r="E70" s="156">
        <f t="shared" si="136"/>
        <v>17704.43</v>
      </c>
      <c r="F70" s="164">
        <f t="shared" si="83"/>
        <v>-1112.52</v>
      </c>
      <c r="G70" s="165"/>
      <c r="H70" s="1"/>
      <c r="I70" s="154" t="s">
        <v>349</v>
      </c>
      <c r="J70" s="155" t="str">
        <f t="shared" ref="J70:M70" si="137">J71</f>
        <v/>
      </c>
      <c r="K70" s="156" t="str">
        <f t="shared" si="137"/>
        <v/>
      </c>
      <c r="L70" s="156">
        <f t="shared" si="137"/>
        <v>0</v>
      </c>
      <c r="M70" s="156" t="str">
        <f t="shared" si="137"/>
        <v/>
      </c>
      <c r="N70" s="164">
        <f t="shared" si="85"/>
        <v>0</v>
      </c>
      <c r="O70" s="165"/>
      <c r="P70" s="1"/>
      <c r="Q70" s="154" t="s">
        <v>349</v>
      </c>
      <c r="R70" s="155" t="str">
        <f t="shared" ref="R70:U70" si="138">R71</f>
        <v/>
      </c>
      <c r="S70" s="156" t="str">
        <f t="shared" si="138"/>
        <v/>
      </c>
      <c r="T70" s="156">
        <f t="shared" si="138"/>
        <v>0</v>
      </c>
      <c r="U70" s="156" t="str">
        <f t="shared" si="138"/>
        <v/>
      </c>
      <c r="V70" s="164">
        <f t="shared" si="87"/>
        <v>0</v>
      </c>
      <c r="W70" s="165"/>
      <c r="X70" s="1"/>
      <c r="Y70" s="1"/>
      <c r="Z70" s="1"/>
    </row>
    <row r="71" ht="15.75" hidden="1" customHeight="1" outlineLevel="1">
      <c r="A71" s="158" t="s">
        <v>350</v>
      </c>
      <c r="B71" s="159">
        <f t="shared" ref="B71:E71" si="139">B72</f>
        <v>16591.91</v>
      </c>
      <c r="C71" s="159" t="str">
        <f t="shared" si="139"/>
        <v/>
      </c>
      <c r="D71" s="159">
        <f t="shared" si="139"/>
        <v>16591.91</v>
      </c>
      <c r="E71" s="159">
        <f t="shared" si="139"/>
        <v>17704.43</v>
      </c>
      <c r="F71" s="166">
        <f t="shared" si="83"/>
        <v>-1112.52</v>
      </c>
      <c r="G71" s="167">
        <f t="shared" ref="G71:G74" si="142">F71/E71</f>
        <v>-0.06283850991</v>
      </c>
      <c r="H71" s="1"/>
      <c r="I71" s="158" t="s">
        <v>350</v>
      </c>
      <c r="J71" s="159" t="str">
        <f t="shared" ref="J71:M71" si="140">J72</f>
        <v/>
      </c>
      <c r="K71" s="159" t="str">
        <f t="shared" si="140"/>
        <v/>
      </c>
      <c r="L71" s="159">
        <f t="shared" si="140"/>
        <v>0</v>
      </c>
      <c r="M71" s="159" t="str">
        <f t="shared" si="140"/>
        <v/>
      </c>
      <c r="N71" s="166">
        <f t="shared" si="85"/>
        <v>0</v>
      </c>
      <c r="O71" s="167" t="str">
        <f t="shared" ref="O71:O74" si="143">N71/M71</f>
        <v>#DIV/0!</v>
      </c>
      <c r="P71" s="1"/>
      <c r="Q71" s="158" t="s">
        <v>350</v>
      </c>
      <c r="R71" s="159" t="str">
        <f t="shared" ref="R71:U71" si="141">R72</f>
        <v/>
      </c>
      <c r="S71" s="159" t="str">
        <f t="shared" si="141"/>
        <v/>
      </c>
      <c r="T71" s="159">
        <f t="shared" si="141"/>
        <v>0</v>
      </c>
      <c r="U71" s="159" t="str">
        <f t="shared" si="141"/>
        <v/>
      </c>
      <c r="V71" s="166">
        <f t="shared" si="87"/>
        <v>0</v>
      </c>
      <c r="W71" s="167" t="str">
        <f t="shared" ref="W71:W74" si="144">V71/U71</f>
        <v>#DIV/0!</v>
      </c>
      <c r="X71" s="1"/>
      <c r="Y71" s="1"/>
      <c r="Z71" s="1"/>
    </row>
    <row r="72" ht="15.75" hidden="1" customHeight="1" outlineLevel="2">
      <c r="A72" s="161" t="s">
        <v>351</v>
      </c>
      <c r="B72" s="108">
        <v>16591.91</v>
      </c>
      <c r="C72" s="125"/>
      <c r="D72" s="162">
        <f>+B72-C72</f>
        <v>16591.91</v>
      </c>
      <c r="E72" s="108">
        <v>17704.43</v>
      </c>
      <c r="F72" s="162">
        <f t="shared" si="83"/>
        <v>-1112.52</v>
      </c>
      <c r="G72" s="163">
        <f t="shared" si="142"/>
        <v>-0.06283850991</v>
      </c>
      <c r="H72" s="1"/>
      <c r="I72" s="161" t="s">
        <v>351</v>
      </c>
      <c r="J72" s="108"/>
      <c r="K72" s="125"/>
      <c r="L72" s="162">
        <f>+J72-K72</f>
        <v>0</v>
      </c>
      <c r="M72" s="108"/>
      <c r="N72" s="162">
        <f t="shared" si="85"/>
        <v>0</v>
      </c>
      <c r="O72" s="163" t="str">
        <f t="shared" si="143"/>
        <v>#DIV/0!</v>
      </c>
      <c r="P72" s="1"/>
      <c r="Q72" s="161" t="s">
        <v>351</v>
      </c>
      <c r="R72" s="108"/>
      <c r="S72" s="125"/>
      <c r="T72" s="162">
        <f>+R72-S72</f>
        <v>0</v>
      </c>
      <c r="U72" s="108"/>
      <c r="V72" s="162">
        <f t="shared" si="87"/>
        <v>0</v>
      </c>
      <c r="W72" s="163" t="str">
        <f t="shared" si="144"/>
        <v>#DIV/0!</v>
      </c>
      <c r="X72" s="1"/>
      <c r="Y72" s="1"/>
      <c r="Z72" s="1"/>
    </row>
    <row r="73" ht="15.75" customHeight="1">
      <c r="A73" s="168" t="s">
        <v>352</v>
      </c>
      <c r="B73" s="169">
        <f t="shared" ref="B73:E73" si="145">B36+B51+B65+B70</f>
        <v>193804.85</v>
      </c>
      <c r="C73" s="169">
        <f t="shared" si="145"/>
        <v>0</v>
      </c>
      <c r="D73" s="169">
        <f t="shared" si="145"/>
        <v>193804.85</v>
      </c>
      <c r="E73" s="169">
        <f t="shared" si="145"/>
        <v>268199.85</v>
      </c>
      <c r="F73" s="169">
        <f t="shared" si="83"/>
        <v>-74395</v>
      </c>
      <c r="G73" s="170">
        <f t="shared" si="142"/>
        <v>-0.277386434</v>
      </c>
      <c r="H73" s="1"/>
      <c r="I73" s="168" t="s">
        <v>352</v>
      </c>
      <c r="J73" s="169">
        <f t="shared" ref="J73:M73" si="146">J36+J51+J65+J70</f>
        <v>0</v>
      </c>
      <c r="K73" s="169">
        <f t="shared" si="146"/>
        <v>0</v>
      </c>
      <c r="L73" s="169">
        <f t="shared" si="146"/>
        <v>0</v>
      </c>
      <c r="M73" s="169">
        <f t="shared" si="146"/>
        <v>0</v>
      </c>
      <c r="N73" s="169">
        <f t="shared" si="85"/>
        <v>0</v>
      </c>
      <c r="O73" s="170" t="str">
        <f t="shared" si="143"/>
        <v>#DIV/0!</v>
      </c>
      <c r="P73" s="1"/>
      <c r="Q73" s="168" t="s">
        <v>352</v>
      </c>
      <c r="R73" s="169">
        <f t="shared" ref="R73:U73" si="147">R36+R51+R65+R70</f>
        <v>0</v>
      </c>
      <c r="S73" s="169">
        <f t="shared" si="147"/>
        <v>0</v>
      </c>
      <c r="T73" s="169">
        <f t="shared" si="147"/>
        <v>0</v>
      </c>
      <c r="U73" s="169">
        <f t="shared" si="147"/>
        <v>0</v>
      </c>
      <c r="V73" s="169">
        <f t="shared" si="87"/>
        <v>0</v>
      </c>
      <c r="W73" s="170" t="str">
        <f t="shared" si="144"/>
        <v>#DIV/0!</v>
      </c>
      <c r="X73" s="1"/>
      <c r="Y73" s="1"/>
      <c r="Z73" s="1"/>
    </row>
    <row r="74" ht="15.75" customHeight="1">
      <c r="A74" s="175" t="s">
        <v>353</v>
      </c>
      <c r="B74" s="176">
        <f t="shared" ref="B74:E74" si="148">B73+B33</f>
        <v>563013.48</v>
      </c>
      <c r="C74" s="176">
        <f t="shared" si="148"/>
        <v>94926.5</v>
      </c>
      <c r="D74" s="176">
        <f t="shared" si="148"/>
        <v>468086.98</v>
      </c>
      <c r="E74" s="176">
        <f t="shared" si="148"/>
        <v>464112.19</v>
      </c>
      <c r="F74" s="176">
        <f t="shared" si="83"/>
        <v>3974.79</v>
      </c>
      <c r="G74" s="170">
        <f t="shared" si="142"/>
        <v>0.00856428701</v>
      </c>
      <c r="H74" s="1"/>
      <c r="I74" s="175" t="s">
        <v>353</v>
      </c>
      <c r="J74" s="176">
        <f t="shared" ref="J74:M74" si="149">J73+J33</f>
        <v>0</v>
      </c>
      <c r="K74" s="176">
        <f t="shared" si="149"/>
        <v>0</v>
      </c>
      <c r="L74" s="176">
        <f t="shared" si="149"/>
        <v>0</v>
      </c>
      <c r="M74" s="176">
        <f t="shared" si="149"/>
        <v>0</v>
      </c>
      <c r="N74" s="176">
        <f t="shared" si="85"/>
        <v>0</v>
      </c>
      <c r="O74" s="170" t="str">
        <f t="shared" si="143"/>
        <v>#DIV/0!</v>
      </c>
      <c r="P74" s="1"/>
      <c r="Q74" s="175" t="s">
        <v>353</v>
      </c>
      <c r="R74" s="176">
        <f t="shared" ref="R74:U74" si="150">R73+R33</f>
        <v>0</v>
      </c>
      <c r="S74" s="176">
        <f t="shared" si="150"/>
        <v>0</v>
      </c>
      <c r="T74" s="176">
        <f t="shared" si="150"/>
        <v>0</v>
      </c>
      <c r="U74" s="176">
        <f t="shared" si="150"/>
        <v>0</v>
      </c>
      <c r="V74" s="176">
        <f t="shared" si="87"/>
        <v>0</v>
      </c>
      <c r="W74" s="170" t="str">
        <f t="shared" si="144"/>
        <v>#DIV/0!</v>
      </c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44" t="s">
        <v>354</v>
      </c>
      <c r="B76" s="177"/>
      <c r="C76" s="177"/>
      <c r="D76" s="146" t="s">
        <v>300</v>
      </c>
      <c r="E76" s="146" t="s">
        <v>301</v>
      </c>
      <c r="F76" s="146" t="s">
        <v>294</v>
      </c>
      <c r="G76" s="147"/>
      <c r="H76" s="1"/>
      <c r="I76" s="144" t="s">
        <v>354</v>
      </c>
      <c r="J76" s="177"/>
      <c r="K76" s="177"/>
      <c r="L76" s="146" t="s">
        <v>300</v>
      </c>
      <c r="M76" s="146" t="s">
        <v>301</v>
      </c>
      <c r="N76" s="146" t="s">
        <v>294</v>
      </c>
      <c r="O76" s="147"/>
      <c r="P76" s="1"/>
      <c r="Q76" s="144" t="s">
        <v>354</v>
      </c>
      <c r="R76" s="177"/>
      <c r="S76" s="177"/>
      <c r="T76" s="146" t="s">
        <v>300</v>
      </c>
      <c r="U76" s="146" t="s">
        <v>301</v>
      </c>
      <c r="V76" s="146" t="s">
        <v>294</v>
      </c>
      <c r="W76" s="147"/>
      <c r="X76" s="1"/>
      <c r="Y76" s="1"/>
      <c r="Z76" s="1"/>
    </row>
    <row r="77" ht="15.75" customHeight="1">
      <c r="A77" s="148"/>
      <c r="B77" s="178"/>
      <c r="C77" s="178"/>
      <c r="D77" s="179"/>
      <c r="E77" s="179"/>
      <c r="F77" s="149" t="s">
        <v>302</v>
      </c>
      <c r="G77" s="150" t="s">
        <v>303</v>
      </c>
      <c r="H77" s="1"/>
      <c r="I77" s="148"/>
      <c r="J77" s="178"/>
      <c r="K77" s="178"/>
      <c r="L77" s="179"/>
      <c r="M77" s="179"/>
      <c r="N77" s="149" t="s">
        <v>302</v>
      </c>
      <c r="O77" s="150" t="s">
        <v>303</v>
      </c>
      <c r="P77" s="1"/>
      <c r="Q77" s="148"/>
      <c r="R77" s="178"/>
      <c r="S77" s="178"/>
      <c r="T77" s="179"/>
      <c r="U77" s="179"/>
      <c r="V77" s="149" t="s">
        <v>302</v>
      </c>
      <c r="W77" s="150" t="s">
        <v>303</v>
      </c>
      <c r="X77" s="1"/>
      <c r="Y77" s="1"/>
      <c r="Z77" s="1"/>
    </row>
    <row r="78" ht="15.75" customHeight="1">
      <c r="A78" s="180" t="s">
        <v>355</v>
      </c>
      <c r="B78" s="1"/>
      <c r="C78" s="1"/>
      <c r="D78" s="181"/>
      <c r="E78" s="152"/>
      <c r="F78" s="152"/>
      <c r="G78" s="182"/>
      <c r="H78" s="1"/>
      <c r="I78" s="180" t="s">
        <v>355</v>
      </c>
      <c r="J78" s="1"/>
      <c r="K78" s="1"/>
      <c r="L78" s="181"/>
      <c r="M78" s="152"/>
      <c r="N78" s="152"/>
      <c r="O78" s="182"/>
      <c r="P78" s="1"/>
      <c r="Q78" s="180" t="s">
        <v>355</v>
      </c>
      <c r="R78" s="1"/>
      <c r="S78" s="1"/>
      <c r="T78" s="181"/>
      <c r="U78" s="152"/>
      <c r="V78" s="152"/>
      <c r="W78" s="182"/>
      <c r="X78" s="1"/>
      <c r="Y78" s="1"/>
      <c r="Z78" s="1"/>
    </row>
    <row r="79" ht="15.75" customHeight="1" collapsed="1">
      <c r="A79" s="183" t="s">
        <v>356</v>
      </c>
      <c r="B79" s="1"/>
      <c r="C79" s="1"/>
      <c r="D79" s="184">
        <f t="shared" ref="D79:E79" si="151">D81+D80</f>
        <v>460450</v>
      </c>
      <c r="E79" s="159">
        <f t="shared" si="151"/>
        <v>460450</v>
      </c>
      <c r="F79" s="166">
        <f t="shared" ref="F79:F80" si="154">+D79-E79</f>
        <v>0</v>
      </c>
      <c r="G79" s="185">
        <f t="shared" ref="G79:G80" si="155">F79/E79</f>
        <v>0</v>
      </c>
      <c r="H79" s="1"/>
      <c r="I79" s="183" t="s">
        <v>356</v>
      </c>
      <c r="J79" s="1"/>
      <c r="K79" s="1"/>
      <c r="L79" s="184">
        <f t="shared" ref="L79:M79" si="152">L81+L80</f>
        <v>0</v>
      </c>
      <c r="M79" s="159">
        <f t="shared" si="152"/>
        <v>0</v>
      </c>
      <c r="N79" s="166">
        <f t="shared" ref="N79:N80" si="156">+L79-M79</f>
        <v>0</v>
      </c>
      <c r="O79" s="185" t="str">
        <f t="shared" ref="O79:O80" si="157">N79/M79</f>
        <v>#DIV/0!</v>
      </c>
      <c r="P79" s="1"/>
      <c r="Q79" s="183" t="s">
        <v>356</v>
      </c>
      <c r="R79" s="1"/>
      <c r="S79" s="1"/>
      <c r="T79" s="184">
        <f t="shared" ref="T79:U79" si="153">T81+T80</f>
        <v>0</v>
      </c>
      <c r="U79" s="159">
        <f t="shared" si="153"/>
        <v>0</v>
      </c>
      <c r="V79" s="166">
        <f t="shared" ref="V79:V80" si="158">+T79-U79</f>
        <v>0</v>
      </c>
      <c r="W79" s="185" t="str">
        <f t="shared" ref="W79:W80" si="159">V79/U79</f>
        <v>#DIV/0!</v>
      </c>
      <c r="X79" s="1"/>
      <c r="Y79" s="1"/>
      <c r="Z79" s="1"/>
    </row>
    <row r="80" ht="15.75" hidden="1" customHeight="1" outlineLevel="1">
      <c r="A80" s="161" t="s">
        <v>357</v>
      </c>
      <c r="B80" s="1"/>
      <c r="C80" s="1"/>
      <c r="D80" s="186">
        <v>14290.0</v>
      </c>
      <c r="E80" s="108">
        <v>14290.0</v>
      </c>
      <c r="F80" s="162">
        <f t="shared" si="154"/>
        <v>0</v>
      </c>
      <c r="G80" s="187">
        <f t="shared" si="155"/>
        <v>0</v>
      </c>
      <c r="H80" s="1"/>
      <c r="I80" s="161" t="s">
        <v>357</v>
      </c>
      <c r="J80" s="1"/>
      <c r="K80" s="1"/>
      <c r="L80" s="186"/>
      <c r="M80" s="108"/>
      <c r="N80" s="162">
        <f t="shared" si="156"/>
        <v>0</v>
      </c>
      <c r="O80" s="187" t="str">
        <f t="shared" si="157"/>
        <v>#DIV/0!</v>
      </c>
      <c r="P80" s="1"/>
      <c r="Q80" s="161" t="s">
        <v>357</v>
      </c>
      <c r="R80" s="1"/>
      <c r="S80" s="1"/>
      <c r="T80" s="186"/>
      <c r="U80" s="108"/>
      <c r="V80" s="162">
        <f t="shared" si="158"/>
        <v>0</v>
      </c>
      <c r="W80" s="187" t="str">
        <f t="shared" si="159"/>
        <v>#DIV/0!</v>
      </c>
      <c r="X80" s="1"/>
      <c r="Y80" s="1"/>
      <c r="Z80" s="1"/>
    </row>
    <row r="81" ht="15.75" hidden="1" customHeight="1" outlineLevel="1">
      <c r="A81" s="161" t="s">
        <v>358</v>
      </c>
      <c r="B81" s="1"/>
      <c r="C81" s="1"/>
      <c r="D81" s="186">
        <v>446160.0</v>
      </c>
      <c r="E81" s="108">
        <v>446160.0</v>
      </c>
      <c r="F81" s="162"/>
      <c r="G81" s="187"/>
      <c r="H81" s="1"/>
      <c r="I81" s="161" t="s">
        <v>358</v>
      </c>
      <c r="J81" s="1"/>
      <c r="K81" s="1"/>
      <c r="L81" s="186"/>
      <c r="M81" s="108"/>
      <c r="N81" s="162"/>
      <c r="O81" s="187"/>
      <c r="P81" s="1"/>
      <c r="Q81" s="161" t="s">
        <v>358</v>
      </c>
      <c r="R81" s="1"/>
      <c r="S81" s="1"/>
      <c r="T81" s="186"/>
      <c r="U81" s="108"/>
      <c r="V81" s="162"/>
      <c r="W81" s="187"/>
      <c r="X81" s="1"/>
      <c r="Y81" s="1"/>
      <c r="Z81" s="1"/>
    </row>
    <row r="82" ht="15.75" customHeight="1" collapsed="1">
      <c r="A82" s="183" t="s">
        <v>359</v>
      </c>
      <c r="B82" s="1"/>
      <c r="C82" s="1"/>
      <c r="D82" s="184" t="str">
        <f t="shared" ref="D82:E82" si="160">+D83</f>
        <v/>
      </c>
      <c r="E82" s="159" t="str">
        <f t="shared" si="160"/>
        <v/>
      </c>
      <c r="F82" s="166">
        <f t="shared" ref="F82:F94" si="163">+D82-E82</f>
        <v>0</v>
      </c>
      <c r="G82" s="185" t="str">
        <f t="shared" ref="G82:G85" si="164">F82/E82</f>
        <v>#DIV/0!</v>
      </c>
      <c r="H82" s="1"/>
      <c r="I82" s="183" t="s">
        <v>359</v>
      </c>
      <c r="J82" s="1"/>
      <c r="K82" s="1"/>
      <c r="L82" s="184" t="str">
        <f t="shared" ref="L82:M82" si="161">+L83</f>
        <v/>
      </c>
      <c r="M82" s="159" t="str">
        <f t="shared" si="161"/>
        <v/>
      </c>
      <c r="N82" s="166">
        <f t="shared" ref="N82:N94" si="165">+L82-M82</f>
        <v>0</v>
      </c>
      <c r="O82" s="185" t="str">
        <f t="shared" ref="O82:O85" si="166">N82/M82</f>
        <v>#DIV/0!</v>
      </c>
      <c r="P82" s="1"/>
      <c r="Q82" s="183" t="s">
        <v>359</v>
      </c>
      <c r="R82" s="1"/>
      <c r="S82" s="1"/>
      <c r="T82" s="184" t="str">
        <f t="shared" ref="T82:U82" si="162">+T83</f>
        <v/>
      </c>
      <c r="U82" s="159" t="str">
        <f t="shared" si="162"/>
        <v/>
      </c>
      <c r="V82" s="166">
        <f t="shared" ref="V82:V94" si="167">+T82-U82</f>
        <v>0</v>
      </c>
      <c r="W82" s="185" t="str">
        <f t="shared" ref="W82:W85" si="168">V82/U82</f>
        <v>#DIV/0!</v>
      </c>
      <c r="X82" s="1"/>
      <c r="Y82" s="1"/>
      <c r="Z82" s="1"/>
    </row>
    <row r="83" ht="15.75" hidden="1" customHeight="1" outlineLevel="1">
      <c r="A83" s="161" t="s">
        <v>360</v>
      </c>
      <c r="B83" s="1"/>
      <c r="C83" s="1"/>
      <c r="D83" s="186"/>
      <c r="E83" s="108"/>
      <c r="F83" s="162">
        <f t="shared" si="163"/>
        <v>0</v>
      </c>
      <c r="G83" s="187" t="str">
        <f t="shared" si="164"/>
        <v>#DIV/0!</v>
      </c>
      <c r="H83" s="1"/>
      <c r="I83" s="161" t="s">
        <v>360</v>
      </c>
      <c r="J83" s="1"/>
      <c r="K83" s="1"/>
      <c r="L83" s="186"/>
      <c r="M83" s="108"/>
      <c r="N83" s="162">
        <f t="shared" si="165"/>
        <v>0</v>
      </c>
      <c r="O83" s="187" t="str">
        <f t="shared" si="166"/>
        <v>#DIV/0!</v>
      </c>
      <c r="P83" s="1"/>
      <c r="Q83" s="161" t="s">
        <v>360</v>
      </c>
      <c r="R83" s="1"/>
      <c r="S83" s="1"/>
      <c r="T83" s="186"/>
      <c r="U83" s="108"/>
      <c r="V83" s="162">
        <f t="shared" si="167"/>
        <v>0</v>
      </c>
      <c r="W83" s="187" t="str">
        <f t="shared" si="168"/>
        <v>#DIV/0!</v>
      </c>
      <c r="X83" s="1"/>
      <c r="Y83" s="1"/>
      <c r="Z83" s="1"/>
    </row>
    <row r="84" ht="15.75" customHeight="1" collapsed="1">
      <c r="A84" s="183" t="s">
        <v>361</v>
      </c>
      <c r="B84" s="1"/>
      <c r="C84" s="1"/>
      <c r="D84" s="184" t="str">
        <f t="shared" ref="D84:E84" si="169">+D85</f>
        <v/>
      </c>
      <c r="E84" s="159" t="str">
        <f t="shared" si="169"/>
        <v/>
      </c>
      <c r="F84" s="166">
        <f t="shared" si="163"/>
        <v>0</v>
      </c>
      <c r="G84" s="185" t="str">
        <f t="shared" si="164"/>
        <v>#DIV/0!</v>
      </c>
      <c r="H84" s="1"/>
      <c r="I84" s="183" t="s">
        <v>361</v>
      </c>
      <c r="J84" s="1"/>
      <c r="K84" s="1"/>
      <c r="L84" s="184" t="str">
        <f t="shared" ref="L84:M84" si="170">+L85</f>
        <v/>
      </c>
      <c r="M84" s="159" t="str">
        <f t="shared" si="170"/>
        <v/>
      </c>
      <c r="N84" s="166">
        <f t="shared" si="165"/>
        <v>0</v>
      </c>
      <c r="O84" s="185" t="str">
        <f t="shared" si="166"/>
        <v>#DIV/0!</v>
      </c>
      <c r="P84" s="1"/>
      <c r="Q84" s="183" t="s">
        <v>361</v>
      </c>
      <c r="R84" s="1"/>
      <c r="S84" s="1"/>
      <c r="T84" s="184" t="str">
        <f t="shared" ref="T84:U84" si="171">+T85</f>
        <v/>
      </c>
      <c r="U84" s="159" t="str">
        <f t="shared" si="171"/>
        <v/>
      </c>
      <c r="V84" s="166">
        <f t="shared" si="167"/>
        <v>0</v>
      </c>
      <c r="W84" s="185" t="str">
        <f t="shared" si="168"/>
        <v>#DIV/0!</v>
      </c>
      <c r="X84" s="1"/>
      <c r="Y84" s="1"/>
      <c r="Z84" s="1"/>
    </row>
    <row r="85" ht="15.75" hidden="1" customHeight="1" outlineLevel="1">
      <c r="A85" s="161" t="s">
        <v>362</v>
      </c>
      <c r="B85" s="1"/>
      <c r="C85" s="1"/>
      <c r="D85" s="186"/>
      <c r="E85" s="108"/>
      <c r="F85" s="162">
        <f t="shared" si="163"/>
        <v>0</v>
      </c>
      <c r="G85" s="187" t="str">
        <f t="shared" si="164"/>
        <v>#DIV/0!</v>
      </c>
      <c r="H85" s="1"/>
      <c r="I85" s="161" t="s">
        <v>362</v>
      </c>
      <c r="J85" s="1"/>
      <c r="K85" s="1"/>
      <c r="L85" s="186"/>
      <c r="M85" s="108"/>
      <c r="N85" s="162">
        <f t="shared" si="165"/>
        <v>0</v>
      </c>
      <c r="O85" s="187" t="str">
        <f t="shared" si="166"/>
        <v>#DIV/0!</v>
      </c>
      <c r="P85" s="1"/>
      <c r="Q85" s="161" t="s">
        <v>362</v>
      </c>
      <c r="R85" s="1"/>
      <c r="S85" s="1"/>
      <c r="T85" s="186"/>
      <c r="U85" s="108"/>
      <c r="V85" s="162">
        <f t="shared" si="167"/>
        <v>0</v>
      </c>
      <c r="W85" s="187" t="str">
        <f t="shared" si="168"/>
        <v>#DIV/0!</v>
      </c>
      <c r="X85" s="1"/>
      <c r="Y85" s="1"/>
      <c r="Z85" s="1"/>
    </row>
    <row r="86" ht="15.75" customHeight="1" collapsed="1">
      <c r="A86" s="188" t="s">
        <v>363</v>
      </c>
      <c r="B86" s="1"/>
      <c r="C86" s="1"/>
      <c r="D86" s="184">
        <f t="shared" ref="D86:E86" si="172">+D87</f>
        <v>-423140.04</v>
      </c>
      <c r="E86" s="159">
        <f t="shared" si="172"/>
        <v>-180186.99</v>
      </c>
      <c r="F86" s="166">
        <f t="shared" si="163"/>
        <v>-242953.05</v>
      </c>
      <c r="G86" s="185">
        <f t="shared" ref="G86:G88" si="175">-F86/E86</f>
        <v>-1.348338468</v>
      </c>
      <c r="H86" s="1"/>
      <c r="I86" s="188" t="s">
        <v>363</v>
      </c>
      <c r="J86" s="1"/>
      <c r="K86" s="1"/>
      <c r="L86" s="184" t="str">
        <f t="shared" ref="L86:M86" si="173">+L87</f>
        <v/>
      </c>
      <c r="M86" s="159" t="str">
        <f t="shared" si="173"/>
        <v/>
      </c>
      <c r="N86" s="166">
        <f t="shared" si="165"/>
        <v>0</v>
      </c>
      <c r="O86" s="185" t="str">
        <f t="shared" ref="O86:O88" si="176">-N86/M86</f>
        <v>#DIV/0!</v>
      </c>
      <c r="P86" s="1"/>
      <c r="Q86" s="188" t="s">
        <v>363</v>
      </c>
      <c r="R86" s="1"/>
      <c r="S86" s="1"/>
      <c r="T86" s="184" t="str">
        <f t="shared" ref="T86:U86" si="174">+T87</f>
        <v/>
      </c>
      <c r="U86" s="159" t="str">
        <f t="shared" si="174"/>
        <v/>
      </c>
      <c r="V86" s="166">
        <f t="shared" si="167"/>
        <v>0</v>
      </c>
      <c r="W86" s="185" t="str">
        <f t="shared" ref="W86:W88" si="177">-V86/U86</f>
        <v>#DIV/0!</v>
      </c>
      <c r="X86" s="1"/>
      <c r="Y86" s="1"/>
      <c r="Z86" s="1"/>
    </row>
    <row r="87" ht="15.75" hidden="1" customHeight="1" outlineLevel="1">
      <c r="A87" s="161" t="s">
        <v>364</v>
      </c>
      <c r="B87" s="1"/>
      <c r="C87" s="1"/>
      <c r="D87" s="186">
        <v>-423140.04</v>
      </c>
      <c r="E87" s="108">
        <v>-180186.99</v>
      </c>
      <c r="F87" s="162">
        <f t="shared" si="163"/>
        <v>-242953.05</v>
      </c>
      <c r="G87" s="187">
        <f t="shared" si="175"/>
        <v>-1.348338468</v>
      </c>
      <c r="H87" s="1"/>
      <c r="I87" s="161" t="s">
        <v>364</v>
      </c>
      <c r="J87" s="1"/>
      <c r="K87" s="1"/>
      <c r="L87" s="186"/>
      <c r="M87" s="108"/>
      <c r="N87" s="162">
        <f t="shared" si="165"/>
        <v>0</v>
      </c>
      <c r="O87" s="187" t="str">
        <f t="shared" si="176"/>
        <v>#DIV/0!</v>
      </c>
      <c r="P87" s="1"/>
      <c r="Q87" s="161" t="s">
        <v>364</v>
      </c>
      <c r="R87" s="1"/>
      <c r="S87" s="1"/>
      <c r="T87" s="186"/>
      <c r="U87" s="108"/>
      <c r="V87" s="162">
        <f t="shared" si="167"/>
        <v>0</v>
      </c>
      <c r="W87" s="187" t="str">
        <f t="shared" si="177"/>
        <v>#DIV/0!</v>
      </c>
      <c r="X87" s="1"/>
      <c r="Y87" s="1"/>
      <c r="Z87" s="1"/>
    </row>
    <row r="88" ht="15.75" customHeight="1">
      <c r="A88" s="189" t="s">
        <v>365</v>
      </c>
      <c r="B88" s="1"/>
      <c r="C88" s="1"/>
      <c r="D88" s="190">
        <f>+'COMPTE DE RESULTAT'!D339</f>
        <v>-217130.01</v>
      </c>
      <c r="E88" s="191">
        <f>+'COMPTE DE RESULTAT'!E339</f>
        <v>-242953.05</v>
      </c>
      <c r="F88" s="191">
        <f t="shared" si="163"/>
        <v>25823.04</v>
      </c>
      <c r="G88" s="192">
        <f t="shared" si="175"/>
        <v>0.1062881902</v>
      </c>
      <c r="H88" s="1"/>
      <c r="I88" s="189" t="s">
        <v>365</v>
      </c>
      <c r="J88" s="1"/>
      <c r="K88" s="1"/>
      <c r="L88" s="190">
        <v>0.0</v>
      </c>
      <c r="M88" s="191">
        <v>0.0</v>
      </c>
      <c r="N88" s="191">
        <f t="shared" si="165"/>
        <v>0</v>
      </c>
      <c r="O88" s="192" t="str">
        <f t="shared" si="176"/>
        <v>#DIV/0!</v>
      </c>
      <c r="P88" s="1"/>
      <c r="Q88" s="189" t="s">
        <v>365</v>
      </c>
      <c r="R88" s="1"/>
      <c r="S88" s="1"/>
      <c r="T88" s="190">
        <v>0.0</v>
      </c>
      <c r="U88" s="191">
        <v>0.0</v>
      </c>
      <c r="V88" s="191">
        <f t="shared" si="167"/>
        <v>0</v>
      </c>
      <c r="W88" s="192" t="str">
        <f t="shared" si="177"/>
        <v>#DIV/0!</v>
      </c>
      <c r="X88" s="1"/>
      <c r="Y88" s="1"/>
      <c r="Z88" s="1"/>
    </row>
    <row r="89" ht="15.75" customHeight="1" collapsed="1">
      <c r="A89" s="183" t="s">
        <v>366</v>
      </c>
      <c r="B89" s="1"/>
      <c r="C89" s="1"/>
      <c r="D89" s="184">
        <f t="shared" ref="D89:E89" si="178">D90+D91</f>
        <v>41405</v>
      </c>
      <c r="E89" s="159">
        <f t="shared" si="178"/>
        <v>0</v>
      </c>
      <c r="F89" s="159">
        <f t="shared" si="163"/>
        <v>41405</v>
      </c>
      <c r="G89" s="193" t="str">
        <f t="shared" ref="G89:G94" si="181">F89/E89</f>
        <v>#DIV/0!</v>
      </c>
      <c r="H89" s="1"/>
      <c r="I89" s="183" t="s">
        <v>366</v>
      </c>
      <c r="J89" s="1"/>
      <c r="K89" s="1"/>
      <c r="L89" s="184">
        <f t="shared" ref="L89:M89" si="179">L90+L91</f>
        <v>0</v>
      </c>
      <c r="M89" s="159">
        <f t="shared" si="179"/>
        <v>0</v>
      </c>
      <c r="N89" s="159">
        <f t="shared" si="165"/>
        <v>0</v>
      </c>
      <c r="O89" s="193" t="str">
        <f t="shared" ref="O89:O94" si="182">N89/M89</f>
        <v>#DIV/0!</v>
      </c>
      <c r="P89" s="1"/>
      <c r="Q89" s="183" t="s">
        <v>366</v>
      </c>
      <c r="R89" s="1"/>
      <c r="S89" s="1"/>
      <c r="T89" s="184">
        <f t="shared" ref="T89:U89" si="180">T90+T91</f>
        <v>0</v>
      </c>
      <c r="U89" s="159">
        <f t="shared" si="180"/>
        <v>0</v>
      </c>
      <c r="V89" s="159">
        <f t="shared" si="167"/>
        <v>0</v>
      </c>
      <c r="W89" s="193" t="str">
        <f t="shared" ref="W89:W94" si="183">V89/U89</f>
        <v>#DIV/0!</v>
      </c>
      <c r="X89" s="1"/>
      <c r="Y89" s="1"/>
      <c r="Z89" s="1"/>
    </row>
    <row r="90" ht="15.75" hidden="1" customHeight="1" outlineLevel="1">
      <c r="A90" s="161" t="s">
        <v>367</v>
      </c>
      <c r="B90" s="1"/>
      <c r="C90" s="1"/>
      <c r="D90" s="186">
        <v>41405.0</v>
      </c>
      <c r="E90" s="108"/>
      <c r="F90" s="162">
        <f t="shared" si="163"/>
        <v>41405</v>
      </c>
      <c r="G90" s="187" t="str">
        <f t="shared" si="181"/>
        <v>#DIV/0!</v>
      </c>
      <c r="H90" s="1"/>
      <c r="I90" s="161"/>
      <c r="J90" s="1"/>
      <c r="K90" s="1"/>
      <c r="L90" s="186"/>
      <c r="M90" s="108"/>
      <c r="N90" s="162">
        <f t="shared" si="165"/>
        <v>0</v>
      </c>
      <c r="O90" s="187" t="str">
        <f t="shared" si="182"/>
        <v>#DIV/0!</v>
      </c>
      <c r="P90" s="1"/>
      <c r="Q90" s="161"/>
      <c r="R90" s="1"/>
      <c r="S90" s="1"/>
      <c r="T90" s="186"/>
      <c r="U90" s="108"/>
      <c r="V90" s="162">
        <f t="shared" si="167"/>
        <v>0</v>
      </c>
      <c r="W90" s="187" t="str">
        <f t="shared" si="183"/>
        <v>#DIV/0!</v>
      </c>
      <c r="X90" s="1"/>
      <c r="Y90" s="1"/>
      <c r="Z90" s="1"/>
    </row>
    <row r="91" ht="15.75" hidden="1" customHeight="1" outlineLevel="1">
      <c r="A91" s="161"/>
      <c r="B91" s="1"/>
      <c r="C91" s="1"/>
      <c r="D91" s="186"/>
      <c r="E91" s="108"/>
      <c r="F91" s="162">
        <f t="shared" si="163"/>
        <v>0</v>
      </c>
      <c r="G91" s="187" t="str">
        <f t="shared" si="181"/>
        <v>#DIV/0!</v>
      </c>
      <c r="H91" s="1"/>
      <c r="I91" s="161"/>
      <c r="J91" s="1"/>
      <c r="K91" s="1"/>
      <c r="L91" s="186"/>
      <c r="M91" s="108"/>
      <c r="N91" s="162">
        <f t="shared" si="165"/>
        <v>0</v>
      </c>
      <c r="O91" s="187" t="str">
        <f t="shared" si="182"/>
        <v>#DIV/0!</v>
      </c>
      <c r="P91" s="1"/>
      <c r="Q91" s="161"/>
      <c r="R91" s="1"/>
      <c r="S91" s="1"/>
      <c r="T91" s="186"/>
      <c r="U91" s="108"/>
      <c r="V91" s="162">
        <f t="shared" si="167"/>
        <v>0</v>
      </c>
      <c r="W91" s="187" t="str">
        <f t="shared" si="183"/>
        <v>#DIV/0!</v>
      </c>
      <c r="X91" s="1"/>
      <c r="Y91" s="1"/>
      <c r="Z91" s="1"/>
    </row>
    <row r="92" ht="15.75" customHeight="1" collapsed="1">
      <c r="A92" s="183" t="s">
        <v>368</v>
      </c>
      <c r="B92" s="1"/>
      <c r="C92" s="1"/>
      <c r="D92" s="184" t="str">
        <f t="shared" ref="D92:E92" si="184">D93</f>
        <v/>
      </c>
      <c r="E92" s="159" t="str">
        <f t="shared" si="184"/>
        <v/>
      </c>
      <c r="F92" s="159">
        <f t="shared" si="163"/>
        <v>0</v>
      </c>
      <c r="G92" s="193" t="str">
        <f t="shared" si="181"/>
        <v>#DIV/0!</v>
      </c>
      <c r="H92" s="1"/>
      <c r="I92" s="183" t="s">
        <v>368</v>
      </c>
      <c r="J92" s="1"/>
      <c r="K92" s="1"/>
      <c r="L92" s="184" t="str">
        <f t="shared" ref="L92:M92" si="185">L93</f>
        <v/>
      </c>
      <c r="M92" s="159" t="str">
        <f t="shared" si="185"/>
        <v/>
      </c>
      <c r="N92" s="159">
        <f t="shared" si="165"/>
        <v>0</v>
      </c>
      <c r="O92" s="193" t="str">
        <f t="shared" si="182"/>
        <v>#DIV/0!</v>
      </c>
      <c r="P92" s="1"/>
      <c r="Q92" s="183" t="s">
        <v>368</v>
      </c>
      <c r="R92" s="1"/>
      <c r="S92" s="1"/>
      <c r="T92" s="184" t="str">
        <f t="shared" ref="T92:U92" si="186">T93</f>
        <v/>
      </c>
      <c r="U92" s="159" t="str">
        <f t="shared" si="186"/>
        <v/>
      </c>
      <c r="V92" s="159">
        <f t="shared" si="167"/>
        <v>0</v>
      </c>
      <c r="W92" s="193" t="str">
        <f t="shared" si="183"/>
        <v>#DIV/0!</v>
      </c>
      <c r="X92" s="1"/>
      <c r="Y92" s="1"/>
      <c r="Z92" s="1"/>
    </row>
    <row r="93" ht="15.75" hidden="1" customHeight="1" outlineLevel="1">
      <c r="A93" s="161"/>
      <c r="B93" s="1"/>
      <c r="C93" s="1"/>
      <c r="D93" s="186"/>
      <c r="E93" s="108"/>
      <c r="F93" s="162">
        <f t="shared" si="163"/>
        <v>0</v>
      </c>
      <c r="G93" s="187" t="str">
        <f t="shared" si="181"/>
        <v>#DIV/0!</v>
      </c>
      <c r="H93" s="1"/>
      <c r="I93" s="161"/>
      <c r="J93" s="1"/>
      <c r="K93" s="1"/>
      <c r="L93" s="186"/>
      <c r="M93" s="108"/>
      <c r="N93" s="162">
        <f t="shared" si="165"/>
        <v>0</v>
      </c>
      <c r="O93" s="187" t="str">
        <f t="shared" si="182"/>
        <v>#DIV/0!</v>
      </c>
      <c r="P93" s="1"/>
      <c r="Q93" s="161"/>
      <c r="R93" s="1"/>
      <c r="S93" s="1"/>
      <c r="T93" s="186"/>
      <c r="U93" s="108"/>
      <c r="V93" s="162">
        <f t="shared" si="167"/>
        <v>0</v>
      </c>
      <c r="W93" s="187" t="str">
        <f t="shared" si="183"/>
        <v>#DIV/0!</v>
      </c>
      <c r="X93" s="1"/>
      <c r="Y93" s="1"/>
      <c r="Z93" s="1"/>
    </row>
    <row r="94" ht="15.75" customHeight="1">
      <c r="A94" s="168" t="s">
        <v>369</v>
      </c>
      <c r="B94" s="1"/>
      <c r="C94" s="1"/>
      <c r="D94" s="194">
        <f t="shared" ref="D94:E94" si="187">D79+D82+D84+D86+D88+D89+D92</f>
        <v>-138415.05</v>
      </c>
      <c r="E94" s="194">
        <f t="shared" si="187"/>
        <v>37309.96</v>
      </c>
      <c r="F94" s="169">
        <f t="shared" si="163"/>
        <v>-175725.01</v>
      </c>
      <c r="G94" s="170">
        <f t="shared" si="181"/>
        <v>-4.709868625</v>
      </c>
      <c r="H94" s="1"/>
      <c r="I94" s="168" t="s">
        <v>369</v>
      </c>
      <c r="J94" s="1"/>
      <c r="K94" s="1"/>
      <c r="L94" s="194">
        <f t="shared" ref="L94:M94" si="188">L79+L82+L84+L86+L88+L89+L92</f>
        <v>0</v>
      </c>
      <c r="M94" s="194">
        <f t="shared" si="188"/>
        <v>0</v>
      </c>
      <c r="N94" s="169">
        <f t="shared" si="165"/>
        <v>0</v>
      </c>
      <c r="O94" s="170" t="str">
        <f t="shared" si="182"/>
        <v>#DIV/0!</v>
      </c>
      <c r="P94" s="1"/>
      <c r="Q94" s="168" t="s">
        <v>369</v>
      </c>
      <c r="R94" s="1"/>
      <c r="S94" s="1"/>
      <c r="T94" s="194">
        <f t="shared" ref="T94:U94" si="189">T79+T82+T84+T86+T88+T89+T92</f>
        <v>0</v>
      </c>
      <c r="U94" s="194">
        <f t="shared" si="189"/>
        <v>0</v>
      </c>
      <c r="V94" s="169">
        <f t="shared" si="167"/>
        <v>0</v>
      </c>
      <c r="W94" s="170" t="str">
        <f t="shared" si="183"/>
        <v>#DIV/0!</v>
      </c>
      <c r="X94" s="1"/>
      <c r="Y94" s="1"/>
      <c r="Z94" s="1"/>
    </row>
    <row r="95" ht="15.75" customHeight="1">
      <c r="A95" s="154" t="s">
        <v>370</v>
      </c>
      <c r="B95" s="1"/>
      <c r="C95" s="1"/>
      <c r="D95" s="195"/>
      <c r="E95" s="174"/>
      <c r="F95" s="174"/>
      <c r="G95" s="196"/>
      <c r="H95" s="1"/>
      <c r="I95" s="154" t="s">
        <v>370</v>
      </c>
      <c r="J95" s="1"/>
      <c r="K95" s="1"/>
      <c r="L95" s="195"/>
      <c r="M95" s="174"/>
      <c r="N95" s="174"/>
      <c r="O95" s="196"/>
      <c r="P95" s="1"/>
      <c r="Q95" s="154" t="s">
        <v>370</v>
      </c>
      <c r="R95" s="1"/>
      <c r="S95" s="1"/>
      <c r="T95" s="195"/>
      <c r="U95" s="174"/>
      <c r="V95" s="174"/>
      <c r="W95" s="196"/>
      <c r="X95" s="1"/>
      <c r="Y95" s="1"/>
      <c r="Z95" s="1"/>
    </row>
    <row r="96" ht="15.75" customHeight="1" collapsed="1">
      <c r="A96" s="154" t="s">
        <v>371</v>
      </c>
      <c r="B96" s="1"/>
      <c r="C96" s="1"/>
      <c r="D96" s="197" t="str">
        <f t="shared" ref="D96:E96" si="190">D97</f>
        <v/>
      </c>
      <c r="E96" s="156" t="str">
        <f t="shared" si="190"/>
        <v/>
      </c>
      <c r="F96" s="164">
        <f t="shared" ref="F96:F126" si="194">+D96-E96</f>
        <v>0</v>
      </c>
      <c r="G96" s="196"/>
      <c r="H96" s="1"/>
      <c r="I96" s="154" t="s">
        <v>371</v>
      </c>
      <c r="J96" s="1"/>
      <c r="K96" s="1"/>
      <c r="L96" s="197" t="str">
        <f t="shared" ref="L96:M96" si="191">L97</f>
        <v/>
      </c>
      <c r="M96" s="156" t="str">
        <f t="shared" si="191"/>
        <v/>
      </c>
      <c r="N96" s="164">
        <f t="shared" ref="N96:N126" si="196">+L96-M96</f>
        <v>0</v>
      </c>
      <c r="O96" s="196"/>
      <c r="P96" s="1"/>
      <c r="Q96" s="154" t="s">
        <v>371</v>
      </c>
      <c r="R96" s="1"/>
      <c r="S96" s="1"/>
      <c r="T96" s="197" t="str">
        <f t="shared" ref="T96:U96" si="192">T97</f>
        <v/>
      </c>
      <c r="U96" s="156" t="str">
        <f t="shared" si="192"/>
        <v/>
      </c>
      <c r="V96" s="164">
        <f t="shared" ref="V96:V126" si="198">+T96-U96</f>
        <v>0</v>
      </c>
      <c r="W96" s="196"/>
      <c r="X96" s="1"/>
      <c r="Y96" s="1"/>
      <c r="Z96" s="1"/>
    </row>
    <row r="97" ht="15.75" hidden="1" customHeight="1" outlineLevel="1">
      <c r="A97" s="183" t="s">
        <v>372</v>
      </c>
      <c r="B97" s="1"/>
      <c r="C97" s="1"/>
      <c r="D97" s="184" t="str">
        <f t="shared" ref="D97:E97" si="193">D98</f>
        <v/>
      </c>
      <c r="E97" s="159" t="str">
        <f t="shared" si="193"/>
        <v/>
      </c>
      <c r="F97" s="166">
        <f t="shared" si="194"/>
        <v>0</v>
      </c>
      <c r="G97" s="198"/>
      <c r="H97" s="1"/>
      <c r="I97" s="183" t="s">
        <v>372</v>
      </c>
      <c r="J97" s="1"/>
      <c r="K97" s="1"/>
      <c r="L97" s="184" t="str">
        <f t="shared" ref="L97:M97" si="195">L98</f>
        <v/>
      </c>
      <c r="M97" s="159" t="str">
        <f t="shared" si="195"/>
        <v/>
      </c>
      <c r="N97" s="166">
        <f t="shared" si="196"/>
        <v>0</v>
      </c>
      <c r="O97" s="198"/>
      <c r="P97" s="1"/>
      <c r="Q97" s="183" t="s">
        <v>372</v>
      </c>
      <c r="R97" s="1"/>
      <c r="S97" s="1"/>
      <c r="T97" s="184" t="str">
        <f t="shared" ref="T97:U97" si="197">T98</f>
        <v/>
      </c>
      <c r="U97" s="159" t="str">
        <f t="shared" si="197"/>
        <v/>
      </c>
      <c r="V97" s="166">
        <f t="shared" si="198"/>
        <v>0</v>
      </c>
      <c r="W97" s="198"/>
      <c r="X97" s="1"/>
      <c r="Y97" s="1"/>
      <c r="Z97" s="1"/>
    </row>
    <row r="98" ht="15.75" hidden="1" customHeight="1" outlineLevel="2">
      <c r="A98" s="161" t="s">
        <v>373</v>
      </c>
      <c r="B98" s="1"/>
      <c r="C98" s="1"/>
      <c r="D98" s="186"/>
      <c r="E98" s="108"/>
      <c r="F98" s="162">
        <f t="shared" si="194"/>
        <v>0</v>
      </c>
      <c r="G98" s="187" t="str">
        <f t="shared" ref="G98:G99" si="200">F98/E98</f>
        <v>#DIV/0!</v>
      </c>
      <c r="H98" s="1"/>
      <c r="I98" s="161" t="s">
        <v>373</v>
      </c>
      <c r="J98" s="1"/>
      <c r="K98" s="1"/>
      <c r="L98" s="186"/>
      <c r="M98" s="108"/>
      <c r="N98" s="162">
        <f t="shared" si="196"/>
        <v>0</v>
      </c>
      <c r="O98" s="187" t="str">
        <f t="shared" ref="O98:O99" si="202">N98/M98</f>
        <v>#DIV/0!</v>
      </c>
      <c r="P98" s="1"/>
      <c r="Q98" s="161" t="s">
        <v>373</v>
      </c>
      <c r="R98" s="1"/>
      <c r="S98" s="1"/>
      <c r="T98" s="186"/>
      <c r="U98" s="108"/>
      <c r="V98" s="162">
        <f t="shared" si="198"/>
        <v>0</v>
      </c>
      <c r="W98" s="187" t="str">
        <f t="shared" ref="W98:W99" si="204">V98/U98</f>
        <v>#DIV/0!</v>
      </c>
      <c r="X98" s="1"/>
      <c r="Y98" s="1"/>
      <c r="Z98" s="1"/>
    </row>
    <row r="99" ht="15.75" customHeight="1">
      <c r="A99" s="168" t="s">
        <v>352</v>
      </c>
      <c r="B99" s="1"/>
      <c r="C99" s="1"/>
      <c r="D99" s="194" t="str">
        <f t="shared" ref="D99:E99" si="199">D96</f>
        <v/>
      </c>
      <c r="E99" s="194" t="str">
        <f t="shared" si="199"/>
        <v/>
      </c>
      <c r="F99" s="169">
        <f t="shared" si="194"/>
        <v>0</v>
      </c>
      <c r="G99" s="170" t="str">
        <f t="shared" si="200"/>
        <v>#DIV/0!</v>
      </c>
      <c r="H99" s="1"/>
      <c r="I99" s="168" t="s">
        <v>352</v>
      </c>
      <c r="J99" s="1"/>
      <c r="K99" s="1"/>
      <c r="L99" s="194" t="str">
        <f t="shared" ref="L99:M99" si="201">L96</f>
        <v/>
      </c>
      <c r="M99" s="194" t="str">
        <f t="shared" si="201"/>
        <v/>
      </c>
      <c r="N99" s="169">
        <f t="shared" si="196"/>
        <v>0</v>
      </c>
      <c r="O99" s="170" t="str">
        <f t="shared" si="202"/>
        <v>#DIV/0!</v>
      </c>
      <c r="P99" s="1"/>
      <c r="Q99" s="168" t="s">
        <v>352</v>
      </c>
      <c r="R99" s="1"/>
      <c r="S99" s="1"/>
      <c r="T99" s="194" t="str">
        <f t="shared" ref="T99:U99" si="203">T96</f>
        <v/>
      </c>
      <c r="U99" s="194" t="str">
        <f t="shared" si="203"/>
        <v/>
      </c>
      <c r="V99" s="169">
        <f t="shared" si="198"/>
        <v>0</v>
      </c>
      <c r="W99" s="170" t="str">
        <f t="shared" si="204"/>
        <v>#DIV/0!</v>
      </c>
      <c r="X99" s="1"/>
      <c r="Y99" s="1"/>
      <c r="Z99" s="1"/>
    </row>
    <row r="100" ht="15.75" customHeight="1">
      <c r="A100" s="154" t="s">
        <v>374</v>
      </c>
      <c r="B100" s="1"/>
      <c r="C100" s="1"/>
      <c r="D100" s="197">
        <f t="shared" ref="D100:E100" si="205">D101+D103+D107+D109+D111+D115+D120</f>
        <v>606502.03</v>
      </c>
      <c r="E100" s="156">
        <f t="shared" si="205"/>
        <v>426802.23</v>
      </c>
      <c r="F100" s="156">
        <f t="shared" si="194"/>
        <v>179699.8</v>
      </c>
      <c r="G100" s="196"/>
      <c r="H100" s="1"/>
      <c r="I100" s="154" t="s">
        <v>374</v>
      </c>
      <c r="J100" s="1"/>
      <c r="K100" s="1"/>
      <c r="L100" s="197">
        <f t="shared" ref="L100:M100" si="206">L101+L103+L107+L109+L111+L115+L120</f>
        <v>0</v>
      </c>
      <c r="M100" s="156">
        <f t="shared" si="206"/>
        <v>0</v>
      </c>
      <c r="N100" s="156">
        <f t="shared" si="196"/>
        <v>0</v>
      </c>
      <c r="O100" s="196"/>
      <c r="P100" s="1"/>
      <c r="Q100" s="154" t="s">
        <v>374</v>
      </c>
      <c r="R100" s="1"/>
      <c r="S100" s="1"/>
      <c r="T100" s="197">
        <f t="shared" ref="T100:U100" si="207">T101+T103+T107+T109+T111+T115+T120</f>
        <v>0</v>
      </c>
      <c r="U100" s="156">
        <f t="shared" si="207"/>
        <v>0</v>
      </c>
      <c r="V100" s="156">
        <f t="shared" si="198"/>
        <v>0</v>
      </c>
      <c r="W100" s="196"/>
      <c r="X100" s="1"/>
      <c r="Y100" s="1"/>
      <c r="Z100" s="1"/>
    </row>
    <row r="101" ht="15.75" customHeight="1" outlineLevel="1">
      <c r="A101" s="183" t="s">
        <v>375</v>
      </c>
      <c r="B101" s="1"/>
      <c r="C101" s="1"/>
      <c r="D101" s="184" t="str">
        <f t="shared" ref="D101:E101" si="208">+D102</f>
        <v/>
      </c>
      <c r="E101" s="159" t="str">
        <f t="shared" si="208"/>
        <v/>
      </c>
      <c r="F101" s="166">
        <f t="shared" si="194"/>
        <v>0</v>
      </c>
      <c r="G101" s="185" t="str">
        <f t="shared" ref="G101:G121" si="211">F101/E101</f>
        <v>#DIV/0!</v>
      </c>
      <c r="H101" s="1"/>
      <c r="I101" s="183" t="s">
        <v>375</v>
      </c>
      <c r="J101" s="1"/>
      <c r="K101" s="1"/>
      <c r="L101" s="184" t="str">
        <f t="shared" ref="L101:M101" si="209">+L102</f>
        <v/>
      </c>
      <c r="M101" s="159" t="str">
        <f t="shared" si="209"/>
        <v/>
      </c>
      <c r="N101" s="166">
        <f t="shared" si="196"/>
        <v>0</v>
      </c>
      <c r="O101" s="185" t="str">
        <f t="shared" ref="O101:O121" si="212">N101/M101</f>
        <v>#DIV/0!</v>
      </c>
      <c r="P101" s="1"/>
      <c r="Q101" s="183" t="s">
        <v>375</v>
      </c>
      <c r="R101" s="1"/>
      <c r="S101" s="1"/>
      <c r="T101" s="184" t="str">
        <f t="shared" ref="T101:U101" si="210">+T102</f>
        <v/>
      </c>
      <c r="U101" s="159" t="str">
        <f t="shared" si="210"/>
        <v/>
      </c>
      <c r="V101" s="166">
        <f t="shared" si="198"/>
        <v>0</v>
      </c>
      <c r="W101" s="185" t="str">
        <f t="shared" ref="W101:W121" si="213">V101/U101</f>
        <v>#DIV/0!</v>
      </c>
      <c r="X101" s="1"/>
      <c r="Y101" s="1"/>
      <c r="Z101" s="1"/>
    </row>
    <row r="102" ht="15.75" customHeight="1" outlineLevel="3">
      <c r="A102" s="161" t="s">
        <v>376</v>
      </c>
      <c r="B102" s="1"/>
      <c r="C102" s="1"/>
      <c r="D102" s="186"/>
      <c r="E102" s="108"/>
      <c r="F102" s="162">
        <f t="shared" si="194"/>
        <v>0</v>
      </c>
      <c r="G102" s="187" t="str">
        <f t="shared" si="211"/>
        <v>#DIV/0!</v>
      </c>
      <c r="H102" s="1"/>
      <c r="I102" s="161" t="s">
        <v>376</v>
      </c>
      <c r="J102" s="1"/>
      <c r="K102" s="1"/>
      <c r="L102" s="186"/>
      <c r="M102" s="108"/>
      <c r="N102" s="162">
        <f t="shared" si="196"/>
        <v>0</v>
      </c>
      <c r="O102" s="187" t="str">
        <f t="shared" si="212"/>
        <v>#DIV/0!</v>
      </c>
      <c r="P102" s="1"/>
      <c r="Q102" s="161" t="s">
        <v>376</v>
      </c>
      <c r="R102" s="1"/>
      <c r="S102" s="1"/>
      <c r="T102" s="186"/>
      <c r="U102" s="108"/>
      <c r="V102" s="162">
        <f t="shared" si="198"/>
        <v>0</v>
      </c>
      <c r="W102" s="187" t="str">
        <f t="shared" si="213"/>
        <v>#DIV/0!</v>
      </c>
      <c r="X102" s="1"/>
      <c r="Y102" s="1"/>
      <c r="Z102" s="1"/>
    </row>
    <row r="103" ht="15.75" customHeight="1" outlineLevel="1">
      <c r="A103" s="183" t="s">
        <v>377</v>
      </c>
      <c r="B103" s="1"/>
      <c r="C103" s="1"/>
      <c r="D103" s="184">
        <f t="shared" ref="D103:E103" si="214">+SUM(D104:D106)</f>
        <v>89204.15</v>
      </c>
      <c r="E103" s="159">
        <f t="shared" si="214"/>
        <v>118069.16</v>
      </c>
      <c r="F103" s="166">
        <f t="shared" si="194"/>
        <v>-28865.01</v>
      </c>
      <c r="G103" s="185">
        <f t="shared" si="211"/>
        <v>-0.2444754413</v>
      </c>
      <c r="H103" s="1"/>
      <c r="I103" s="183" t="s">
        <v>377</v>
      </c>
      <c r="J103" s="1"/>
      <c r="K103" s="1"/>
      <c r="L103" s="184">
        <f t="shared" ref="L103:M103" si="215">+SUM(L104:L106)</f>
        <v>0</v>
      </c>
      <c r="M103" s="159">
        <f t="shared" si="215"/>
        <v>0</v>
      </c>
      <c r="N103" s="166">
        <f t="shared" si="196"/>
        <v>0</v>
      </c>
      <c r="O103" s="185" t="str">
        <f t="shared" si="212"/>
        <v>#DIV/0!</v>
      </c>
      <c r="P103" s="1"/>
      <c r="Q103" s="183" t="s">
        <v>377</v>
      </c>
      <c r="R103" s="1"/>
      <c r="S103" s="1"/>
      <c r="T103" s="184">
        <f t="shared" ref="T103:U103" si="216">+SUM(T104:T106)</f>
        <v>0</v>
      </c>
      <c r="U103" s="159">
        <f t="shared" si="216"/>
        <v>0</v>
      </c>
      <c r="V103" s="166">
        <f t="shared" si="198"/>
        <v>0</v>
      </c>
      <c r="W103" s="185" t="str">
        <f t="shared" si="213"/>
        <v>#DIV/0!</v>
      </c>
      <c r="X103" s="1"/>
      <c r="Y103" s="1"/>
      <c r="Z103" s="1"/>
    </row>
    <row r="104" ht="15.75" customHeight="1" outlineLevel="2">
      <c r="A104" s="161" t="s">
        <v>378</v>
      </c>
      <c r="B104" s="1"/>
      <c r="C104" s="1"/>
      <c r="D104" s="186">
        <v>89204.15</v>
      </c>
      <c r="E104" s="108">
        <v>118069.16</v>
      </c>
      <c r="F104" s="162">
        <f t="shared" si="194"/>
        <v>-28865.01</v>
      </c>
      <c r="G104" s="187">
        <f t="shared" si="211"/>
        <v>-0.2444754413</v>
      </c>
      <c r="H104" s="1"/>
      <c r="I104" s="161" t="s">
        <v>378</v>
      </c>
      <c r="J104" s="1"/>
      <c r="K104" s="1"/>
      <c r="L104" s="186"/>
      <c r="M104" s="108"/>
      <c r="N104" s="162">
        <f t="shared" si="196"/>
        <v>0</v>
      </c>
      <c r="O104" s="187" t="str">
        <f t="shared" si="212"/>
        <v>#DIV/0!</v>
      </c>
      <c r="P104" s="1"/>
      <c r="Q104" s="161" t="s">
        <v>378</v>
      </c>
      <c r="R104" s="1"/>
      <c r="S104" s="1"/>
      <c r="T104" s="186"/>
      <c r="U104" s="108"/>
      <c r="V104" s="162">
        <f t="shared" si="198"/>
        <v>0</v>
      </c>
      <c r="W104" s="187" t="str">
        <f t="shared" si="213"/>
        <v>#DIV/0!</v>
      </c>
      <c r="X104" s="1"/>
      <c r="Y104" s="1"/>
      <c r="Z104" s="1"/>
    </row>
    <row r="105" ht="15.75" customHeight="1" outlineLevel="2">
      <c r="A105" s="161"/>
      <c r="B105" s="1"/>
      <c r="C105" s="1"/>
      <c r="D105" s="186"/>
      <c r="E105" s="108"/>
      <c r="F105" s="162">
        <f t="shared" si="194"/>
        <v>0</v>
      </c>
      <c r="G105" s="187" t="str">
        <f t="shared" si="211"/>
        <v>#DIV/0!</v>
      </c>
      <c r="H105" s="1"/>
      <c r="I105" s="161"/>
      <c r="J105" s="1"/>
      <c r="K105" s="1"/>
      <c r="L105" s="186"/>
      <c r="M105" s="108"/>
      <c r="N105" s="162">
        <f t="shared" si="196"/>
        <v>0</v>
      </c>
      <c r="O105" s="187" t="str">
        <f t="shared" si="212"/>
        <v>#DIV/0!</v>
      </c>
      <c r="P105" s="1"/>
      <c r="Q105" s="161"/>
      <c r="R105" s="1"/>
      <c r="S105" s="1"/>
      <c r="T105" s="186"/>
      <c r="U105" s="108"/>
      <c r="V105" s="162">
        <f t="shared" si="198"/>
        <v>0</v>
      </c>
      <c r="W105" s="187" t="str">
        <f t="shared" si="213"/>
        <v>#DIV/0!</v>
      </c>
      <c r="X105" s="1"/>
      <c r="Y105" s="1"/>
      <c r="Z105" s="1"/>
    </row>
    <row r="106" ht="15.75" customHeight="1" outlineLevel="2">
      <c r="A106" s="161"/>
      <c r="B106" s="1"/>
      <c r="C106" s="1"/>
      <c r="D106" s="186"/>
      <c r="E106" s="108"/>
      <c r="F106" s="162">
        <f t="shared" si="194"/>
        <v>0</v>
      </c>
      <c r="G106" s="187" t="str">
        <f t="shared" si="211"/>
        <v>#DIV/0!</v>
      </c>
      <c r="H106" s="1"/>
      <c r="I106" s="161"/>
      <c r="J106" s="1"/>
      <c r="K106" s="1"/>
      <c r="L106" s="186"/>
      <c r="M106" s="108"/>
      <c r="N106" s="162">
        <f t="shared" si="196"/>
        <v>0</v>
      </c>
      <c r="O106" s="187" t="str">
        <f t="shared" si="212"/>
        <v>#DIV/0!</v>
      </c>
      <c r="P106" s="1"/>
      <c r="Q106" s="161"/>
      <c r="R106" s="1"/>
      <c r="S106" s="1"/>
      <c r="T106" s="186"/>
      <c r="U106" s="108"/>
      <c r="V106" s="162">
        <f t="shared" si="198"/>
        <v>0</v>
      </c>
      <c r="W106" s="187" t="str">
        <f t="shared" si="213"/>
        <v>#DIV/0!</v>
      </c>
      <c r="X106" s="1"/>
      <c r="Y106" s="1"/>
      <c r="Z106" s="1"/>
    </row>
    <row r="107" ht="15.75" customHeight="1" outlineLevel="1">
      <c r="A107" s="183" t="s">
        <v>379</v>
      </c>
      <c r="B107" s="1"/>
      <c r="C107" s="1"/>
      <c r="D107" s="184">
        <f t="shared" ref="D107:E107" si="217">D108</f>
        <v>452136.82</v>
      </c>
      <c r="E107" s="159">
        <f t="shared" si="217"/>
        <v>275746.82</v>
      </c>
      <c r="F107" s="166">
        <f t="shared" si="194"/>
        <v>176390</v>
      </c>
      <c r="G107" s="185">
        <f t="shared" si="211"/>
        <v>0.6396809943</v>
      </c>
      <c r="H107" s="1"/>
      <c r="I107" s="183" t="s">
        <v>379</v>
      </c>
      <c r="J107" s="1"/>
      <c r="K107" s="1"/>
      <c r="L107" s="184" t="str">
        <f t="shared" ref="L107:M107" si="218">L108</f>
        <v/>
      </c>
      <c r="M107" s="159" t="str">
        <f t="shared" si="218"/>
        <v/>
      </c>
      <c r="N107" s="166">
        <f t="shared" si="196"/>
        <v>0</v>
      </c>
      <c r="O107" s="185" t="str">
        <f t="shared" si="212"/>
        <v>#DIV/0!</v>
      </c>
      <c r="P107" s="1"/>
      <c r="Q107" s="183" t="s">
        <v>379</v>
      </c>
      <c r="R107" s="1"/>
      <c r="S107" s="1"/>
      <c r="T107" s="184" t="str">
        <f t="shared" ref="T107:U107" si="219">T108</f>
        <v/>
      </c>
      <c r="U107" s="159" t="str">
        <f t="shared" si="219"/>
        <v/>
      </c>
      <c r="V107" s="166">
        <f t="shared" si="198"/>
        <v>0</v>
      </c>
      <c r="W107" s="185" t="str">
        <f t="shared" si="213"/>
        <v>#DIV/0!</v>
      </c>
      <c r="X107" s="1"/>
      <c r="Y107" s="1"/>
      <c r="Z107" s="1"/>
    </row>
    <row r="108" ht="15.75" customHeight="1" outlineLevel="2">
      <c r="A108" s="161"/>
      <c r="B108" s="1"/>
      <c r="C108" s="1"/>
      <c r="D108" s="186">
        <v>452136.82</v>
      </c>
      <c r="E108" s="108">
        <v>275746.82</v>
      </c>
      <c r="F108" s="162">
        <f t="shared" si="194"/>
        <v>176390</v>
      </c>
      <c r="G108" s="187">
        <f t="shared" si="211"/>
        <v>0.6396809943</v>
      </c>
      <c r="H108" s="1"/>
      <c r="I108" s="161"/>
      <c r="J108" s="1"/>
      <c r="K108" s="1"/>
      <c r="L108" s="186"/>
      <c r="M108" s="108"/>
      <c r="N108" s="162">
        <f t="shared" si="196"/>
        <v>0</v>
      </c>
      <c r="O108" s="187" t="str">
        <f t="shared" si="212"/>
        <v>#DIV/0!</v>
      </c>
      <c r="P108" s="1"/>
      <c r="Q108" s="161"/>
      <c r="R108" s="1"/>
      <c r="S108" s="1"/>
      <c r="T108" s="186"/>
      <c r="U108" s="108"/>
      <c r="V108" s="162">
        <f t="shared" si="198"/>
        <v>0</v>
      </c>
      <c r="W108" s="187" t="str">
        <f t="shared" si="213"/>
        <v>#DIV/0!</v>
      </c>
      <c r="X108" s="1"/>
      <c r="Y108" s="1"/>
      <c r="Z108" s="1"/>
    </row>
    <row r="109" ht="15.75" customHeight="1" outlineLevel="1">
      <c r="A109" s="183" t="s">
        <v>380</v>
      </c>
      <c r="B109" s="1"/>
      <c r="C109" s="1"/>
      <c r="D109" s="184" t="str">
        <f t="shared" ref="D109:E109" si="220">+D110</f>
        <v/>
      </c>
      <c r="E109" s="159" t="str">
        <f t="shared" si="220"/>
        <v/>
      </c>
      <c r="F109" s="166">
        <f t="shared" si="194"/>
        <v>0</v>
      </c>
      <c r="G109" s="185" t="str">
        <f t="shared" si="211"/>
        <v>#DIV/0!</v>
      </c>
      <c r="H109" s="1"/>
      <c r="I109" s="183" t="s">
        <v>380</v>
      </c>
      <c r="J109" s="1"/>
      <c r="K109" s="1"/>
      <c r="L109" s="184" t="str">
        <f t="shared" ref="L109:M109" si="221">+L110</f>
        <v/>
      </c>
      <c r="M109" s="159" t="str">
        <f t="shared" si="221"/>
        <v/>
      </c>
      <c r="N109" s="166">
        <f t="shared" si="196"/>
        <v>0</v>
      </c>
      <c r="O109" s="185" t="str">
        <f t="shared" si="212"/>
        <v>#DIV/0!</v>
      </c>
      <c r="P109" s="1"/>
      <c r="Q109" s="183" t="s">
        <v>380</v>
      </c>
      <c r="R109" s="1"/>
      <c r="S109" s="1"/>
      <c r="T109" s="184" t="str">
        <f t="shared" ref="T109:U109" si="222">+T110</f>
        <v/>
      </c>
      <c r="U109" s="159" t="str">
        <f t="shared" si="222"/>
        <v/>
      </c>
      <c r="V109" s="166">
        <f t="shared" si="198"/>
        <v>0</v>
      </c>
      <c r="W109" s="185" t="str">
        <f t="shared" si="213"/>
        <v>#DIV/0!</v>
      </c>
      <c r="X109" s="1"/>
      <c r="Y109" s="1"/>
      <c r="Z109" s="1"/>
    </row>
    <row r="110" ht="15.75" customHeight="1" outlineLevel="2">
      <c r="A110" s="161"/>
      <c r="B110" s="1"/>
      <c r="C110" s="1"/>
      <c r="D110" s="186"/>
      <c r="E110" s="108"/>
      <c r="F110" s="162">
        <f t="shared" si="194"/>
        <v>0</v>
      </c>
      <c r="G110" s="187" t="str">
        <f t="shared" si="211"/>
        <v>#DIV/0!</v>
      </c>
      <c r="H110" s="1"/>
      <c r="I110" s="161"/>
      <c r="J110" s="1"/>
      <c r="K110" s="1"/>
      <c r="L110" s="186"/>
      <c r="M110" s="108"/>
      <c r="N110" s="162">
        <f t="shared" si="196"/>
        <v>0</v>
      </c>
      <c r="O110" s="187" t="str">
        <f t="shared" si="212"/>
        <v>#DIV/0!</v>
      </c>
      <c r="P110" s="1"/>
      <c r="Q110" s="161"/>
      <c r="R110" s="1"/>
      <c r="S110" s="1"/>
      <c r="T110" s="186"/>
      <c r="U110" s="108"/>
      <c r="V110" s="162">
        <f t="shared" si="198"/>
        <v>0</v>
      </c>
      <c r="W110" s="187" t="str">
        <f t="shared" si="213"/>
        <v>#DIV/0!</v>
      </c>
      <c r="X110" s="1"/>
      <c r="Y110" s="1"/>
      <c r="Z110" s="1"/>
    </row>
    <row r="111" ht="15.75" customHeight="1" outlineLevel="1">
      <c r="A111" s="183" t="s">
        <v>381</v>
      </c>
      <c r="B111" s="1"/>
      <c r="C111" s="1"/>
      <c r="D111" s="184">
        <f t="shared" ref="D111:E111" si="223">+SUM(D112:D114)</f>
        <v>37227.06</v>
      </c>
      <c r="E111" s="159">
        <f t="shared" si="223"/>
        <v>8463.76</v>
      </c>
      <c r="F111" s="166">
        <f t="shared" si="194"/>
        <v>28763.3</v>
      </c>
      <c r="G111" s="185">
        <f t="shared" si="211"/>
        <v>3.398406855</v>
      </c>
      <c r="H111" s="1"/>
      <c r="I111" s="183" t="s">
        <v>381</v>
      </c>
      <c r="J111" s="1"/>
      <c r="K111" s="1"/>
      <c r="L111" s="184">
        <f t="shared" ref="L111:M111" si="224">+SUM(L112:L114)</f>
        <v>0</v>
      </c>
      <c r="M111" s="159">
        <f t="shared" si="224"/>
        <v>0</v>
      </c>
      <c r="N111" s="166">
        <f t="shared" si="196"/>
        <v>0</v>
      </c>
      <c r="O111" s="185" t="str">
        <f t="shared" si="212"/>
        <v>#DIV/0!</v>
      </c>
      <c r="P111" s="1"/>
      <c r="Q111" s="183" t="s">
        <v>381</v>
      </c>
      <c r="R111" s="1"/>
      <c r="S111" s="1"/>
      <c r="T111" s="184">
        <f t="shared" ref="T111:U111" si="225">+SUM(T112:T114)</f>
        <v>0</v>
      </c>
      <c r="U111" s="159">
        <f t="shared" si="225"/>
        <v>0</v>
      </c>
      <c r="V111" s="166">
        <f t="shared" si="198"/>
        <v>0</v>
      </c>
      <c r="W111" s="185" t="str">
        <f t="shared" si="213"/>
        <v>#DIV/0!</v>
      </c>
      <c r="X111" s="1"/>
      <c r="Y111" s="1"/>
      <c r="Z111" s="1"/>
    </row>
    <row r="112" ht="15.75" customHeight="1" outlineLevel="2">
      <c r="A112" s="161" t="s">
        <v>382</v>
      </c>
      <c r="B112" s="1"/>
      <c r="C112" s="1"/>
      <c r="D112" s="186">
        <v>37227.06</v>
      </c>
      <c r="E112" s="108">
        <v>8463.76</v>
      </c>
      <c r="F112" s="162">
        <f t="shared" si="194"/>
        <v>28763.3</v>
      </c>
      <c r="G112" s="187">
        <f t="shared" si="211"/>
        <v>3.398406855</v>
      </c>
      <c r="H112" s="1"/>
      <c r="I112" s="161" t="s">
        <v>382</v>
      </c>
      <c r="J112" s="1"/>
      <c r="K112" s="1"/>
      <c r="L112" s="186"/>
      <c r="M112" s="108"/>
      <c r="N112" s="162">
        <f t="shared" si="196"/>
        <v>0</v>
      </c>
      <c r="O112" s="187" t="str">
        <f t="shared" si="212"/>
        <v>#DIV/0!</v>
      </c>
      <c r="P112" s="1"/>
      <c r="Q112" s="161" t="s">
        <v>382</v>
      </c>
      <c r="R112" s="1"/>
      <c r="S112" s="1"/>
      <c r="T112" s="186"/>
      <c r="U112" s="108"/>
      <c r="V112" s="162">
        <f t="shared" si="198"/>
        <v>0</v>
      </c>
      <c r="W112" s="187" t="str">
        <f t="shared" si="213"/>
        <v>#DIV/0!</v>
      </c>
      <c r="X112" s="1"/>
      <c r="Y112" s="1"/>
      <c r="Z112" s="1"/>
    </row>
    <row r="113" ht="15.75" customHeight="1" outlineLevel="2">
      <c r="A113" s="161"/>
      <c r="B113" s="1"/>
      <c r="C113" s="1"/>
      <c r="D113" s="186"/>
      <c r="E113" s="125"/>
      <c r="F113" s="162">
        <f t="shared" si="194"/>
        <v>0</v>
      </c>
      <c r="G113" s="187" t="str">
        <f t="shared" si="211"/>
        <v>#DIV/0!</v>
      </c>
      <c r="H113" s="1"/>
      <c r="I113" s="161"/>
      <c r="J113" s="1"/>
      <c r="K113" s="1"/>
      <c r="L113" s="186"/>
      <c r="M113" s="125"/>
      <c r="N113" s="162">
        <f t="shared" si="196"/>
        <v>0</v>
      </c>
      <c r="O113" s="187" t="str">
        <f t="shared" si="212"/>
        <v>#DIV/0!</v>
      </c>
      <c r="P113" s="1"/>
      <c r="Q113" s="161"/>
      <c r="R113" s="1"/>
      <c r="S113" s="1"/>
      <c r="T113" s="186"/>
      <c r="U113" s="125"/>
      <c r="V113" s="162">
        <f t="shared" si="198"/>
        <v>0</v>
      </c>
      <c r="W113" s="187" t="str">
        <f t="shared" si="213"/>
        <v>#DIV/0!</v>
      </c>
      <c r="X113" s="1"/>
      <c r="Y113" s="1"/>
      <c r="Z113" s="1"/>
    </row>
    <row r="114" ht="15.75" customHeight="1" outlineLevel="2">
      <c r="A114" s="161"/>
      <c r="B114" s="1"/>
      <c r="C114" s="1"/>
      <c r="D114" s="186"/>
      <c r="E114" s="108"/>
      <c r="F114" s="162">
        <f t="shared" si="194"/>
        <v>0</v>
      </c>
      <c r="G114" s="187" t="str">
        <f t="shared" si="211"/>
        <v>#DIV/0!</v>
      </c>
      <c r="H114" s="1"/>
      <c r="I114" s="161"/>
      <c r="J114" s="1"/>
      <c r="K114" s="1"/>
      <c r="L114" s="186"/>
      <c r="M114" s="108"/>
      <c r="N114" s="162">
        <f t="shared" si="196"/>
        <v>0</v>
      </c>
      <c r="O114" s="187" t="str">
        <f t="shared" si="212"/>
        <v>#DIV/0!</v>
      </c>
      <c r="P114" s="1"/>
      <c r="Q114" s="161"/>
      <c r="R114" s="1"/>
      <c r="S114" s="1"/>
      <c r="T114" s="186"/>
      <c r="U114" s="108"/>
      <c r="V114" s="162">
        <f t="shared" si="198"/>
        <v>0</v>
      </c>
      <c r="W114" s="187" t="str">
        <f t="shared" si="213"/>
        <v>#DIV/0!</v>
      </c>
      <c r="X114" s="1"/>
      <c r="Y114" s="1"/>
      <c r="Z114" s="1"/>
    </row>
    <row r="115" ht="15.75" customHeight="1" outlineLevel="1">
      <c r="A115" s="183" t="s">
        <v>383</v>
      </c>
      <c r="B115" s="1"/>
      <c r="C115" s="1"/>
      <c r="D115" s="184">
        <f t="shared" ref="D115:E115" si="226">SUM(D116:D119)</f>
        <v>23287.6</v>
      </c>
      <c r="E115" s="159">
        <f t="shared" si="226"/>
        <v>21704.09</v>
      </c>
      <c r="F115" s="166">
        <f t="shared" si="194"/>
        <v>1583.51</v>
      </c>
      <c r="G115" s="185">
        <f t="shared" si="211"/>
        <v>0.07295905979</v>
      </c>
      <c r="H115" s="1"/>
      <c r="I115" s="183" t="s">
        <v>383</v>
      </c>
      <c r="J115" s="1"/>
      <c r="K115" s="1"/>
      <c r="L115" s="184">
        <f t="shared" ref="L115:M115" si="227">SUM(L116:L119)</f>
        <v>0</v>
      </c>
      <c r="M115" s="159">
        <f t="shared" si="227"/>
        <v>0</v>
      </c>
      <c r="N115" s="166">
        <f t="shared" si="196"/>
        <v>0</v>
      </c>
      <c r="O115" s="185" t="str">
        <f t="shared" si="212"/>
        <v>#DIV/0!</v>
      </c>
      <c r="P115" s="1"/>
      <c r="Q115" s="183" t="s">
        <v>383</v>
      </c>
      <c r="R115" s="1"/>
      <c r="S115" s="1"/>
      <c r="T115" s="184">
        <f t="shared" ref="T115:U115" si="228">SUM(T116:T119)</f>
        <v>0</v>
      </c>
      <c r="U115" s="159">
        <f t="shared" si="228"/>
        <v>0</v>
      </c>
      <c r="V115" s="166">
        <f t="shared" si="198"/>
        <v>0</v>
      </c>
      <c r="W115" s="185" t="str">
        <f t="shared" si="213"/>
        <v>#DIV/0!</v>
      </c>
      <c r="X115" s="1"/>
      <c r="Y115" s="1"/>
      <c r="Z115" s="1"/>
    </row>
    <row r="116" ht="15.75" customHeight="1" outlineLevel="2">
      <c r="A116" s="161"/>
      <c r="B116" s="1"/>
      <c r="C116" s="1"/>
      <c r="D116" s="186">
        <v>23287.6</v>
      </c>
      <c r="E116" s="108">
        <v>21704.09</v>
      </c>
      <c r="F116" s="162">
        <f t="shared" si="194"/>
        <v>1583.51</v>
      </c>
      <c r="G116" s="187">
        <f t="shared" si="211"/>
        <v>0.07295905979</v>
      </c>
      <c r="H116" s="1"/>
      <c r="I116" s="161"/>
      <c r="J116" s="1"/>
      <c r="K116" s="1"/>
      <c r="L116" s="186"/>
      <c r="M116" s="108"/>
      <c r="N116" s="162">
        <f t="shared" si="196"/>
        <v>0</v>
      </c>
      <c r="O116" s="187" t="str">
        <f t="shared" si="212"/>
        <v>#DIV/0!</v>
      </c>
      <c r="P116" s="1"/>
      <c r="Q116" s="161"/>
      <c r="R116" s="1"/>
      <c r="S116" s="1"/>
      <c r="T116" s="186"/>
      <c r="U116" s="108"/>
      <c r="V116" s="162">
        <f t="shared" si="198"/>
        <v>0</v>
      </c>
      <c r="W116" s="187" t="str">
        <f t="shared" si="213"/>
        <v>#DIV/0!</v>
      </c>
      <c r="X116" s="1"/>
      <c r="Y116" s="1"/>
      <c r="Z116" s="1"/>
    </row>
    <row r="117" ht="15.75" customHeight="1" outlineLevel="2">
      <c r="A117" s="161"/>
      <c r="B117" s="1"/>
      <c r="C117" s="1"/>
      <c r="D117" s="186"/>
      <c r="E117" s="108"/>
      <c r="F117" s="162">
        <f t="shared" si="194"/>
        <v>0</v>
      </c>
      <c r="G117" s="187" t="str">
        <f t="shared" si="211"/>
        <v>#DIV/0!</v>
      </c>
      <c r="H117" s="1"/>
      <c r="I117" s="161"/>
      <c r="J117" s="1"/>
      <c r="K117" s="1"/>
      <c r="L117" s="186"/>
      <c r="M117" s="108"/>
      <c r="N117" s="162">
        <f t="shared" si="196"/>
        <v>0</v>
      </c>
      <c r="O117" s="187" t="str">
        <f t="shared" si="212"/>
        <v>#DIV/0!</v>
      </c>
      <c r="P117" s="1"/>
      <c r="Q117" s="161"/>
      <c r="R117" s="1"/>
      <c r="S117" s="1"/>
      <c r="T117" s="186"/>
      <c r="U117" s="108"/>
      <c r="V117" s="162">
        <f t="shared" si="198"/>
        <v>0</v>
      </c>
      <c r="W117" s="187" t="str">
        <f t="shared" si="213"/>
        <v>#DIV/0!</v>
      </c>
      <c r="X117" s="1"/>
      <c r="Y117" s="1"/>
      <c r="Z117" s="1"/>
    </row>
    <row r="118" ht="15.75" customHeight="1" outlineLevel="2">
      <c r="A118" s="161"/>
      <c r="B118" s="1"/>
      <c r="C118" s="1"/>
      <c r="D118" s="186"/>
      <c r="E118" s="108"/>
      <c r="F118" s="162">
        <f t="shared" si="194"/>
        <v>0</v>
      </c>
      <c r="G118" s="187" t="str">
        <f t="shared" si="211"/>
        <v>#DIV/0!</v>
      </c>
      <c r="H118" s="1"/>
      <c r="I118" s="161"/>
      <c r="J118" s="1"/>
      <c r="K118" s="1"/>
      <c r="L118" s="186"/>
      <c r="M118" s="108"/>
      <c r="N118" s="162">
        <f t="shared" si="196"/>
        <v>0</v>
      </c>
      <c r="O118" s="187" t="str">
        <f t="shared" si="212"/>
        <v>#DIV/0!</v>
      </c>
      <c r="P118" s="1"/>
      <c r="Q118" s="161"/>
      <c r="R118" s="1"/>
      <c r="S118" s="1"/>
      <c r="T118" s="186"/>
      <c r="U118" s="108"/>
      <c r="V118" s="162">
        <f t="shared" si="198"/>
        <v>0</v>
      </c>
      <c r="W118" s="187" t="str">
        <f t="shared" si="213"/>
        <v>#DIV/0!</v>
      </c>
      <c r="X118" s="1"/>
      <c r="Y118" s="1"/>
      <c r="Z118" s="1"/>
    </row>
    <row r="119" ht="15.75" customHeight="1" outlineLevel="2">
      <c r="A119" s="161"/>
      <c r="B119" s="1"/>
      <c r="C119" s="1"/>
      <c r="D119" s="186"/>
      <c r="E119" s="108"/>
      <c r="F119" s="162">
        <f t="shared" si="194"/>
        <v>0</v>
      </c>
      <c r="G119" s="187" t="str">
        <f t="shared" si="211"/>
        <v>#DIV/0!</v>
      </c>
      <c r="H119" s="1"/>
      <c r="I119" s="161"/>
      <c r="J119" s="1"/>
      <c r="K119" s="1"/>
      <c r="L119" s="186"/>
      <c r="M119" s="108"/>
      <c r="N119" s="162">
        <f t="shared" si="196"/>
        <v>0</v>
      </c>
      <c r="O119" s="187" t="str">
        <f t="shared" si="212"/>
        <v>#DIV/0!</v>
      </c>
      <c r="P119" s="1"/>
      <c r="Q119" s="161"/>
      <c r="R119" s="1"/>
      <c r="S119" s="1"/>
      <c r="T119" s="186"/>
      <c r="U119" s="108"/>
      <c r="V119" s="162">
        <f t="shared" si="198"/>
        <v>0</v>
      </c>
      <c r="W119" s="187" t="str">
        <f t="shared" si="213"/>
        <v>#DIV/0!</v>
      </c>
      <c r="X119" s="1"/>
      <c r="Y119" s="1"/>
      <c r="Z119" s="1"/>
    </row>
    <row r="120" ht="15.75" customHeight="1" outlineLevel="1">
      <c r="A120" s="183" t="s">
        <v>384</v>
      </c>
      <c r="B120" s="1"/>
      <c r="C120" s="1"/>
      <c r="D120" s="184">
        <f t="shared" ref="D120:E120" si="229">SUM(D121)</f>
        <v>4646.4</v>
      </c>
      <c r="E120" s="159">
        <f t="shared" si="229"/>
        <v>2818.4</v>
      </c>
      <c r="F120" s="166">
        <f t="shared" si="194"/>
        <v>1828</v>
      </c>
      <c r="G120" s="185">
        <f t="shared" si="211"/>
        <v>0.6485949475</v>
      </c>
      <c r="H120" s="1"/>
      <c r="I120" s="183" t="s">
        <v>384</v>
      </c>
      <c r="J120" s="1"/>
      <c r="K120" s="1"/>
      <c r="L120" s="184">
        <f t="shared" ref="L120:M120" si="230">SUM(L121)</f>
        <v>0</v>
      </c>
      <c r="M120" s="159">
        <f t="shared" si="230"/>
        <v>0</v>
      </c>
      <c r="N120" s="166">
        <f t="shared" si="196"/>
        <v>0</v>
      </c>
      <c r="O120" s="185" t="str">
        <f t="shared" si="212"/>
        <v>#DIV/0!</v>
      </c>
      <c r="P120" s="1"/>
      <c r="Q120" s="183" t="s">
        <v>384</v>
      </c>
      <c r="R120" s="1"/>
      <c r="S120" s="1"/>
      <c r="T120" s="184">
        <f t="shared" ref="T120:U120" si="231">SUM(T121)</f>
        <v>0</v>
      </c>
      <c r="U120" s="159">
        <f t="shared" si="231"/>
        <v>0</v>
      </c>
      <c r="V120" s="166">
        <f t="shared" si="198"/>
        <v>0</v>
      </c>
      <c r="W120" s="185" t="str">
        <f t="shared" si="213"/>
        <v>#DIV/0!</v>
      </c>
      <c r="X120" s="1"/>
      <c r="Y120" s="1"/>
      <c r="Z120" s="1"/>
    </row>
    <row r="121" ht="15.75" customHeight="1" outlineLevel="2">
      <c r="A121" s="161"/>
      <c r="B121" s="1"/>
      <c r="C121" s="1"/>
      <c r="D121" s="186">
        <v>4646.4</v>
      </c>
      <c r="E121" s="108">
        <v>2818.4</v>
      </c>
      <c r="F121" s="162">
        <f t="shared" si="194"/>
        <v>1828</v>
      </c>
      <c r="G121" s="187">
        <f t="shared" si="211"/>
        <v>0.6485949475</v>
      </c>
      <c r="H121" s="1"/>
      <c r="I121" s="161"/>
      <c r="J121" s="1"/>
      <c r="K121" s="1"/>
      <c r="L121" s="186"/>
      <c r="M121" s="108"/>
      <c r="N121" s="162">
        <f t="shared" si="196"/>
        <v>0</v>
      </c>
      <c r="O121" s="187" t="str">
        <f t="shared" si="212"/>
        <v>#DIV/0!</v>
      </c>
      <c r="P121" s="1"/>
      <c r="Q121" s="161"/>
      <c r="R121" s="1"/>
      <c r="S121" s="1"/>
      <c r="T121" s="186"/>
      <c r="U121" s="108"/>
      <c r="V121" s="162">
        <f t="shared" si="198"/>
        <v>0</v>
      </c>
      <c r="W121" s="187" t="str">
        <f t="shared" si="213"/>
        <v>#DIV/0!</v>
      </c>
      <c r="X121" s="1"/>
      <c r="Y121" s="1"/>
      <c r="Z121" s="1"/>
    </row>
    <row r="122" ht="15.75" customHeight="1" collapsed="1">
      <c r="A122" s="154" t="s">
        <v>349</v>
      </c>
      <c r="B122" s="1"/>
      <c r="C122" s="1"/>
      <c r="D122" s="197" t="str">
        <f t="shared" ref="D122:E122" si="232">D123</f>
        <v/>
      </c>
      <c r="E122" s="156" t="str">
        <f t="shared" si="232"/>
        <v/>
      </c>
      <c r="F122" s="164">
        <f t="shared" si="194"/>
        <v>0</v>
      </c>
      <c r="G122" s="199"/>
      <c r="H122" s="1"/>
      <c r="I122" s="154" t="s">
        <v>349</v>
      </c>
      <c r="J122" s="1"/>
      <c r="K122" s="1"/>
      <c r="L122" s="197" t="str">
        <f t="shared" ref="L122:M122" si="233">L123</f>
        <v/>
      </c>
      <c r="M122" s="156" t="str">
        <f t="shared" si="233"/>
        <v/>
      </c>
      <c r="N122" s="164">
        <f t="shared" si="196"/>
        <v>0</v>
      </c>
      <c r="O122" s="199"/>
      <c r="P122" s="1"/>
      <c r="Q122" s="154" t="s">
        <v>349</v>
      </c>
      <c r="R122" s="1"/>
      <c r="S122" s="1"/>
      <c r="T122" s="197" t="str">
        <f t="shared" ref="T122:U122" si="234">T123</f>
        <v/>
      </c>
      <c r="U122" s="156" t="str">
        <f t="shared" si="234"/>
        <v/>
      </c>
      <c r="V122" s="164">
        <f t="shared" si="198"/>
        <v>0</v>
      </c>
      <c r="W122" s="199"/>
      <c r="X122" s="1"/>
      <c r="Y122" s="1"/>
      <c r="Z122" s="1"/>
    </row>
    <row r="123" ht="15.75" hidden="1" customHeight="1" outlineLevel="1">
      <c r="A123" s="183" t="s">
        <v>385</v>
      </c>
      <c r="B123" s="1"/>
      <c r="C123" s="1"/>
      <c r="D123" s="184" t="str">
        <f t="shared" ref="D123:E123" si="235">D124</f>
        <v/>
      </c>
      <c r="E123" s="159" t="str">
        <f t="shared" si="235"/>
        <v/>
      </c>
      <c r="F123" s="166">
        <f t="shared" si="194"/>
        <v>0</v>
      </c>
      <c r="G123" s="198"/>
      <c r="H123" s="1"/>
      <c r="I123" s="183" t="s">
        <v>385</v>
      </c>
      <c r="J123" s="1"/>
      <c r="K123" s="1"/>
      <c r="L123" s="184" t="str">
        <f t="shared" ref="L123:M123" si="236">L124</f>
        <v/>
      </c>
      <c r="M123" s="159" t="str">
        <f t="shared" si="236"/>
        <v/>
      </c>
      <c r="N123" s="166">
        <f t="shared" si="196"/>
        <v>0</v>
      </c>
      <c r="O123" s="198"/>
      <c r="P123" s="1"/>
      <c r="Q123" s="183" t="s">
        <v>385</v>
      </c>
      <c r="R123" s="1"/>
      <c r="S123" s="1"/>
      <c r="T123" s="184" t="str">
        <f t="shared" ref="T123:U123" si="237">T124</f>
        <v/>
      </c>
      <c r="U123" s="159" t="str">
        <f t="shared" si="237"/>
        <v/>
      </c>
      <c r="V123" s="166">
        <f t="shared" si="198"/>
        <v>0</v>
      </c>
      <c r="W123" s="198"/>
      <c r="X123" s="1"/>
      <c r="Y123" s="1"/>
      <c r="Z123" s="1"/>
    </row>
    <row r="124" ht="15.75" hidden="1" customHeight="1" outlineLevel="2">
      <c r="A124" s="161" t="s">
        <v>386</v>
      </c>
      <c r="B124" s="1"/>
      <c r="C124" s="1"/>
      <c r="D124" s="186"/>
      <c r="E124" s="108"/>
      <c r="F124" s="162">
        <f t="shared" si="194"/>
        <v>0</v>
      </c>
      <c r="G124" s="198"/>
      <c r="H124" s="1"/>
      <c r="I124" s="161" t="s">
        <v>386</v>
      </c>
      <c r="J124" s="1"/>
      <c r="K124" s="1"/>
      <c r="L124" s="186"/>
      <c r="M124" s="108"/>
      <c r="N124" s="162">
        <f t="shared" si="196"/>
        <v>0</v>
      </c>
      <c r="O124" s="198"/>
      <c r="P124" s="1"/>
      <c r="Q124" s="161" t="s">
        <v>386</v>
      </c>
      <c r="R124" s="1"/>
      <c r="S124" s="1"/>
      <c r="T124" s="186"/>
      <c r="U124" s="108"/>
      <c r="V124" s="162">
        <f t="shared" si="198"/>
        <v>0</v>
      </c>
      <c r="W124" s="198"/>
      <c r="X124" s="1"/>
      <c r="Y124" s="1"/>
      <c r="Z124" s="1"/>
    </row>
    <row r="125" ht="15.75" customHeight="1">
      <c r="A125" s="168" t="s">
        <v>387</v>
      </c>
      <c r="B125" s="1"/>
      <c r="C125" s="1"/>
      <c r="D125" s="194">
        <f t="shared" ref="D125:E125" si="238">D100+D122</f>
        <v>606502.03</v>
      </c>
      <c r="E125" s="169">
        <f t="shared" si="238"/>
        <v>426802.23</v>
      </c>
      <c r="F125" s="169">
        <f t="shared" si="194"/>
        <v>179699.8</v>
      </c>
      <c r="G125" s="170">
        <f t="shared" ref="G125:G126" si="242">F125/E125</f>
        <v>0.4210376314</v>
      </c>
      <c r="H125" s="1"/>
      <c r="I125" s="168" t="s">
        <v>387</v>
      </c>
      <c r="J125" s="1"/>
      <c r="K125" s="1"/>
      <c r="L125" s="194">
        <f t="shared" ref="L125:M125" si="239">L100+L122</f>
        <v>0</v>
      </c>
      <c r="M125" s="169">
        <f t="shared" si="239"/>
        <v>0</v>
      </c>
      <c r="N125" s="169">
        <f t="shared" si="196"/>
        <v>0</v>
      </c>
      <c r="O125" s="170" t="str">
        <f t="shared" ref="O125:O126" si="244">N125/M125</f>
        <v>#DIV/0!</v>
      </c>
      <c r="P125" s="1"/>
      <c r="Q125" s="168" t="s">
        <v>387</v>
      </c>
      <c r="R125" s="1"/>
      <c r="S125" s="1"/>
      <c r="T125" s="194">
        <f t="shared" ref="T125:U125" si="240">T100+T122</f>
        <v>0</v>
      </c>
      <c r="U125" s="169">
        <f t="shared" si="240"/>
        <v>0</v>
      </c>
      <c r="V125" s="169">
        <f t="shared" si="198"/>
        <v>0</v>
      </c>
      <c r="W125" s="170" t="str">
        <f t="shared" ref="W125:W126" si="246">V125/U125</f>
        <v>#DIV/0!</v>
      </c>
      <c r="X125" s="1"/>
      <c r="Y125" s="1"/>
      <c r="Z125" s="1"/>
    </row>
    <row r="126" ht="15.75" customHeight="1">
      <c r="A126" s="200" t="s">
        <v>388</v>
      </c>
      <c r="B126" s="1"/>
      <c r="C126" s="1"/>
      <c r="D126" s="201">
        <f t="shared" ref="D126:E126" si="241">D125+D94+D99</f>
        <v>468086.98</v>
      </c>
      <c r="E126" s="202">
        <f t="shared" si="241"/>
        <v>464112.19</v>
      </c>
      <c r="F126" s="202">
        <f t="shared" si="194"/>
        <v>3974.79</v>
      </c>
      <c r="G126" s="203">
        <f t="shared" si="242"/>
        <v>0.00856428701</v>
      </c>
      <c r="H126" s="1"/>
      <c r="I126" s="200" t="s">
        <v>388</v>
      </c>
      <c r="J126" s="1"/>
      <c r="K126" s="1"/>
      <c r="L126" s="201">
        <f t="shared" ref="L126:M126" si="243">L125+L94+L99</f>
        <v>0</v>
      </c>
      <c r="M126" s="202">
        <f t="shared" si="243"/>
        <v>0</v>
      </c>
      <c r="N126" s="202">
        <f t="shared" si="196"/>
        <v>0</v>
      </c>
      <c r="O126" s="203" t="str">
        <f t="shared" si="244"/>
        <v>#DIV/0!</v>
      </c>
      <c r="P126" s="1"/>
      <c r="Q126" s="200" t="s">
        <v>388</v>
      </c>
      <c r="R126" s="1"/>
      <c r="S126" s="1"/>
      <c r="T126" s="201">
        <f t="shared" ref="T126:U126" si="245">T125+T94+T99</f>
        <v>0</v>
      </c>
      <c r="U126" s="202">
        <f t="shared" si="245"/>
        <v>0</v>
      </c>
      <c r="V126" s="202">
        <f t="shared" si="198"/>
        <v>0</v>
      </c>
      <c r="W126" s="203" t="str">
        <f t="shared" si="246"/>
        <v>#DIV/0!</v>
      </c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F1:G1"/>
    <mergeCell ref="N1:O1"/>
    <mergeCell ref="V1:W1"/>
    <mergeCell ref="F76:G76"/>
    <mergeCell ref="N76:O76"/>
    <mergeCell ref="V76:W7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7.0" topLeftCell="G8" activePane="bottomRight" state="frozen"/>
      <selection activeCell="G1" sqref="G1" pane="topRight"/>
      <selection activeCell="A8" sqref="A8" pane="bottomLeft"/>
      <selection activeCell="G8" sqref="G8" pane="bottomRight"/>
    </sheetView>
  </sheetViews>
  <sheetFormatPr customHeight="1" defaultColWidth="14.43" defaultRowHeight="15.0" outlineLevelRow="2"/>
  <cols>
    <col customWidth="1" min="1" max="1" width="11.43"/>
    <col customWidth="1" min="2" max="2" width="7.86"/>
    <col customWidth="1" min="3" max="3" width="15.43"/>
    <col customWidth="1" min="4" max="4" width="3.57"/>
    <col customWidth="1" min="5" max="5" width="16.71"/>
    <col customWidth="1" min="6" max="6" width="14.0"/>
    <col customWidth="1" min="7" max="13" width="9.29"/>
    <col customWidth="1" min="14" max="14" width="9.86"/>
    <col customWidth="1" min="15" max="15" width="11.14"/>
    <col customWidth="1" min="16" max="16" width="9.86"/>
    <col customWidth="1" min="17" max="17" width="11.71"/>
    <col customWidth="1" min="18" max="18" width="11.29"/>
    <col customWidth="1" min="19" max="19" width="2.86"/>
    <col customWidth="1" min="20" max="20" width="13.14"/>
    <col customWidth="1" min="21" max="21" width="11.43"/>
    <col customWidth="1" min="22" max="26" width="10.71"/>
  </cols>
  <sheetData>
    <row r="1" ht="24.0" customHeight="1">
      <c r="A1" s="1"/>
      <c r="B1" s="1"/>
      <c r="C1" s="1"/>
      <c r="D1" s="204"/>
      <c r="E1" s="1"/>
      <c r="F1" s="1"/>
      <c r="G1" s="205" t="s">
        <v>389</v>
      </c>
      <c r="U1" s="1"/>
      <c r="V1" s="1"/>
      <c r="W1" s="1"/>
      <c r="X1" s="1"/>
      <c r="Y1" s="1"/>
      <c r="Z1" s="1"/>
    </row>
    <row r="2">
      <c r="A2" s="1"/>
      <c r="B2" s="1"/>
      <c r="C2" s="1"/>
      <c r="D2" s="204"/>
      <c r="E2" s="1"/>
      <c r="F2" s="1"/>
      <c r="G2" s="206" t="s">
        <v>390</v>
      </c>
      <c r="H2" s="206" t="s">
        <v>391</v>
      </c>
      <c r="I2" s="206" t="s">
        <v>392</v>
      </c>
      <c r="J2" s="206" t="s">
        <v>393</v>
      </c>
      <c r="K2" s="206" t="s">
        <v>394</v>
      </c>
      <c r="L2" s="206" t="s">
        <v>395</v>
      </c>
      <c r="M2" s="206" t="s">
        <v>396</v>
      </c>
      <c r="N2" s="206" t="s">
        <v>397</v>
      </c>
      <c r="O2" s="206" t="s">
        <v>398</v>
      </c>
      <c r="P2" s="206" t="s">
        <v>399</v>
      </c>
      <c r="Q2" s="206" t="s">
        <v>400</v>
      </c>
      <c r="R2" s="206" t="s">
        <v>401</v>
      </c>
      <c r="S2" s="1"/>
      <c r="T2" s="207">
        <v>2022.0</v>
      </c>
      <c r="U2" s="1"/>
      <c r="V2" s="1"/>
      <c r="W2" s="1"/>
      <c r="X2" s="1"/>
      <c r="Y2" s="1"/>
      <c r="Z2" s="1"/>
    </row>
    <row r="3">
      <c r="A3" s="1"/>
      <c r="B3" s="1"/>
      <c r="C3" s="1"/>
      <c r="D3" s="204"/>
      <c r="E3" s="1"/>
      <c r="F3" s="208" t="s">
        <v>402</v>
      </c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1"/>
      <c r="T3" s="209">
        <f t="shared" ref="T3:T6" si="1">SUM(G3:R3)</f>
        <v>0</v>
      </c>
      <c r="U3" s="1"/>
      <c r="V3" s="1"/>
      <c r="W3" s="1"/>
      <c r="X3" s="1"/>
      <c r="Y3" s="1"/>
      <c r="Z3" s="1"/>
    </row>
    <row r="4">
      <c r="A4" s="1"/>
      <c r="B4" s="1"/>
      <c r="C4" s="1"/>
      <c r="D4" s="204"/>
      <c r="E4" s="1"/>
      <c r="F4" s="208" t="s">
        <v>403</v>
      </c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1"/>
      <c r="T4" s="209">
        <f t="shared" si="1"/>
        <v>0</v>
      </c>
      <c r="U4" s="1"/>
      <c r="V4" s="1"/>
      <c r="W4" s="1"/>
      <c r="X4" s="1"/>
      <c r="Y4" s="1"/>
      <c r="Z4" s="1"/>
    </row>
    <row r="5">
      <c r="A5" s="1"/>
      <c r="B5" s="1"/>
      <c r="C5" s="1"/>
      <c r="D5" s="204"/>
      <c r="E5" s="1"/>
      <c r="F5" s="208" t="s">
        <v>404</v>
      </c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1"/>
      <c r="T5" s="207">
        <f t="shared" si="1"/>
        <v>0</v>
      </c>
      <c r="U5" s="1"/>
      <c r="V5" s="1"/>
      <c r="W5" s="1"/>
      <c r="X5" s="1"/>
      <c r="Y5" s="1"/>
      <c r="Z5" s="1"/>
    </row>
    <row r="6">
      <c r="A6" s="1"/>
      <c r="B6" s="1"/>
      <c r="C6" s="1"/>
      <c r="D6" s="204"/>
      <c r="E6" s="1"/>
      <c r="F6" s="1"/>
      <c r="G6" s="206">
        <f t="shared" ref="G6:R6" si="2">+G3-G4-G5</f>
        <v>0</v>
      </c>
      <c r="H6" s="206">
        <f t="shared" si="2"/>
        <v>0</v>
      </c>
      <c r="I6" s="206">
        <f t="shared" si="2"/>
        <v>0</v>
      </c>
      <c r="J6" s="206">
        <f t="shared" si="2"/>
        <v>0</v>
      </c>
      <c r="K6" s="206">
        <f t="shared" si="2"/>
        <v>0</v>
      </c>
      <c r="L6" s="206">
        <f t="shared" si="2"/>
        <v>0</v>
      </c>
      <c r="M6" s="206">
        <f t="shared" si="2"/>
        <v>0</v>
      </c>
      <c r="N6" s="206">
        <f t="shared" si="2"/>
        <v>0</v>
      </c>
      <c r="O6" s="206">
        <f t="shared" si="2"/>
        <v>0</v>
      </c>
      <c r="P6" s="206">
        <f t="shared" si="2"/>
        <v>0</v>
      </c>
      <c r="Q6" s="206">
        <f t="shared" si="2"/>
        <v>0</v>
      </c>
      <c r="R6" s="206">
        <f t="shared" si="2"/>
        <v>0</v>
      </c>
      <c r="S6" s="1"/>
      <c r="T6" s="209">
        <f t="shared" si="1"/>
        <v>0</v>
      </c>
      <c r="U6" s="1"/>
      <c r="V6" s="1"/>
      <c r="W6" s="1"/>
      <c r="X6" s="1"/>
      <c r="Y6" s="1"/>
      <c r="Z6" s="1"/>
    </row>
    <row r="7">
      <c r="A7" s="1"/>
      <c r="B7" s="1"/>
      <c r="C7" s="1"/>
      <c r="D7" s="20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210" t="s">
        <v>405</v>
      </c>
      <c r="B8" s="211" t="s">
        <v>406</v>
      </c>
      <c r="C8" s="17"/>
      <c r="D8" s="17"/>
      <c r="E8" s="21"/>
      <c r="F8" s="212"/>
      <c r="G8" s="213">
        <f t="shared" ref="G8:R8" si="3">G11+G15+G19</f>
        <v>25</v>
      </c>
      <c r="H8" s="213">
        <f t="shared" si="3"/>
        <v>25</v>
      </c>
      <c r="I8" s="213">
        <f t="shared" si="3"/>
        <v>25</v>
      </c>
      <c r="J8" s="213">
        <f t="shared" si="3"/>
        <v>25</v>
      </c>
      <c r="K8" s="213">
        <f t="shared" si="3"/>
        <v>25</v>
      </c>
      <c r="L8" s="213">
        <f t="shared" si="3"/>
        <v>25</v>
      </c>
      <c r="M8" s="213">
        <f t="shared" si="3"/>
        <v>25</v>
      </c>
      <c r="N8" s="213">
        <f t="shared" si="3"/>
        <v>25</v>
      </c>
      <c r="O8" s="213">
        <f t="shared" si="3"/>
        <v>25</v>
      </c>
      <c r="P8" s="213">
        <f t="shared" si="3"/>
        <v>25</v>
      </c>
      <c r="Q8" s="213">
        <f t="shared" si="3"/>
        <v>25</v>
      </c>
      <c r="R8" s="213">
        <f t="shared" si="3"/>
        <v>25</v>
      </c>
      <c r="S8" s="64"/>
      <c r="T8" s="214">
        <f>AVERAGE(G8:R8)</f>
        <v>25</v>
      </c>
      <c r="U8" s="1"/>
      <c r="V8" s="1"/>
      <c r="W8" s="1"/>
      <c r="X8" s="1"/>
      <c r="Y8" s="1"/>
      <c r="Z8" s="1"/>
    </row>
    <row r="9" ht="15.0" customHeight="1">
      <c r="A9" s="215"/>
      <c r="B9" s="216" t="s">
        <v>407</v>
      </c>
      <c r="C9" s="17"/>
      <c r="D9" s="17"/>
      <c r="E9" s="21"/>
      <c r="F9" s="212"/>
      <c r="G9" s="217">
        <f t="shared" ref="G9:R9" si="4">G14+G18+G23+G67</f>
        <v>0</v>
      </c>
      <c r="H9" s="217">
        <f t="shared" si="4"/>
        <v>0</v>
      </c>
      <c r="I9" s="217">
        <f t="shared" si="4"/>
        <v>0</v>
      </c>
      <c r="J9" s="217">
        <f t="shared" si="4"/>
        <v>0</v>
      </c>
      <c r="K9" s="217">
        <f t="shared" si="4"/>
        <v>0</v>
      </c>
      <c r="L9" s="217">
        <f t="shared" si="4"/>
        <v>0</v>
      </c>
      <c r="M9" s="217">
        <f t="shared" si="4"/>
        <v>0</v>
      </c>
      <c r="N9" s="217">
        <f t="shared" si="4"/>
        <v>0</v>
      </c>
      <c r="O9" s="217">
        <f t="shared" si="4"/>
        <v>0</v>
      </c>
      <c r="P9" s="217">
        <f t="shared" si="4"/>
        <v>0</v>
      </c>
      <c r="Q9" s="217">
        <f t="shared" si="4"/>
        <v>0</v>
      </c>
      <c r="R9" s="217">
        <f t="shared" si="4"/>
        <v>0</v>
      </c>
      <c r="S9" s="64"/>
      <c r="T9" s="218">
        <f t="shared" ref="T9:T10" si="5">SUM(G9:R9)</f>
        <v>0</v>
      </c>
      <c r="U9" s="1"/>
      <c r="V9" s="1"/>
      <c r="W9" s="1"/>
      <c r="X9" s="1"/>
      <c r="Y9" s="1"/>
      <c r="Z9" s="1"/>
    </row>
    <row r="10" ht="15.0" customHeight="1">
      <c r="A10" s="215"/>
      <c r="B10" s="219" t="s">
        <v>408</v>
      </c>
      <c r="C10" s="17"/>
      <c r="D10" s="17"/>
      <c r="E10" s="21"/>
      <c r="F10" s="212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64"/>
      <c r="T10" s="218">
        <f t="shared" si="5"/>
        <v>0</v>
      </c>
      <c r="U10" s="1"/>
      <c r="V10" s="1"/>
      <c r="W10" s="1"/>
      <c r="X10" s="1"/>
      <c r="Y10" s="1"/>
      <c r="Z10" s="1"/>
    </row>
    <row r="11" ht="15.0" customHeight="1">
      <c r="A11" s="215"/>
      <c r="B11" s="211" t="s">
        <v>409</v>
      </c>
      <c r="C11" s="17"/>
      <c r="D11" s="17"/>
      <c r="E11" s="21"/>
      <c r="F11" s="212"/>
      <c r="G11" s="213">
        <f t="shared" ref="G11:R11" si="6">SUM(G12:G13)</f>
        <v>0</v>
      </c>
      <c r="H11" s="213">
        <f t="shared" si="6"/>
        <v>0</v>
      </c>
      <c r="I11" s="213">
        <f t="shared" si="6"/>
        <v>0</v>
      </c>
      <c r="J11" s="213">
        <f t="shared" si="6"/>
        <v>0</v>
      </c>
      <c r="K11" s="213">
        <f t="shared" si="6"/>
        <v>0</v>
      </c>
      <c r="L11" s="213">
        <f t="shared" si="6"/>
        <v>0</v>
      </c>
      <c r="M11" s="213">
        <f t="shared" si="6"/>
        <v>0</v>
      </c>
      <c r="N11" s="213">
        <f t="shared" si="6"/>
        <v>0</v>
      </c>
      <c r="O11" s="213">
        <f t="shared" si="6"/>
        <v>0</v>
      </c>
      <c r="P11" s="213">
        <f t="shared" si="6"/>
        <v>0</v>
      </c>
      <c r="Q11" s="213">
        <f t="shared" si="6"/>
        <v>0</v>
      </c>
      <c r="R11" s="213">
        <f t="shared" si="6"/>
        <v>0</v>
      </c>
      <c r="S11" s="64"/>
      <c r="T11" s="218">
        <f>AVERAGE(G11:R11)</f>
        <v>0</v>
      </c>
      <c r="U11" s="1"/>
      <c r="V11" s="1"/>
      <c r="W11" s="1"/>
      <c r="X11" s="1"/>
      <c r="Y11" s="1"/>
      <c r="Z11" s="1"/>
    </row>
    <row r="12" ht="15.0" hidden="1" customHeight="1" outlineLevel="1">
      <c r="A12" s="215"/>
      <c r="B12" s="221"/>
      <c r="C12" s="221"/>
      <c r="D12" s="221"/>
      <c r="E12" s="222"/>
      <c r="F12" s="222" t="s">
        <v>410</v>
      </c>
      <c r="G12" s="223">
        <v>0.0</v>
      </c>
      <c r="H12" s="223">
        <v>0.0</v>
      </c>
      <c r="I12" s="223">
        <v>0.0</v>
      </c>
      <c r="J12" s="223">
        <v>0.0</v>
      </c>
      <c r="K12" s="223">
        <v>0.0</v>
      </c>
      <c r="L12" s="223">
        <v>0.0</v>
      </c>
      <c r="M12" s="223">
        <v>0.0</v>
      </c>
      <c r="N12" s="223">
        <v>0.0</v>
      </c>
      <c r="O12" s="223">
        <v>0.0</v>
      </c>
      <c r="P12" s="223">
        <v>0.0</v>
      </c>
      <c r="Q12" s="223">
        <v>0.0</v>
      </c>
      <c r="R12" s="223">
        <v>0.0</v>
      </c>
      <c r="S12" s="224"/>
      <c r="T12" s="225"/>
      <c r="U12" s="1"/>
      <c r="V12" s="1"/>
      <c r="W12" s="1"/>
      <c r="X12" s="1"/>
      <c r="Y12" s="1"/>
      <c r="Z12" s="1"/>
    </row>
    <row r="13" ht="15.0" hidden="1" customHeight="1" outlineLevel="1">
      <c r="A13" s="215"/>
      <c r="B13" s="221"/>
      <c r="C13" s="221"/>
      <c r="D13" s="221"/>
      <c r="E13" s="222"/>
      <c r="F13" s="222" t="s">
        <v>410</v>
      </c>
      <c r="G13" s="223">
        <v>0.0</v>
      </c>
      <c r="H13" s="223">
        <v>0.0</v>
      </c>
      <c r="I13" s="223">
        <v>0.0</v>
      </c>
      <c r="J13" s="223">
        <v>0.0</v>
      </c>
      <c r="K13" s="223">
        <v>0.0</v>
      </c>
      <c r="L13" s="223">
        <v>0.0</v>
      </c>
      <c r="M13" s="223">
        <v>0.0</v>
      </c>
      <c r="N13" s="223">
        <v>0.0</v>
      </c>
      <c r="O13" s="223">
        <v>0.0</v>
      </c>
      <c r="P13" s="223">
        <v>0.0</v>
      </c>
      <c r="Q13" s="223">
        <v>0.0</v>
      </c>
      <c r="R13" s="223">
        <v>0.0</v>
      </c>
      <c r="S13" s="224"/>
      <c r="T13" s="225"/>
      <c r="U13" s="1"/>
      <c r="V13" s="1"/>
      <c r="W13" s="1"/>
      <c r="X13" s="1"/>
      <c r="Y13" s="1"/>
      <c r="Z13" s="1"/>
    </row>
    <row r="14" ht="15.0" customHeight="1" collapsed="1">
      <c r="A14" s="215"/>
      <c r="B14" s="216" t="s">
        <v>411</v>
      </c>
      <c r="C14" s="17"/>
      <c r="D14" s="17"/>
      <c r="E14" s="21"/>
      <c r="F14" s="212"/>
      <c r="G14" s="217">
        <f t="shared" ref="G14:R14" si="7">G11*7*G6</f>
        <v>0</v>
      </c>
      <c r="H14" s="217">
        <f t="shared" si="7"/>
        <v>0</v>
      </c>
      <c r="I14" s="217">
        <f t="shared" si="7"/>
        <v>0</v>
      </c>
      <c r="J14" s="217">
        <f t="shared" si="7"/>
        <v>0</v>
      </c>
      <c r="K14" s="217">
        <f t="shared" si="7"/>
        <v>0</v>
      </c>
      <c r="L14" s="217">
        <f t="shared" si="7"/>
        <v>0</v>
      </c>
      <c r="M14" s="217">
        <f t="shared" si="7"/>
        <v>0</v>
      </c>
      <c r="N14" s="217">
        <f t="shared" si="7"/>
        <v>0</v>
      </c>
      <c r="O14" s="217">
        <f t="shared" si="7"/>
        <v>0</v>
      </c>
      <c r="P14" s="217">
        <f t="shared" si="7"/>
        <v>0</v>
      </c>
      <c r="Q14" s="217">
        <f t="shared" si="7"/>
        <v>0</v>
      </c>
      <c r="R14" s="217">
        <f t="shared" si="7"/>
        <v>0</v>
      </c>
      <c r="S14" s="64"/>
      <c r="T14" s="218">
        <f>SUM(G14:R14)</f>
        <v>0</v>
      </c>
      <c r="U14" s="1"/>
      <c r="V14" s="1"/>
      <c r="W14" s="1"/>
      <c r="X14" s="1"/>
      <c r="Y14" s="1"/>
      <c r="Z14" s="1"/>
    </row>
    <row r="15" ht="15.0" customHeight="1">
      <c r="A15" s="215"/>
      <c r="B15" s="211" t="s">
        <v>412</v>
      </c>
      <c r="C15" s="17"/>
      <c r="D15" s="17"/>
      <c r="E15" s="21"/>
      <c r="F15" s="212"/>
      <c r="G15" s="213">
        <f t="shared" ref="G15:R15" si="8">+SUM(G16:G17)</f>
        <v>0</v>
      </c>
      <c r="H15" s="213">
        <f t="shared" si="8"/>
        <v>0</v>
      </c>
      <c r="I15" s="213">
        <f t="shared" si="8"/>
        <v>0</v>
      </c>
      <c r="J15" s="213">
        <f t="shared" si="8"/>
        <v>0</v>
      </c>
      <c r="K15" s="213">
        <f t="shared" si="8"/>
        <v>0</v>
      </c>
      <c r="L15" s="213">
        <f t="shared" si="8"/>
        <v>0</v>
      </c>
      <c r="M15" s="213">
        <f t="shared" si="8"/>
        <v>0</v>
      </c>
      <c r="N15" s="213">
        <f t="shared" si="8"/>
        <v>0</v>
      </c>
      <c r="O15" s="213">
        <f t="shared" si="8"/>
        <v>0</v>
      </c>
      <c r="P15" s="213">
        <f t="shared" si="8"/>
        <v>0</v>
      </c>
      <c r="Q15" s="213">
        <f t="shared" si="8"/>
        <v>0</v>
      </c>
      <c r="R15" s="213">
        <f t="shared" si="8"/>
        <v>0</v>
      </c>
      <c r="S15" s="64"/>
      <c r="T15" s="218">
        <f>AVERAGE(G15:R15)</f>
        <v>0</v>
      </c>
      <c r="U15" s="1"/>
      <c r="V15" s="1"/>
      <c r="W15" s="1"/>
      <c r="X15" s="1"/>
      <c r="Y15" s="1"/>
      <c r="Z15" s="1"/>
    </row>
    <row r="16" ht="15.0" hidden="1" customHeight="1" outlineLevel="1">
      <c r="A16" s="215"/>
      <c r="B16" s="226"/>
      <c r="C16" s="226"/>
      <c r="D16" s="226"/>
      <c r="E16" s="227"/>
      <c r="F16" s="227" t="s">
        <v>413</v>
      </c>
      <c r="G16" s="223">
        <v>0.0</v>
      </c>
      <c r="H16" s="223">
        <v>0.0</v>
      </c>
      <c r="I16" s="223">
        <v>0.0</v>
      </c>
      <c r="J16" s="223">
        <v>0.0</v>
      </c>
      <c r="K16" s="223">
        <v>0.0</v>
      </c>
      <c r="L16" s="223">
        <v>0.0</v>
      </c>
      <c r="M16" s="223">
        <v>0.0</v>
      </c>
      <c r="N16" s="223">
        <v>0.0</v>
      </c>
      <c r="O16" s="223">
        <v>0.0</v>
      </c>
      <c r="P16" s="223">
        <v>0.0</v>
      </c>
      <c r="Q16" s="223">
        <v>0.0</v>
      </c>
      <c r="R16" s="223">
        <v>0.0</v>
      </c>
      <c r="S16" s="64"/>
      <c r="T16" s="218"/>
      <c r="U16" s="1"/>
      <c r="V16" s="1"/>
      <c r="W16" s="1"/>
      <c r="X16" s="1"/>
      <c r="Y16" s="1"/>
      <c r="Z16" s="1"/>
    </row>
    <row r="17" ht="15.0" hidden="1" customHeight="1" outlineLevel="1">
      <c r="A17" s="215"/>
      <c r="B17" s="226"/>
      <c r="C17" s="226"/>
      <c r="D17" s="226"/>
      <c r="E17" s="227"/>
      <c r="F17" s="227" t="s">
        <v>413</v>
      </c>
      <c r="G17" s="223">
        <v>0.0</v>
      </c>
      <c r="H17" s="223">
        <v>0.0</v>
      </c>
      <c r="I17" s="223">
        <v>0.0</v>
      </c>
      <c r="J17" s="223">
        <v>0.0</v>
      </c>
      <c r="K17" s="223">
        <v>0.0</v>
      </c>
      <c r="L17" s="223">
        <v>0.0</v>
      </c>
      <c r="M17" s="223">
        <v>0.0</v>
      </c>
      <c r="N17" s="223">
        <v>0.0</v>
      </c>
      <c r="O17" s="223">
        <v>0.0</v>
      </c>
      <c r="P17" s="223">
        <v>0.0</v>
      </c>
      <c r="Q17" s="223">
        <v>0.0</v>
      </c>
      <c r="R17" s="223">
        <v>0.0</v>
      </c>
      <c r="S17" s="64"/>
      <c r="T17" s="218"/>
      <c r="U17" s="1"/>
      <c r="V17" s="1"/>
      <c r="W17" s="1"/>
      <c r="X17" s="1"/>
      <c r="Y17" s="1"/>
      <c r="Z17" s="1"/>
    </row>
    <row r="18" ht="15.0" customHeight="1" collapsed="1">
      <c r="A18" s="215"/>
      <c r="B18" s="216" t="s">
        <v>414</v>
      </c>
      <c r="C18" s="17"/>
      <c r="D18" s="17"/>
      <c r="E18" s="21"/>
      <c r="F18" s="212"/>
      <c r="G18" s="217">
        <f t="shared" ref="G18:R18" si="9">+G15*7*G6</f>
        <v>0</v>
      </c>
      <c r="H18" s="217">
        <f t="shared" si="9"/>
        <v>0</v>
      </c>
      <c r="I18" s="217">
        <f t="shared" si="9"/>
        <v>0</v>
      </c>
      <c r="J18" s="217">
        <f t="shared" si="9"/>
        <v>0</v>
      </c>
      <c r="K18" s="217">
        <f t="shared" si="9"/>
        <v>0</v>
      </c>
      <c r="L18" s="217">
        <f t="shared" si="9"/>
        <v>0</v>
      </c>
      <c r="M18" s="217">
        <f t="shared" si="9"/>
        <v>0</v>
      </c>
      <c r="N18" s="217">
        <f t="shared" si="9"/>
        <v>0</v>
      </c>
      <c r="O18" s="217">
        <f t="shared" si="9"/>
        <v>0</v>
      </c>
      <c r="P18" s="217">
        <f t="shared" si="9"/>
        <v>0</v>
      </c>
      <c r="Q18" s="217">
        <f t="shared" si="9"/>
        <v>0</v>
      </c>
      <c r="R18" s="217">
        <f t="shared" si="9"/>
        <v>0</v>
      </c>
      <c r="S18" s="64"/>
      <c r="T18" s="218">
        <f>SUM(G18:R18)</f>
        <v>0</v>
      </c>
      <c r="U18" s="1"/>
      <c r="V18" s="1"/>
      <c r="W18" s="1"/>
      <c r="X18" s="1"/>
      <c r="Y18" s="1"/>
      <c r="Z18" s="1"/>
    </row>
    <row r="19" ht="15.0" customHeight="1">
      <c r="A19" s="215"/>
      <c r="B19" s="211" t="s">
        <v>415</v>
      </c>
      <c r="C19" s="17"/>
      <c r="D19" s="17"/>
      <c r="E19" s="21"/>
      <c r="F19" s="212"/>
      <c r="G19" s="218">
        <f t="shared" ref="G19:R19" si="10">G20+G24</f>
        <v>25</v>
      </c>
      <c r="H19" s="218">
        <f t="shared" si="10"/>
        <v>25</v>
      </c>
      <c r="I19" s="218">
        <f t="shared" si="10"/>
        <v>25</v>
      </c>
      <c r="J19" s="218">
        <f t="shared" si="10"/>
        <v>25</v>
      </c>
      <c r="K19" s="218">
        <f t="shared" si="10"/>
        <v>25</v>
      </c>
      <c r="L19" s="218">
        <f t="shared" si="10"/>
        <v>25</v>
      </c>
      <c r="M19" s="218">
        <f t="shared" si="10"/>
        <v>25</v>
      </c>
      <c r="N19" s="218">
        <f t="shared" si="10"/>
        <v>25</v>
      </c>
      <c r="O19" s="218">
        <f t="shared" si="10"/>
        <v>25</v>
      </c>
      <c r="P19" s="218">
        <f t="shared" si="10"/>
        <v>25</v>
      </c>
      <c r="Q19" s="218">
        <f t="shared" si="10"/>
        <v>25</v>
      </c>
      <c r="R19" s="218">
        <f t="shared" si="10"/>
        <v>25</v>
      </c>
      <c r="S19" s="64"/>
      <c r="T19" s="218">
        <f t="shared" ref="T19:T22" si="12">AVERAGE(G19:R19)</f>
        <v>25</v>
      </c>
      <c r="U19" s="1"/>
      <c r="V19" s="1"/>
      <c r="W19" s="1"/>
      <c r="X19" s="1"/>
      <c r="Y19" s="1"/>
      <c r="Z19" s="1"/>
    </row>
    <row r="20" ht="15.0" customHeight="1">
      <c r="A20" s="215"/>
      <c r="B20" s="211" t="s">
        <v>416</v>
      </c>
      <c r="C20" s="17"/>
      <c r="D20" s="17"/>
      <c r="E20" s="21"/>
      <c r="F20" s="212"/>
      <c r="G20" s="213">
        <f t="shared" ref="G20:R20" si="11">SUM(G21:G22)</f>
        <v>0</v>
      </c>
      <c r="H20" s="213">
        <f t="shared" si="11"/>
        <v>0</v>
      </c>
      <c r="I20" s="213">
        <f t="shared" si="11"/>
        <v>0</v>
      </c>
      <c r="J20" s="213">
        <f t="shared" si="11"/>
        <v>0</v>
      </c>
      <c r="K20" s="213">
        <f t="shared" si="11"/>
        <v>0</v>
      </c>
      <c r="L20" s="213">
        <f t="shared" si="11"/>
        <v>0</v>
      </c>
      <c r="M20" s="213">
        <f t="shared" si="11"/>
        <v>0</v>
      </c>
      <c r="N20" s="213">
        <f t="shared" si="11"/>
        <v>0</v>
      </c>
      <c r="O20" s="213">
        <f t="shared" si="11"/>
        <v>0</v>
      </c>
      <c r="P20" s="213">
        <f t="shared" si="11"/>
        <v>0</v>
      </c>
      <c r="Q20" s="213">
        <f t="shared" si="11"/>
        <v>0</v>
      </c>
      <c r="R20" s="213">
        <f t="shared" si="11"/>
        <v>0</v>
      </c>
      <c r="S20" s="64"/>
      <c r="T20" s="218">
        <f t="shared" si="12"/>
        <v>0</v>
      </c>
      <c r="U20" s="1"/>
      <c r="V20" s="1"/>
      <c r="W20" s="1"/>
      <c r="X20" s="1"/>
      <c r="Y20" s="1"/>
      <c r="Z20" s="1"/>
    </row>
    <row r="21" ht="15.0" hidden="1" customHeight="1" outlineLevel="1">
      <c r="A21" s="215"/>
      <c r="B21" s="221"/>
      <c r="C21" s="221"/>
      <c r="D21" s="221"/>
      <c r="E21" s="227"/>
      <c r="F21" s="227" t="s">
        <v>417</v>
      </c>
      <c r="G21" s="223">
        <v>0.0</v>
      </c>
      <c r="H21" s="223">
        <v>0.0</v>
      </c>
      <c r="I21" s="223">
        <v>0.0</v>
      </c>
      <c r="J21" s="223">
        <v>0.0</v>
      </c>
      <c r="K21" s="223">
        <v>0.0</v>
      </c>
      <c r="L21" s="223">
        <v>0.0</v>
      </c>
      <c r="M21" s="223">
        <v>0.0</v>
      </c>
      <c r="N21" s="223">
        <v>0.0</v>
      </c>
      <c r="O21" s="223">
        <v>0.0</v>
      </c>
      <c r="P21" s="223">
        <v>0.0</v>
      </c>
      <c r="Q21" s="223">
        <v>0.0</v>
      </c>
      <c r="R21" s="223">
        <v>0.0</v>
      </c>
      <c r="S21" s="64"/>
      <c r="T21" s="218">
        <f t="shared" si="12"/>
        <v>0</v>
      </c>
      <c r="U21" s="1"/>
      <c r="V21" s="1"/>
      <c r="W21" s="1"/>
      <c r="X21" s="1"/>
      <c r="Y21" s="1"/>
      <c r="Z21" s="1"/>
    </row>
    <row r="22" ht="15.0" hidden="1" customHeight="1" outlineLevel="1">
      <c r="A22" s="215"/>
      <c r="B22" s="221"/>
      <c r="C22" s="221"/>
      <c r="D22" s="221"/>
      <c r="E22" s="227"/>
      <c r="F22" s="227" t="s">
        <v>417</v>
      </c>
      <c r="G22" s="223">
        <v>0.0</v>
      </c>
      <c r="H22" s="223">
        <v>0.0</v>
      </c>
      <c r="I22" s="223">
        <v>0.0</v>
      </c>
      <c r="J22" s="223">
        <v>0.0</v>
      </c>
      <c r="K22" s="223">
        <v>0.0</v>
      </c>
      <c r="L22" s="223">
        <v>0.0</v>
      </c>
      <c r="M22" s="223">
        <v>0.0</v>
      </c>
      <c r="N22" s="223">
        <v>0.0</v>
      </c>
      <c r="O22" s="223">
        <v>0.0</v>
      </c>
      <c r="P22" s="223">
        <v>0.0</v>
      </c>
      <c r="Q22" s="223">
        <v>0.0</v>
      </c>
      <c r="R22" s="223">
        <v>0.0</v>
      </c>
      <c r="S22" s="64"/>
      <c r="T22" s="218">
        <f t="shared" si="12"/>
        <v>0</v>
      </c>
      <c r="U22" s="1"/>
      <c r="V22" s="1"/>
      <c r="W22" s="1"/>
      <c r="X22" s="1"/>
      <c r="Y22" s="1"/>
      <c r="Z22" s="1"/>
    </row>
    <row r="23" ht="15.0" customHeight="1" collapsed="1">
      <c r="A23" s="215"/>
      <c r="B23" s="216" t="s">
        <v>418</v>
      </c>
      <c r="C23" s="17"/>
      <c r="D23" s="17"/>
      <c r="E23" s="21"/>
      <c r="F23" s="228"/>
      <c r="G23" s="217">
        <f t="shared" ref="G23:R23" si="13">G20*7*G6</f>
        <v>0</v>
      </c>
      <c r="H23" s="217">
        <f t="shared" si="13"/>
        <v>0</v>
      </c>
      <c r="I23" s="217">
        <f t="shared" si="13"/>
        <v>0</v>
      </c>
      <c r="J23" s="217">
        <f t="shared" si="13"/>
        <v>0</v>
      </c>
      <c r="K23" s="217">
        <f t="shared" si="13"/>
        <v>0</v>
      </c>
      <c r="L23" s="217">
        <f t="shared" si="13"/>
        <v>0</v>
      </c>
      <c r="M23" s="217">
        <f t="shared" si="13"/>
        <v>0</v>
      </c>
      <c r="N23" s="217">
        <f t="shared" si="13"/>
        <v>0</v>
      </c>
      <c r="O23" s="217">
        <f t="shared" si="13"/>
        <v>0</v>
      </c>
      <c r="P23" s="217">
        <f t="shared" si="13"/>
        <v>0</v>
      </c>
      <c r="Q23" s="217">
        <f t="shared" si="13"/>
        <v>0</v>
      </c>
      <c r="R23" s="217">
        <f t="shared" si="13"/>
        <v>0</v>
      </c>
      <c r="S23" s="64"/>
      <c r="T23" s="218">
        <f>SUM(G23:R23)</f>
        <v>0</v>
      </c>
      <c r="U23" s="1"/>
      <c r="V23" s="1"/>
      <c r="W23" s="1"/>
      <c r="X23" s="1"/>
      <c r="Y23" s="1"/>
      <c r="Z23" s="1"/>
    </row>
    <row r="24" ht="15.0" customHeight="1">
      <c r="A24" s="215"/>
      <c r="B24" s="211" t="s">
        <v>419</v>
      </c>
      <c r="C24" s="17"/>
      <c r="D24" s="17"/>
      <c r="E24" s="21"/>
      <c r="F24" s="212"/>
      <c r="G24" s="213">
        <f t="shared" ref="G24:R24" si="14">SUM(G25:G66)</f>
        <v>25</v>
      </c>
      <c r="H24" s="213">
        <f t="shared" si="14"/>
        <v>25</v>
      </c>
      <c r="I24" s="213">
        <f t="shared" si="14"/>
        <v>25</v>
      </c>
      <c r="J24" s="213">
        <f t="shared" si="14"/>
        <v>25</v>
      </c>
      <c r="K24" s="213">
        <f t="shared" si="14"/>
        <v>25</v>
      </c>
      <c r="L24" s="213">
        <f t="shared" si="14"/>
        <v>25</v>
      </c>
      <c r="M24" s="213">
        <f t="shared" si="14"/>
        <v>25</v>
      </c>
      <c r="N24" s="213">
        <f t="shared" si="14"/>
        <v>25</v>
      </c>
      <c r="O24" s="213">
        <f t="shared" si="14"/>
        <v>25</v>
      </c>
      <c r="P24" s="213">
        <f t="shared" si="14"/>
        <v>25</v>
      </c>
      <c r="Q24" s="213">
        <f t="shared" si="14"/>
        <v>25</v>
      </c>
      <c r="R24" s="213">
        <f t="shared" si="14"/>
        <v>25</v>
      </c>
      <c r="S24" s="64"/>
      <c r="T24" s="213">
        <f>AVERAGE(G24:R24)</f>
        <v>25</v>
      </c>
      <c r="U24" s="1"/>
      <c r="V24" s="1"/>
      <c r="W24" s="1"/>
      <c r="X24" s="1"/>
      <c r="Y24" s="1"/>
      <c r="Z24" s="1"/>
    </row>
    <row r="25" ht="15.0" customHeight="1" outlineLevel="1">
      <c r="A25" s="215"/>
      <c r="B25" s="221"/>
      <c r="C25" s="221" t="s">
        <v>420</v>
      </c>
      <c r="D25" s="229"/>
      <c r="E25" s="230"/>
      <c r="F25" s="230" t="s">
        <v>417</v>
      </c>
      <c r="G25" s="223">
        <v>1.0</v>
      </c>
      <c r="H25" s="223">
        <v>1.0</v>
      </c>
      <c r="I25" s="223">
        <v>1.0</v>
      </c>
      <c r="J25" s="223">
        <v>1.0</v>
      </c>
      <c r="K25" s="223">
        <v>1.0</v>
      </c>
      <c r="L25" s="223">
        <v>1.0</v>
      </c>
      <c r="M25" s="223">
        <v>1.0</v>
      </c>
      <c r="N25" s="223">
        <v>1.0</v>
      </c>
      <c r="O25" s="223">
        <v>1.0</v>
      </c>
      <c r="P25" s="223">
        <v>1.0</v>
      </c>
      <c r="Q25" s="223">
        <v>1.0</v>
      </c>
      <c r="R25" s="223">
        <v>1.0</v>
      </c>
      <c r="S25" s="64"/>
      <c r="T25" s="218"/>
      <c r="U25" s="1"/>
      <c r="V25" s="1"/>
      <c r="W25" s="1"/>
      <c r="X25" s="1"/>
      <c r="Y25" s="1"/>
      <c r="Z25" s="1"/>
    </row>
    <row r="26" ht="15.0" customHeight="1" outlineLevel="1">
      <c r="A26" s="215"/>
      <c r="B26" s="221"/>
      <c r="C26" s="221" t="s">
        <v>421</v>
      </c>
      <c r="D26" s="229"/>
      <c r="E26" s="230"/>
      <c r="F26" s="230" t="s">
        <v>417</v>
      </c>
      <c r="G26" s="223">
        <v>1.0</v>
      </c>
      <c r="H26" s="223">
        <v>1.0</v>
      </c>
      <c r="I26" s="223">
        <v>1.0</v>
      </c>
      <c r="J26" s="223">
        <v>1.0</v>
      </c>
      <c r="K26" s="223">
        <v>1.0</v>
      </c>
      <c r="L26" s="223">
        <v>1.0</v>
      </c>
      <c r="M26" s="223">
        <v>1.0</v>
      </c>
      <c r="N26" s="223">
        <v>1.0</v>
      </c>
      <c r="O26" s="223">
        <v>1.0</v>
      </c>
      <c r="P26" s="223">
        <v>1.0</v>
      </c>
      <c r="Q26" s="223">
        <v>1.0</v>
      </c>
      <c r="R26" s="223">
        <v>1.0</v>
      </c>
      <c r="S26" s="64"/>
      <c r="T26" s="218"/>
      <c r="U26" s="1"/>
      <c r="V26" s="1"/>
      <c r="W26" s="1"/>
      <c r="X26" s="1"/>
      <c r="Y26" s="1"/>
      <c r="Z26" s="1"/>
    </row>
    <row r="27" ht="15.0" customHeight="1" outlineLevel="1">
      <c r="A27" s="215"/>
      <c r="B27" s="221"/>
      <c r="C27" s="221" t="s">
        <v>420</v>
      </c>
      <c r="D27" s="229"/>
      <c r="E27" s="230"/>
      <c r="F27" s="230" t="s">
        <v>417</v>
      </c>
      <c r="G27" s="223">
        <v>1.0</v>
      </c>
      <c r="H27" s="223">
        <v>1.0</v>
      </c>
      <c r="I27" s="223">
        <v>1.0</v>
      </c>
      <c r="J27" s="223">
        <v>1.0</v>
      </c>
      <c r="K27" s="223">
        <v>1.0</v>
      </c>
      <c r="L27" s="223">
        <v>1.0</v>
      </c>
      <c r="M27" s="223">
        <v>1.0</v>
      </c>
      <c r="N27" s="223">
        <v>1.0</v>
      </c>
      <c r="O27" s="223">
        <v>1.0</v>
      </c>
      <c r="P27" s="223">
        <v>1.0</v>
      </c>
      <c r="Q27" s="223">
        <v>1.0</v>
      </c>
      <c r="R27" s="223">
        <v>1.0</v>
      </c>
      <c r="S27" s="64"/>
      <c r="T27" s="218"/>
      <c r="U27" s="1"/>
      <c r="V27" s="1"/>
      <c r="W27" s="1"/>
      <c r="X27" s="1"/>
      <c r="Y27" s="1"/>
      <c r="Z27" s="1"/>
    </row>
    <row r="28" ht="15.0" customHeight="1" outlineLevel="1">
      <c r="A28" s="215"/>
      <c r="B28" s="221"/>
      <c r="C28" s="221" t="s">
        <v>421</v>
      </c>
      <c r="D28" s="229"/>
      <c r="E28" s="230"/>
      <c r="F28" s="230" t="s">
        <v>417</v>
      </c>
      <c r="G28" s="223">
        <v>1.0</v>
      </c>
      <c r="H28" s="223">
        <v>1.0</v>
      </c>
      <c r="I28" s="223">
        <v>1.0</v>
      </c>
      <c r="J28" s="223">
        <v>1.0</v>
      </c>
      <c r="K28" s="223">
        <v>1.0</v>
      </c>
      <c r="L28" s="223">
        <v>1.0</v>
      </c>
      <c r="M28" s="223">
        <v>1.0</v>
      </c>
      <c r="N28" s="223">
        <v>1.0</v>
      </c>
      <c r="O28" s="223">
        <v>1.0</v>
      </c>
      <c r="P28" s="223">
        <v>1.0</v>
      </c>
      <c r="Q28" s="223">
        <v>1.0</v>
      </c>
      <c r="R28" s="223">
        <v>1.0</v>
      </c>
      <c r="S28" s="64"/>
      <c r="T28" s="218"/>
      <c r="U28" s="1"/>
      <c r="V28" s="1"/>
      <c r="W28" s="1"/>
      <c r="X28" s="1"/>
      <c r="Y28" s="1"/>
      <c r="Z28" s="1"/>
    </row>
    <row r="29" ht="15.0" customHeight="1" outlineLevel="1">
      <c r="A29" s="215"/>
      <c r="B29" s="221"/>
      <c r="C29" s="221" t="s">
        <v>421</v>
      </c>
      <c r="D29" s="229"/>
      <c r="E29" s="230"/>
      <c r="F29" s="230" t="s">
        <v>417</v>
      </c>
      <c r="G29" s="223">
        <v>1.0</v>
      </c>
      <c r="H29" s="223">
        <v>1.0</v>
      </c>
      <c r="I29" s="223">
        <v>1.0</v>
      </c>
      <c r="J29" s="223">
        <v>1.0</v>
      </c>
      <c r="K29" s="223">
        <v>1.0</v>
      </c>
      <c r="L29" s="223">
        <v>1.0</v>
      </c>
      <c r="M29" s="223">
        <v>1.0</v>
      </c>
      <c r="N29" s="223">
        <v>1.0</v>
      </c>
      <c r="O29" s="223">
        <v>1.0</v>
      </c>
      <c r="P29" s="223">
        <v>1.0</v>
      </c>
      <c r="Q29" s="223">
        <v>1.0</v>
      </c>
      <c r="R29" s="223">
        <v>1.0</v>
      </c>
      <c r="S29" s="64"/>
      <c r="T29" s="218"/>
      <c r="U29" s="1"/>
      <c r="V29" s="1"/>
      <c r="W29" s="1"/>
      <c r="X29" s="1"/>
      <c r="Y29" s="1"/>
      <c r="Z29" s="1"/>
    </row>
    <row r="30" ht="15.0" customHeight="1" outlineLevel="1">
      <c r="A30" s="215"/>
      <c r="B30" s="221"/>
      <c r="C30" s="221" t="s">
        <v>420</v>
      </c>
      <c r="D30" s="221"/>
      <c r="E30" s="230"/>
      <c r="F30" s="230" t="s">
        <v>417</v>
      </c>
      <c r="G30" s="223">
        <v>1.0</v>
      </c>
      <c r="H30" s="223">
        <v>1.0</v>
      </c>
      <c r="I30" s="223">
        <v>1.0</v>
      </c>
      <c r="J30" s="223">
        <v>1.0</v>
      </c>
      <c r="K30" s="223">
        <v>1.0</v>
      </c>
      <c r="L30" s="223">
        <v>1.0</v>
      </c>
      <c r="M30" s="223">
        <v>1.0</v>
      </c>
      <c r="N30" s="223">
        <v>1.0</v>
      </c>
      <c r="O30" s="223">
        <v>1.0</v>
      </c>
      <c r="P30" s="223">
        <v>1.0</v>
      </c>
      <c r="Q30" s="223">
        <v>1.0</v>
      </c>
      <c r="R30" s="223">
        <v>1.0</v>
      </c>
      <c r="S30" s="64"/>
      <c r="T30" s="218"/>
      <c r="U30" s="1"/>
      <c r="V30" s="1"/>
      <c r="W30" s="1"/>
      <c r="X30" s="1"/>
      <c r="Y30" s="1"/>
      <c r="Z30" s="1"/>
    </row>
    <row r="31" ht="15.0" customHeight="1" outlineLevel="1">
      <c r="A31" s="215"/>
      <c r="B31" s="221"/>
      <c r="C31" s="221" t="s">
        <v>420</v>
      </c>
      <c r="D31" s="221"/>
      <c r="E31" s="230"/>
      <c r="F31" s="230" t="s">
        <v>417</v>
      </c>
      <c r="G31" s="223">
        <v>1.0</v>
      </c>
      <c r="H31" s="223">
        <v>1.0</v>
      </c>
      <c r="I31" s="223">
        <v>1.0</v>
      </c>
      <c r="J31" s="223">
        <v>1.0</v>
      </c>
      <c r="K31" s="223">
        <v>1.0</v>
      </c>
      <c r="L31" s="223">
        <v>1.0</v>
      </c>
      <c r="M31" s="223">
        <v>1.0</v>
      </c>
      <c r="N31" s="223">
        <v>1.0</v>
      </c>
      <c r="O31" s="223">
        <v>1.0</v>
      </c>
      <c r="P31" s="223">
        <v>1.0</v>
      </c>
      <c r="Q31" s="223">
        <v>1.0</v>
      </c>
      <c r="R31" s="223">
        <v>1.0</v>
      </c>
      <c r="S31" s="64"/>
      <c r="T31" s="218"/>
      <c r="U31" s="1"/>
      <c r="V31" s="1"/>
      <c r="W31" s="1"/>
      <c r="X31" s="1"/>
      <c r="Y31" s="1"/>
      <c r="Z31" s="1"/>
    </row>
    <row r="32" ht="15.0" customHeight="1" outlineLevel="1">
      <c r="A32" s="215"/>
      <c r="B32" s="221"/>
      <c r="C32" s="221" t="s">
        <v>420</v>
      </c>
      <c r="D32" s="221"/>
      <c r="E32" s="230"/>
      <c r="F32" s="230" t="s">
        <v>417</v>
      </c>
      <c r="G32" s="223">
        <v>1.0</v>
      </c>
      <c r="H32" s="223">
        <v>1.0</v>
      </c>
      <c r="I32" s="223">
        <v>1.0</v>
      </c>
      <c r="J32" s="223">
        <v>1.0</v>
      </c>
      <c r="K32" s="223">
        <v>1.0</v>
      </c>
      <c r="L32" s="223">
        <v>1.0</v>
      </c>
      <c r="M32" s="223">
        <v>1.0</v>
      </c>
      <c r="N32" s="223">
        <v>1.0</v>
      </c>
      <c r="O32" s="223">
        <v>1.0</v>
      </c>
      <c r="P32" s="223">
        <v>1.0</v>
      </c>
      <c r="Q32" s="223">
        <v>1.0</v>
      </c>
      <c r="R32" s="223">
        <v>1.0</v>
      </c>
      <c r="S32" s="64"/>
      <c r="T32" s="218"/>
      <c r="U32" s="1"/>
      <c r="V32" s="1"/>
      <c r="W32" s="1"/>
      <c r="X32" s="1"/>
      <c r="Y32" s="1"/>
      <c r="Z32" s="1"/>
    </row>
    <row r="33" ht="15.0" customHeight="1" outlineLevel="1">
      <c r="A33" s="215"/>
      <c r="B33" s="221"/>
      <c r="C33" s="221" t="s">
        <v>420</v>
      </c>
      <c r="D33" s="221"/>
      <c r="E33" s="230"/>
      <c r="F33" s="230" t="s">
        <v>417</v>
      </c>
      <c r="G33" s="223">
        <v>1.0</v>
      </c>
      <c r="H33" s="223">
        <v>1.0</v>
      </c>
      <c r="I33" s="223">
        <v>1.0</v>
      </c>
      <c r="J33" s="223">
        <v>1.0</v>
      </c>
      <c r="K33" s="223">
        <v>1.0</v>
      </c>
      <c r="L33" s="223">
        <v>1.0</v>
      </c>
      <c r="M33" s="223">
        <v>1.0</v>
      </c>
      <c r="N33" s="223">
        <v>1.0</v>
      </c>
      <c r="O33" s="223">
        <v>1.0</v>
      </c>
      <c r="P33" s="223">
        <v>1.0</v>
      </c>
      <c r="Q33" s="223">
        <v>1.0</v>
      </c>
      <c r="R33" s="223">
        <v>1.0</v>
      </c>
      <c r="S33" s="64"/>
      <c r="T33" s="218"/>
      <c r="U33" s="1"/>
      <c r="V33" s="1"/>
      <c r="W33" s="1"/>
      <c r="X33" s="1"/>
      <c r="Y33" s="1"/>
      <c r="Z33" s="1"/>
    </row>
    <row r="34" ht="15.0" customHeight="1" outlineLevel="1">
      <c r="A34" s="215"/>
      <c r="B34" s="221"/>
      <c r="C34" s="221" t="s">
        <v>420</v>
      </c>
      <c r="D34" s="221"/>
      <c r="E34" s="230"/>
      <c r="F34" s="230" t="s">
        <v>417</v>
      </c>
      <c r="G34" s="223">
        <v>1.0</v>
      </c>
      <c r="H34" s="223">
        <v>1.0</v>
      </c>
      <c r="I34" s="223">
        <v>1.0</v>
      </c>
      <c r="J34" s="223">
        <v>1.0</v>
      </c>
      <c r="K34" s="223">
        <v>1.0</v>
      </c>
      <c r="L34" s="223">
        <v>1.0</v>
      </c>
      <c r="M34" s="223">
        <v>1.0</v>
      </c>
      <c r="N34" s="223">
        <v>1.0</v>
      </c>
      <c r="O34" s="223">
        <v>1.0</v>
      </c>
      <c r="P34" s="223">
        <v>1.0</v>
      </c>
      <c r="Q34" s="223">
        <v>1.0</v>
      </c>
      <c r="R34" s="223">
        <v>1.0</v>
      </c>
      <c r="S34" s="64"/>
      <c r="T34" s="218"/>
      <c r="U34" s="1"/>
      <c r="V34" s="1"/>
      <c r="W34" s="1"/>
      <c r="X34" s="1"/>
      <c r="Y34" s="1"/>
      <c r="Z34" s="1"/>
    </row>
    <row r="35" ht="15.0" customHeight="1" outlineLevel="1">
      <c r="A35" s="215"/>
      <c r="B35" s="221"/>
      <c r="C35" s="221" t="s">
        <v>422</v>
      </c>
      <c r="D35" s="221"/>
      <c r="E35" s="230"/>
      <c r="F35" s="230" t="s">
        <v>417</v>
      </c>
      <c r="G35" s="223">
        <v>1.0</v>
      </c>
      <c r="H35" s="223">
        <v>1.0</v>
      </c>
      <c r="I35" s="223">
        <v>1.0</v>
      </c>
      <c r="J35" s="223">
        <v>1.0</v>
      </c>
      <c r="K35" s="223">
        <v>1.0</v>
      </c>
      <c r="L35" s="223">
        <v>1.0</v>
      </c>
      <c r="M35" s="223">
        <v>1.0</v>
      </c>
      <c r="N35" s="223">
        <v>1.0</v>
      </c>
      <c r="O35" s="223">
        <v>1.0</v>
      </c>
      <c r="P35" s="223">
        <v>1.0</v>
      </c>
      <c r="Q35" s="223">
        <v>1.0</v>
      </c>
      <c r="R35" s="223">
        <v>1.0</v>
      </c>
      <c r="S35" s="64"/>
      <c r="T35" s="218"/>
      <c r="U35" s="1"/>
      <c r="V35" s="1"/>
      <c r="W35" s="1"/>
      <c r="X35" s="1"/>
      <c r="Y35" s="1"/>
      <c r="Z35" s="1"/>
    </row>
    <row r="36" ht="15.0" customHeight="1" outlineLevel="1">
      <c r="A36" s="215"/>
      <c r="B36" s="221"/>
      <c r="C36" s="221" t="s">
        <v>421</v>
      </c>
      <c r="D36" s="221"/>
      <c r="E36" s="230"/>
      <c r="F36" s="230" t="s">
        <v>417</v>
      </c>
      <c r="G36" s="223">
        <v>1.0</v>
      </c>
      <c r="H36" s="223">
        <v>1.0</v>
      </c>
      <c r="I36" s="223">
        <v>1.0</v>
      </c>
      <c r="J36" s="223">
        <v>1.0</v>
      </c>
      <c r="K36" s="223">
        <v>1.0</v>
      </c>
      <c r="L36" s="223">
        <v>1.0</v>
      </c>
      <c r="M36" s="223">
        <v>1.0</v>
      </c>
      <c r="N36" s="223">
        <v>1.0</v>
      </c>
      <c r="O36" s="223">
        <v>1.0</v>
      </c>
      <c r="P36" s="223">
        <v>1.0</v>
      </c>
      <c r="Q36" s="223">
        <v>1.0</v>
      </c>
      <c r="R36" s="223">
        <v>1.0</v>
      </c>
      <c r="S36" s="64"/>
      <c r="T36" s="218"/>
      <c r="U36" s="1"/>
      <c r="V36" s="1"/>
      <c r="W36" s="1"/>
      <c r="X36" s="1"/>
      <c r="Y36" s="1"/>
      <c r="Z36" s="1"/>
    </row>
    <row r="37" ht="15.0" customHeight="1" outlineLevel="1">
      <c r="A37" s="215"/>
      <c r="B37" s="221"/>
      <c r="C37" s="221" t="s">
        <v>420</v>
      </c>
      <c r="D37" s="221"/>
      <c r="E37" s="230"/>
      <c r="F37" s="230" t="s">
        <v>417</v>
      </c>
      <c r="G37" s="223">
        <v>1.0</v>
      </c>
      <c r="H37" s="223">
        <v>1.0</v>
      </c>
      <c r="I37" s="223">
        <v>1.0</v>
      </c>
      <c r="J37" s="223">
        <v>1.0</v>
      </c>
      <c r="K37" s="223">
        <v>1.0</v>
      </c>
      <c r="L37" s="223">
        <v>1.0</v>
      </c>
      <c r="M37" s="223">
        <v>1.0</v>
      </c>
      <c r="N37" s="223">
        <v>1.0</v>
      </c>
      <c r="O37" s="223">
        <v>1.0</v>
      </c>
      <c r="P37" s="223">
        <v>1.0</v>
      </c>
      <c r="Q37" s="223">
        <v>1.0</v>
      </c>
      <c r="R37" s="223">
        <v>1.0</v>
      </c>
      <c r="S37" s="64"/>
      <c r="T37" s="218"/>
      <c r="U37" s="1"/>
      <c r="V37" s="1"/>
      <c r="W37" s="1"/>
      <c r="X37" s="1"/>
      <c r="Y37" s="1"/>
      <c r="Z37" s="1"/>
    </row>
    <row r="38" ht="15.0" customHeight="1" outlineLevel="1">
      <c r="A38" s="215"/>
      <c r="B38" s="221"/>
      <c r="C38" s="221" t="s">
        <v>420</v>
      </c>
      <c r="D38" s="221"/>
      <c r="E38" s="230"/>
      <c r="F38" s="230" t="s">
        <v>417</v>
      </c>
      <c r="G38" s="223">
        <v>1.0</v>
      </c>
      <c r="H38" s="223">
        <v>1.0</v>
      </c>
      <c r="I38" s="223">
        <v>1.0</v>
      </c>
      <c r="J38" s="223">
        <v>1.0</v>
      </c>
      <c r="K38" s="223">
        <v>1.0</v>
      </c>
      <c r="L38" s="223">
        <v>1.0</v>
      </c>
      <c r="M38" s="223">
        <v>1.0</v>
      </c>
      <c r="N38" s="223">
        <v>1.0</v>
      </c>
      <c r="O38" s="223">
        <v>1.0</v>
      </c>
      <c r="P38" s="223">
        <v>1.0</v>
      </c>
      <c r="Q38" s="223">
        <v>1.0</v>
      </c>
      <c r="R38" s="223">
        <v>1.0</v>
      </c>
      <c r="S38" s="64"/>
      <c r="T38" s="218"/>
      <c r="U38" s="1"/>
      <c r="V38" s="1"/>
      <c r="W38" s="1"/>
      <c r="X38" s="1"/>
      <c r="Y38" s="1"/>
      <c r="Z38" s="1"/>
    </row>
    <row r="39" ht="15.0" customHeight="1" outlineLevel="1">
      <c r="A39" s="215"/>
      <c r="B39" s="221"/>
      <c r="C39" s="221" t="s">
        <v>420</v>
      </c>
      <c r="D39" s="221"/>
      <c r="E39" s="230"/>
      <c r="F39" s="230" t="s">
        <v>417</v>
      </c>
      <c r="G39" s="223">
        <v>1.0</v>
      </c>
      <c r="H39" s="223">
        <v>1.0</v>
      </c>
      <c r="I39" s="223">
        <v>1.0</v>
      </c>
      <c r="J39" s="223">
        <v>1.0</v>
      </c>
      <c r="K39" s="223">
        <v>1.0</v>
      </c>
      <c r="L39" s="223">
        <v>1.0</v>
      </c>
      <c r="M39" s="223">
        <v>1.0</v>
      </c>
      <c r="N39" s="223">
        <v>1.0</v>
      </c>
      <c r="O39" s="223">
        <v>1.0</v>
      </c>
      <c r="P39" s="223">
        <v>1.0</v>
      </c>
      <c r="Q39" s="223">
        <v>1.0</v>
      </c>
      <c r="R39" s="223">
        <v>1.0</v>
      </c>
      <c r="S39" s="64"/>
      <c r="T39" s="218"/>
      <c r="U39" s="1"/>
      <c r="V39" s="1"/>
      <c r="W39" s="1"/>
      <c r="X39" s="1"/>
      <c r="Y39" s="1"/>
      <c r="Z39" s="1"/>
    </row>
    <row r="40" ht="15.0" customHeight="1" outlineLevel="1">
      <c r="A40" s="215"/>
      <c r="B40" s="221"/>
      <c r="C40" s="221" t="s">
        <v>421</v>
      </c>
      <c r="D40" s="221"/>
      <c r="E40" s="230"/>
      <c r="F40" s="230" t="s">
        <v>417</v>
      </c>
      <c r="G40" s="223">
        <v>1.0</v>
      </c>
      <c r="H40" s="223">
        <v>1.0</v>
      </c>
      <c r="I40" s="223">
        <v>1.0</v>
      </c>
      <c r="J40" s="223">
        <v>1.0</v>
      </c>
      <c r="K40" s="223">
        <v>1.0</v>
      </c>
      <c r="L40" s="223">
        <v>1.0</v>
      </c>
      <c r="M40" s="223">
        <v>1.0</v>
      </c>
      <c r="N40" s="223">
        <v>1.0</v>
      </c>
      <c r="O40" s="223">
        <v>1.0</v>
      </c>
      <c r="P40" s="223">
        <v>1.0</v>
      </c>
      <c r="Q40" s="223">
        <v>1.0</v>
      </c>
      <c r="R40" s="223">
        <v>1.0</v>
      </c>
      <c r="S40" s="64"/>
      <c r="T40" s="218"/>
      <c r="U40" s="1"/>
      <c r="V40" s="1"/>
      <c r="W40" s="1"/>
      <c r="X40" s="1"/>
      <c r="Y40" s="1"/>
      <c r="Z40" s="1"/>
    </row>
    <row r="41" ht="15.0" customHeight="1" outlineLevel="1">
      <c r="A41" s="215"/>
      <c r="B41" s="221"/>
      <c r="C41" s="221" t="s">
        <v>420</v>
      </c>
      <c r="D41" s="221"/>
      <c r="E41" s="230"/>
      <c r="F41" s="230" t="s">
        <v>417</v>
      </c>
      <c r="G41" s="223">
        <v>1.0</v>
      </c>
      <c r="H41" s="223">
        <v>1.0</v>
      </c>
      <c r="I41" s="223">
        <v>1.0</v>
      </c>
      <c r="J41" s="223">
        <v>1.0</v>
      </c>
      <c r="K41" s="223">
        <v>1.0</v>
      </c>
      <c r="L41" s="223">
        <v>1.0</v>
      </c>
      <c r="M41" s="223">
        <v>1.0</v>
      </c>
      <c r="N41" s="223">
        <v>1.0</v>
      </c>
      <c r="O41" s="223">
        <v>1.0</v>
      </c>
      <c r="P41" s="223">
        <v>1.0</v>
      </c>
      <c r="Q41" s="223">
        <v>1.0</v>
      </c>
      <c r="R41" s="223">
        <v>1.0</v>
      </c>
      <c r="S41" s="64"/>
      <c r="T41" s="218"/>
      <c r="U41" s="1"/>
      <c r="V41" s="1"/>
      <c r="W41" s="1"/>
      <c r="X41" s="1"/>
      <c r="Y41" s="1"/>
      <c r="Z41" s="1"/>
    </row>
    <row r="42" ht="15.0" customHeight="1" outlineLevel="1">
      <c r="A42" s="215"/>
      <c r="B42" s="221"/>
      <c r="C42" s="221" t="s">
        <v>420</v>
      </c>
      <c r="D42" s="221"/>
      <c r="E42" s="230"/>
      <c r="F42" s="230" t="s">
        <v>417</v>
      </c>
      <c r="G42" s="223">
        <v>1.0</v>
      </c>
      <c r="H42" s="223">
        <v>1.0</v>
      </c>
      <c r="I42" s="223">
        <v>1.0</v>
      </c>
      <c r="J42" s="223">
        <v>1.0</v>
      </c>
      <c r="K42" s="223">
        <v>1.0</v>
      </c>
      <c r="L42" s="223">
        <v>1.0</v>
      </c>
      <c r="M42" s="223">
        <v>1.0</v>
      </c>
      <c r="N42" s="223">
        <v>1.0</v>
      </c>
      <c r="O42" s="223">
        <v>1.0</v>
      </c>
      <c r="P42" s="223">
        <v>1.0</v>
      </c>
      <c r="Q42" s="223">
        <v>1.0</v>
      </c>
      <c r="R42" s="223">
        <v>1.0</v>
      </c>
      <c r="S42" s="64"/>
      <c r="T42" s="218"/>
      <c r="U42" s="1"/>
      <c r="V42" s="1"/>
      <c r="W42" s="1"/>
      <c r="X42" s="1"/>
      <c r="Y42" s="1"/>
      <c r="Z42" s="1"/>
    </row>
    <row r="43" ht="15.0" customHeight="1" outlineLevel="1">
      <c r="A43" s="215"/>
      <c r="B43" s="221"/>
      <c r="C43" s="221" t="s">
        <v>420</v>
      </c>
      <c r="D43" s="221"/>
      <c r="E43" s="230"/>
      <c r="F43" s="230" t="s">
        <v>417</v>
      </c>
      <c r="G43" s="223">
        <v>1.0</v>
      </c>
      <c r="H43" s="223">
        <v>1.0</v>
      </c>
      <c r="I43" s="223">
        <v>1.0</v>
      </c>
      <c r="J43" s="223">
        <v>1.0</v>
      </c>
      <c r="K43" s="223">
        <v>1.0</v>
      </c>
      <c r="L43" s="223">
        <v>1.0</v>
      </c>
      <c r="M43" s="223">
        <v>1.0</v>
      </c>
      <c r="N43" s="223">
        <v>1.0</v>
      </c>
      <c r="O43" s="223">
        <v>1.0</v>
      </c>
      <c r="P43" s="223">
        <v>1.0</v>
      </c>
      <c r="Q43" s="223">
        <v>1.0</v>
      </c>
      <c r="R43" s="223">
        <v>1.0</v>
      </c>
      <c r="S43" s="64"/>
      <c r="T43" s="218"/>
      <c r="U43" s="1"/>
      <c r="V43" s="1"/>
      <c r="W43" s="1"/>
      <c r="X43" s="1"/>
      <c r="Y43" s="1"/>
      <c r="Z43" s="1"/>
    </row>
    <row r="44" ht="15.0" customHeight="1" outlineLevel="1">
      <c r="A44" s="215"/>
      <c r="B44" s="221"/>
      <c r="C44" s="221" t="s">
        <v>420</v>
      </c>
      <c r="D44" s="221"/>
      <c r="E44" s="230"/>
      <c r="F44" s="230" t="s">
        <v>417</v>
      </c>
      <c r="G44" s="223">
        <v>1.0</v>
      </c>
      <c r="H44" s="223">
        <v>1.0</v>
      </c>
      <c r="I44" s="223">
        <v>1.0</v>
      </c>
      <c r="J44" s="223">
        <v>1.0</v>
      </c>
      <c r="K44" s="223">
        <v>1.0</v>
      </c>
      <c r="L44" s="223">
        <v>1.0</v>
      </c>
      <c r="M44" s="223">
        <v>1.0</v>
      </c>
      <c r="N44" s="223">
        <v>1.0</v>
      </c>
      <c r="O44" s="223">
        <v>1.0</v>
      </c>
      <c r="P44" s="223">
        <v>1.0</v>
      </c>
      <c r="Q44" s="223">
        <v>1.0</v>
      </c>
      <c r="R44" s="223">
        <v>1.0</v>
      </c>
      <c r="S44" s="64"/>
      <c r="T44" s="218"/>
      <c r="U44" s="1"/>
      <c r="V44" s="1"/>
      <c r="W44" s="1"/>
      <c r="X44" s="1"/>
      <c r="Y44" s="1"/>
      <c r="Z44" s="1"/>
    </row>
    <row r="45" ht="15.0" customHeight="1" outlineLevel="1">
      <c r="A45" s="215"/>
      <c r="B45" s="221"/>
      <c r="C45" s="221" t="s">
        <v>421</v>
      </c>
      <c r="D45" s="221"/>
      <c r="E45" s="230"/>
      <c r="F45" s="230" t="s">
        <v>417</v>
      </c>
      <c r="G45" s="223">
        <v>1.0</v>
      </c>
      <c r="H45" s="223">
        <v>1.0</v>
      </c>
      <c r="I45" s="223">
        <v>1.0</v>
      </c>
      <c r="J45" s="223">
        <v>1.0</v>
      </c>
      <c r="K45" s="223">
        <v>1.0</v>
      </c>
      <c r="L45" s="223">
        <v>1.0</v>
      </c>
      <c r="M45" s="223">
        <v>1.0</v>
      </c>
      <c r="N45" s="223">
        <v>1.0</v>
      </c>
      <c r="O45" s="223">
        <v>1.0</v>
      </c>
      <c r="P45" s="223">
        <v>1.0</v>
      </c>
      <c r="Q45" s="223">
        <v>1.0</v>
      </c>
      <c r="R45" s="223">
        <v>1.0</v>
      </c>
      <c r="S45" s="64"/>
      <c r="T45" s="218"/>
      <c r="U45" s="1"/>
      <c r="V45" s="1"/>
      <c r="W45" s="1"/>
      <c r="X45" s="1"/>
      <c r="Y45" s="1"/>
      <c r="Z45" s="1"/>
    </row>
    <row r="46" ht="15.0" customHeight="1" outlineLevel="1">
      <c r="A46" s="215"/>
      <c r="B46" s="221"/>
      <c r="C46" s="221" t="s">
        <v>420</v>
      </c>
      <c r="D46" s="229"/>
      <c r="E46" s="230"/>
      <c r="F46" s="230" t="s">
        <v>417</v>
      </c>
      <c r="G46" s="223">
        <v>1.0</v>
      </c>
      <c r="H46" s="223">
        <v>1.0</v>
      </c>
      <c r="I46" s="223">
        <v>1.0</v>
      </c>
      <c r="J46" s="223">
        <v>1.0</v>
      </c>
      <c r="K46" s="223">
        <v>1.0</v>
      </c>
      <c r="L46" s="223">
        <v>1.0</v>
      </c>
      <c r="M46" s="223">
        <v>1.0</v>
      </c>
      <c r="N46" s="223">
        <v>1.0</v>
      </c>
      <c r="O46" s="223">
        <v>1.0</v>
      </c>
      <c r="P46" s="223">
        <v>1.0</v>
      </c>
      <c r="Q46" s="223">
        <v>1.0</v>
      </c>
      <c r="R46" s="223">
        <v>1.0</v>
      </c>
      <c r="S46" s="64"/>
      <c r="T46" s="218"/>
      <c r="U46" s="1"/>
      <c r="V46" s="1"/>
      <c r="W46" s="1"/>
      <c r="X46" s="1"/>
      <c r="Y46" s="1"/>
      <c r="Z46" s="1"/>
    </row>
    <row r="47" ht="15.0" customHeight="1" outlineLevel="1">
      <c r="A47" s="215"/>
      <c r="B47" s="221"/>
      <c r="C47" s="221" t="s">
        <v>421</v>
      </c>
      <c r="D47" s="229"/>
      <c r="E47" s="230"/>
      <c r="F47" s="230" t="s">
        <v>417</v>
      </c>
      <c r="G47" s="223">
        <v>1.0</v>
      </c>
      <c r="H47" s="223">
        <v>1.0</v>
      </c>
      <c r="I47" s="223">
        <v>1.0</v>
      </c>
      <c r="J47" s="223">
        <v>1.0</v>
      </c>
      <c r="K47" s="223">
        <v>1.0</v>
      </c>
      <c r="L47" s="223">
        <v>1.0</v>
      </c>
      <c r="M47" s="223">
        <v>1.0</v>
      </c>
      <c r="N47" s="223">
        <v>1.0</v>
      </c>
      <c r="O47" s="223">
        <v>1.0</v>
      </c>
      <c r="P47" s="223">
        <v>1.0</v>
      </c>
      <c r="Q47" s="223">
        <v>1.0</v>
      </c>
      <c r="R47" s="223">
        <v>1.0</v>
      </c>
      <c r="S47" s="64"/>
      <c r="T47" s="218"/>
      <c r="U47" s="1"/>
      <c r="V47" s="1"/>
      <c r="W47" s="1"/>
      <c r="X47" s="1"/>
      <c r="Y47" s="1"/>
      <c r="Z47" s="1"/>
    </row>
    <row r="48" ht="15.0" customHeight="1" outlineLevel="1">
      <c r="A48" s="215"/>
      <c r="B48" s="221"/>
      <c r="C48" s="221" t="s">
        <v>420</v>
      </c>
      <c r="D48" s="229"/>
      <c r="E48" s="230"/>
      <c r="F48" s="230" t="s">
        <v>417</v>
      </c>
      <c r="G48" s="223">
        <v>1.0</v>
      </c>
      <c r="H48" s="223">
        <v>1.0</v>
      </c>
      <c r="I48" s="223">
        <v>1.0</v>
      </c>
      <c r="J48" s="223">
        <v>1.0</v>
      </c>
      <c r="K48" s="223">
        <v>1.0</v>
      </c>
      <c r="L48" s="223">
        <v>1.0</v>
      </c>
      <c r="M48" s="223">
        <v>1.0</v>
      </c>
      <c r="N48" s="223">
        <v>1.0</v>
      </c>
      <c r="O48" s="223">
        <v>1.0</v>
      </c>
      <c r="P48" s="223">
        <v>1.0</v>
      </c>
      <c r="Q48" s="223">
        <v>1.0</v>
      </c>
      <c r="R48" s="223">
        <v>1.0</v>
      </c>
      <c r="S48" s="64"/>
      <c r="T48" s="218"/>
      <c r="U48" s="1"/>
      <c r="V48" s="1"/>
      <c r="W48" s="1"/>
      <c r="X48" s="1"/>
      <c r="Y48" s="1"/>
      <c r="Z48" s="1"/>
    </row>
    <row r="49" ht="15.0" customHeight="1" outlineLevel="1">
      <c r="A49" s="215"/>
      <c r="B49" s="221"/>
      <c r="C49" s="221" t="s">
        <v>420</v>
      </c>
      <c r="D49" s="229"/>
      <c r="E49" s="230"/>
      <c r="F49" s="230" t="s">
        <v>417</v>
      </c>
      <c r="G49" s="223">
        <v>1.0</v>
      </c>
      <c r="H49" s="223">
        <v>1.0</v>
      </c>
      <c r="I49" s="223">
        <v>1.0</v>
      </c>
      <c r="J49" s="223">
        <v>1.0</v>
      </c>
      <c r="K49" s="223">
        <v>1.0</v>
      </c>
      <c r="L49" s="223">
        <v>1.0</v>
      </c>
      <c r="M49" s="223">
        <v>1.0</v>
      </c>
      <c r="N49" s="223">
        <v>1.0</v>
      </c>
      <c r="O49" s="223">
        <v>1.0</v>
      </c>
      <c r="P49" s="223">
        <v>1.0</v>
      </c>
      <c r="Q49" s="223">
        <v>1.0</v>
      </c>
      <c r="R49" s="223">
        <v>1.0</v>
      </c>
      <c r="S49" s="64"/>
      <c r="T49" s="218"/>
      <c r="U49" s="1"/>
      <c r="V49" s="1"/>
      <c r="W49" s="1"/>
      <c r="X49" s="1"/>
      <c r="Y49" s="1"/>
      <c r="Z49" s="1"/>
    </row>
    <row r="50" ht="15.0" customHeight="1" outlineLevel="1">
      <c r="A50" s="215"/>
      <c r="B50" s="221"/>
      <c r="C50" s="221"/>
      <c r="D50" s="229"/>
      <c r="E50" s="230"/>
      <c r="F50" s="230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64"/>
      <c r="T50" s="218"/>
      <c r="U50" s="1"/>
      <c r="V50" s="1"/>
      <c r="W50" s="1"/>
      <c r="X50" s="1"/>
      <c r="Y50" s="1"/>
      <c r="Z50" s="1"/>
    </row>
    <row r="51" ht="15.0" customHeight="1" outlineLevel="1">
      <c r="A51" s="215"/>
      <c r="B51" s="221"/>
      <c r="C51" s="221"/>
      <c r="D51" s="229"/>
      <c r="E51" s="230"/>
      <c r="F51" s="230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64"/>
      <c r="T51" s="218"/>
      <c r="U51" s="1"/>
      <c r="V51" s="1"/>
      <c r="W51" s="1"/>
      <c r="X51" s="1"/>
      <c r="Y51" s="1"/>
      <c r="Z51" s="1"/>
    </row>
    <row r="52" ht="15.0" customHeight="1" outlineLevel="1">
      <c r="A52" s="215"/>
      <c r="B52" s="221"/>
      <c r="C52" s="221"/>
      <c r="D52" s="229"/>
      <c r="E52" s="230"/>
      <c r="F52" s="230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64"/>
      <c r="T52" s="218"/>
      <c r="U52" s="1"/>
      <c r="V52" s="1"/>
      <c r="W52" s="1"/>
      <c r="X52" s="1"/>
      <c r="Y52" s="1"/>
      <c r="Z52" s="1"/>
    </row>
    <row r="53" ht="15.0" customHeight="1" outlineLevel="1">
      <c r="A53" s="215"/>
      <c r="B53" s="221"/>
      <c r="C53" s="221"/>
      <c r="D53" s="229"/>
      <c r="E53" s="230"/>
      <c r="F53" s="230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64"/>
      <c r="T53" s="218"/>
      <c r="U53" s="1"/>
      <c r="V53" s="1"/>
      <c r="W53" s="1"/>
      <c r="X53" s="1"/>
      <c r="Y53" s="1"/>
      <c r="Z53" s="1"/>
    </row>
    <row r="54" ht="15.0" customHeight="1" outlineLevel="1">
      <c r="A54" s="215"/>
      <c r="B54" s="221"/>
      <c r="C54" s="221"/>
      <c r="D54" s="229"/>
      <c r="E54" s="230"/>
      <c r="F54" s="230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64"/>
      <c r="T54" s="218"/>
      <c r="U54" s="1"/>
      <c r="V54" s="1"/>
      <c r="W54" s="1"/>
      <c r="X54" s="1"/>
      <c r="Y54" s="1"/>
      <c r="Z54" s="1"/>
    </row>
    <row r="55" ht="15.0" customHeight="1" outlineLevel="1">
      <c r="A55" s="215"/>
      <c r="B55" s="221"/>
      <c r="C55" s="221"/>
      <c r="D55" s="229"/>
      <c r="E55" s="230"/>
      <c r="F55" s="230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64"/>
      <c r="T55" s="218"/>
      <c r="U55" s="1"/>
      <c r="V55" s="1"/>
      <c r="W55" s="1"/>
      <c r="X55" s="1"/>
      <c r="Y55" s="1"/>
      <c r="Z55" s="1"/>
    </row>
    <row r="56" ht="15.0" customHeight="1" outlineLevel="1">
      <c r="A56" s="215"/>
      <c r="B56" s="221"/>
      <c r="C56" s="221"/>
      <c r="D56" s="229"/>
      <c r="E56" s="230"/>
      <c r="F56" s="230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64"/>
      <c r="T56" s="218"/>
      <c r="U56" s="1"/>
      <c r="V56" s="1"/>
      <c r="W56" s="1"/>
      <c r="X56" s="1"/>
      <c r="Y56" s="1"/>
      <c r="Z56" s="1"/>
    </row>
    <row r="57" ht="15.0" customHeight="1" outlineLevel="1">
      <c r="A57" s="215"/>
      <c r="B57" s="221"/>
      <c r="C57" s="221"/>
      <c r="D57" s="229"/>
      <c r="E57" s="230"/>
      <c r="F57" s="227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64"/>
      <c r="T57" s="218"/>
      <c r="U57" s="1"/>
      <c r="V57" s="1"/>
      <c r="W57" s="1"/>
      <c r="X57" s="1"/>
      <c r="Y57" s="1"/>
      <c r="Z57" s="1"/>
    </row>
    <row r="58" ht="15.0" customHeight="1" outlineLevel="1">
      <c r="A58" s="215"/>
      <c r="B58" s="221"/>
      <c r="C58" s="221"/>
      <c r="D58" s="229"/>
      <c r="E58" s="230"/>
      <c r="F58" s="227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64"/>
      <c r="T58" s="218"/>
      <c r="U58" s="1"/>
      <c r="V58" s="1"/>
      <c r="W58" s="1"/>
      <c r="X58" s="1"/>
      <c r="Y58" s="1"/>
      <c r="Z58" s="1"/>
    </row>
    <row r="59" ht="15.0" customHeight="1" outlineLevel="1">
      <c r="A59" s="215"/>
      <c r="B59" s="221"/>
      <c r="C59" s="221"/>
      <c r="D59" s="229"/>
      <c r="E59" s="230"/>
      <c r="F59" s="227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64"/>
      <c r="T59" s="218"/>
      <c r="U59" s="1"/>
      <c r="V59" s="1"/>
      <c r="W59" s="1"/>
      <c r="X59" s="1"/>
      <c r="Y59" s="1"/>
      <c r="Z59" s="1"/>
    </row>
    <row r="60" ht="15.0" customHeight="1" outlineLevel="1">
      <c r="A60" s="215"/>
      <c r="B60" s="221"/>
      <c r="C60" s="221"/>
      <c r="D60" s="229"/>
      <c r="E60" s="230"/>
      <c r="F60" s="227" t="s">
        <v>423</v>
      </c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64"/>
      <c r="T60" s="218"/>
      <c r="U60" s="1"/>
      <c r="V60" s="1"/>
      <c r="W60" s="1"/>
      <c r="X60" s="1"/>
      <c r="Y60" s="1"/>
      <c r="Z60" s="1"/>
    </row>
    <row r="61" ht="15.0" customHeight="1" outlineLevel="1">
      <c r="A61" s="215"/>
      <c r="B61" s="221"/>
      <c r="C61" s="221"/>
      <c r="D61" s="229"/>
      <c r="E61" s="230"/>
      <c r="F61" s="227" t="s">
        <v>423</v>
      </c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64"/>
      <c r="T61" s="218"/>
      <c r="U61" s="1"/>
      <c r="V61" s="1"/>
      <c r="W61" s="1"/>
      <c r="X61" s="1"/>
      <c r="Y61" s="1"/>
      <c r="Z61" s="1"/>
    </row>
    <row r="62" ht="15.0" customHeight="1" outlineLevel="1">
      <c r="A62" s="215"/>
      <c r="B62" s="221"/>
      <c r="C62" s="221"/>
      <c r="D62" s="229"/>
      <c r="E62" s="230"/>
      <c r="F62" s="227" t="s">
        <v>417</v>
      </c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64"/>
      <c r="T62" s="218"/>
      <c r="U62" s="1"/>
      <c r="V62" s="1"/>
      <c r="W62" s="1"/>
      <c r="X62" s="1"/>
      <c r="Y62" s="1"/>
      <c r="Z62" s="1"/>
    </row>
    <row r="63" ht="15.0" customHeight="1" outlineLevel="1">
      <c r="A63" s="215"/>
      <c r="B63" s="221"/>
      <c r="C63" s="221"/>
      <c r="D63" s="229"/>
      <c r="E63" s="230"/>
      <c r="F63" s="227" t="s">
        <v>423</v>
      </c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64"/>
      <c r="T63" s="218"/>
      <c r="U63" s="1"/>
      <c r="V63" s="1"/>
      <c r="W63" s="1"/>
      <c r="X63" s="1"/>
      <c r="Y63" s="1"/>
      <c r="Z63" s="1"/>
    </row>
    <row r="64" ht="15.0" customHeight="1" outlineLevel="1">
      <c r="A64" s="215"/>
      <c r="B64" s="221"/>
      <c r="C64" s="221"/>
      <c r="D64" s="229"/>
      <c r="E64" s="230"/>
      <c r="F64" s="227" t="s">
        <v>423</v>
      </c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64"/>
      <c r="T64" s="218"/>
      <c r="U64" s="1"/>
      <c r="V64" s="1"/>
      <c r="W64" s="1"/>
      <c r="X64" s="1"/>
      <c r="Y64" s="1"/>
      <c r="Z64" s="1"/>
    </row>
    <row r="65" ht="15.0" customHeight="1" outlineLevel="1">
      <c r="A65" s="215"/>
      <c r="B65" s="221"/>
      <c r="C65" s="221"/>
      <c r="D65" s="229"/>
      <c r="E65" s="230"/>
      <c r="F65" s="227" t="s">
        <v>417</v>
      </c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64"/>
      <c r="T65" s="218"/>
      <c r="U65" s="1"/>
      <c r="V65" s="1"/>
      <c r="W65" s="1"/>
      <c r="X65" s="1"/>
      <c r="Y65" s="1"/>
      <c r="Z65" s="1"/>
    </row>
    <row r="66" ht="15.0" customHeight="1" outlineLevel="1">
      <c r="A66" s="215"/>
      <c r="B66" s="221"/>
      <c r="C66" s="221"/>
      <c r="D66" s="229"/>
      <c r="E66" s="230"/>
      <c r="F66" s="227" t="s">
        <v>417</v>
      </c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64"/>
      <c r="T66" s="218"/>
      <c r="U66" s="1"/>
      <c r="V66" s="1"/>
      <c r="W66" s="1"/>
      <c r="X66" s="1"/>
      <c r="Y66" s="1"/>
      <c r="Z66" s="1"/>
    </row>
    <row r="67" ht="15.0" customHeight="1">
      <c r="A67" s="215"/>
      <c r="B67" s="216" t="s">
        <v>424</v>
      </c>
      <c r="C67" s="17"/>
      <c r="D67" s="17"/>
      <c r="E67" s="21"/>
      <c r="F67" s="231"/>
      <c r="G67" s="217">
        <f t="shared" ref="G67:R67" si="15">G24*7*G6-G10</f>
        <v>0</v>
      </c>
      <c r="H67" s="217">
        <f t="shared" si="15"/>
        <v>0</v>
      </c>
      <c r="I67" s="217">
        <f t="shared" si="15"/>
        <v>0</v>
      </c>
      <c r="J67" s="217">
        <f t="shared" si="15"/>
        <v>0</v>
      </c>
      <c r="K67" s="217">
        <f t="shared" si="15"/>
        <v>0</v>
      </c>
      <c r="L67" s="217">
        <f t="shared" si="15"/>
        <v>0</v>
      </c>
      <c r="M67" s="217">
        <f t="shared" si="15"/>
        <v>0</v>
      </c>
      <c r="N67" s="217">
        <f t="shared" si="15"/>
        <v>0</v>
      </c>
      <c r="O67" s="217">
        <f t="shared" si="15"/>
        <v>0</v>
      </c>
      <c r="P67" s="217">
        <f t="shared" si="15"/>
        <v>0</v>
      </c>
      <c r="Q67" s="217">
        <f t="shared" si="15"/>
        <v>0</v>
      </c>
      <c r="R67" s="217">
        <f t="shared" si="15"/>
        <v>0</v>
      </c>
      <c r="S67" s="64"/>
      <c r="T67" s="218">
        <f>SUM(G67:R67)</f>
        <v>0</v>
      </c>
      <c r="U67" s="64"/>
      <c r="V67" s="1"/>
      <c r="W67" s="1"/>
      <c r="X67" s="1"/>
      <c r="Y67" s="1"/>
      <c r="Z67" s="1"/>
    </row>
    <row r="68" ht="15.0" customHeight="1">
      <c r="A68" s="232"/>
      <c r="B68" s="211"/>
      <c r="C68" s="17"/>
      <c r="D68" s="17"/>
      <c r="E68" s="21"/>
      <c r="F68" s="231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64"/>
      <c r="T68" s="218"/>
      <c r="U68" s="64"/>
      <c r="V68" s="1"/>
      <c r="W68" s="1"/>
      <c r="X68" s="1"/>
      <c r="Y68" s="1"/>
      <c r="Z68" s="1"/>
    </row>
    <row r="69" ht="15.0" customHeight="1" outlineLevel="2">
      <c r="A69" s="233" t="s">
        <v>425</v>
      </c>
      <c r="B69" s="234" t="s">
        <v>426</v>
      </c>
      <c r="C69" s="17"/>
      <c r="D69" s="17"/>
      <c r="E69" s="21"/>
      <c r="F69" s="235"/>
      <c r="G69" s="236">
        <v>553.0</v>
      </c>
      <c r="H69" s="236">
        <v>742.8600000000002</v>
      </c>
      <c r="I69" s="236">
        <v>609.1700000000001</v>
      </c>
      <c r="J69" s="236">
        <v>908.2799999999999</v>
      </c>
      <c r="K69" s="236">
        <v>405.5</v>
      </c>
      <c r="L69" s="236">
        <v>755.3800000000001</v>
      </c>
      <c r="M69" s="236">
        <v>767.3900000000001</v>
      </c>
      <c r="N69" s="236">
        <v>306.77</v>
      </c>
      <c r="O69" s="236">
        <v>975.38</v>
      </c>
      <c r="P69" s="236">
        <v>930.52</v>
      </c>
      <c r="Q69" s="236">
        <v>907.7100000000002</v>
      </c>
      <c r="R69" s="236">
        <v>806.0100000000006</v>
      </c>
      <c r="S69" s="1"/>
      <c r="T69" s="237">
        <f t="shared" ref="T69:T146" si="16">SUM(G69:R69)</f>
        <v>8667.97</v>
      </c>
      <c r="U69" s="1"/>
      <c r="V69" s="1"/>
      <c r="W69" s="1"/>
      <c r="X69" s="1"/>
      <c r="Y69" s="1"/>
      <c r="Z69" s="1"/>
    </row>
    <row r="70" ht="15.0" customHeight="1" outlineLevel="2">
      <c r="A70" s="215"/>
      <c r="B70" s="234" t="s">
        <v>427</v>
      </c>
      <c r="C70" s="17"/>
      <c r="D70" s="17"/>
      <c r="E70" s="21"/>
      <c r="F70" s="238"/>
      <c r="G70" s="236">
        <v>1717.3500000000001</v>
      </c>
      <c r="H70" s="236">
        <v>1649.4599999999996</v>
      </c>
      <c r="I70" s="236">
        <v>1972.2700000000002</v>
      </c>
      <c r="J70" s="236">
        <v>1749.1700000000003</v>
      </c>
      <c r="K70" s="236">
        <v>1475.65</v>
      </c>
      <c r="L70" s="236">
        <v>2085.6099999999997</v>
      </c>
      <c r="M70" s="236">
        <v>2227.3900000000003</v>
      </c>
      <c r="N70" s="236">
        <v>1014.25</v>
      </c>
      <c r="O70" s="236">
        <v>2523.0299999999997</v>
      </c>
      <c r="P70" s="236">
        <v>2495.0699999999997</v>
      </c>
      <c r="Q70" s="236">
        <v>2033.1500000000005</v>
      </c>
      <c r="R70" s="236">
        <v>2488.9000000000005</v>
      </c>
      <c r="S70" s="1"/>
      <c r="T70" s="237">
        <f t="shared" si="16"/>
        <v>23431.3</v>
      </c>
      <c r="U70" s="1"/>
      <c r="V70" s="1"/>
      <c r="W70" s="1"/>
      <c r="X70" s="1"/>
      <c r="Y70" s="1"/>
      <c r="Z70" s="1"/>
    </row>
    <row r="71" ht="15.0" customHeight="1" outlineLevel="2">
      <c r="A71" s="215"/>
      <c r="B71" s="234" t="s">
        <v>428</v>
      </c>
      <c r="C71" s="17"/>
      <c r="D71" s="17"/>
      <c r="E71" s="21"/>
      <c r="F71" s="238"/>
      <c r="G71" s="236">
        <v>494.93</v>
      </c>
      <c r="H71" s="236">
        <v>420.74999999999994</v>
      </c>
      <c r="I71" s="236">
        <v>470.0</v>
      </c>
      <c r="J71" s="236">
        <v>522.64</v>
      </c>
      <c r="K71" s="236">
        <v>421.82000000000005</v>
      </c>
      <c r="L71" s="236">
        <v>632.42</v>
      </c>
      <c r="M71" s="236">
        <v>658.68</v>
      </c>
      <c r="N71" s="236">
        <v>198.0</v>
      </c>
      <c r="O71" s="236">
        <v>622.98</v>
      </c>
      <c r="P71" s="236">
        <v>692.06</v>
      </c>
      <c r="Q71" s="236">
        <v>549.97</v>
      </c>
      <c r="R71" s="236">
        <v>664.75</v>
      </c>
      <c r="S71" s="1"/>
      <c r="T71" s="237">
        <f t="shared" si="16"/>
        <v>6349</v>
      </c>
      <c r="U71" s="1"/>
      <c r="V71" s="1"/>
      <c r="W71" s="1"/>
      <c r="X71" s="1"/>
      <c r="Y71" s="1"/>
      <c r="Z71" s="1"/>
    </row>
    <row r="72" ht="15.0" customHeight="1" outlineLevel="2">
      <c r="A72" s="215"/>
      <c r="B72" s="234" t="s">
        <v>429</v>
      </c>
      <c r="C72" s="17"/>
      <c r="D72" s="17"/>
      <c r="E72" s="21"/>
      <c r="F72" s="238"/>
      <c r="G72" s="236">
        <v>39.75</v>
      </c>
      <c r="H72" s="236">
        <v>36.5</v>
      </c>
      <c r="I72" s="236">
        <v>50.379999999999995</v>
      </c>
      <c r="J72" s="236">
        <v>63.0</v>
      </c>
      <c r="K72" s="236">
        <v>45.5</v>
      </c>
      <c r="L72" s="236">
        <v>72.5</v>
      </c>
      <c r="M72" s="236">
        <v>55.0</v>
      </c>
      <c r="N72" s="236">
        <v>29.5</v>
      </c>
      <c r="O72" s="236">
        <v>71.5</v>
      </c>
      <c r="P72" s="236">
        <v>42.75</v>
      </c>
      <c r="Q72" s="236">
        <v>47.25</v>
      </c>
      <c r="R72" s="236">
        <v>31.25</v>
      </c>
      <c r="S72" s="1"/>
      <c r="T72" s="237">
        <f t="shared" si="16"/>
        <v>584.88</v>
      </c>
      <c r="U72" s="1"/>
      <c r="V72" s="1"/>
      <c r="W72" s="1"/>
      <c r="X72" s="1"/>
      <c r="Y72" s="1"/>
      <c r="Z72" s="1"/>
    </row>
    <row r="73" ht="15.0" customHeight="1" outlineLevel="2">
      <c r="A73" s="215"/>
      <c r="B73" s="234" t="s">
        <v>430</v>
      </c>
      <c r="C73" s="17"/>
      <c r="D73" s="17"/>
      <c r="E73" s="21"/>
      <c r="F73" s="238"/>
      <c r="G73" s="236">
        <v>37.25</v>
      </c>
      <c r="H73" s="236">
        <v>75.25</v>
      </c>
      <c r="I73" s="236">
        <v>53.0</v>
      </c>
      <c r="J73" s="236">
        <v>46.5</v>
      </c>
      <c r="K73" s="236">
        <v>43.75</v>
      </c>
      <c r="L73" s="236">
        <v>49.75</v>
      </c>
      <c r="M73" s="236">
        <v>58.05</v>
      </c>
      <c r="N73" s="236">
        <v>23.25</v>
      </c>
      <c r="O73" s="236">
        <v>72.79599999999999</v>
      </c>
      <c r="P73" s="236">
        <v>69.07</v>
      </c>
      <c r="Q73" s="236">
        <v>51.620000000000005</v>
      </c>
      <c r="R73" s="236">
        <v>50.33</v>
      </c>
      <c r="S73" s="1"/>
      <c r="T73" s="237">
        <f t="shared" si="16"/>
        <v>630.616</v>
      </c>
      <c r="U73" s="1"/>
      <c r="V73" s="1"/>
      <c r="W73" s="1"/>
      <c r="X73" s="1"/>
      <c r="Y73" s="1"/>
      <c r="Z73" s="1"/>
    </row>
    <row r="74" ht="15.0" customHeight="1" outlineLevel="2">
      <c r="A74" s="215"/>
      <c r="B74" s="234" t="s">
        <v>431</v>
      </c>
      <c r="C74" s="17"/>
      <c r="D74" s="17"/>
      <c r="E74" s="21"/>
      <c r="F74" s="238"/>
      <c r="G74" s="236">
        <v>9.5</v>
      </c>
      <c r="H74" s="236">
        <v>5.25</v>
      </c>
      <c r="I74" s="236">
        <v>1.5</v>
      </c>
      <c r="J74" s="236">
        <v>1.0</v>
      </c>
      <c r="K74" s="236">
        <v>3.0</v>
      </c>
      <c r="L74" s="236">
        <v>5.0</v>
      </c>
      <c r="M74" s="236">
        <v>5.5</v>
      </c>
      <c r="N74" s="236">
        <v>3.0</v>
      </c>
      <c r="O74" s="236">
        <v>1.0</v>
      </c>
      <c r="P74" s="236">
        <v>2.0</v>
      </c>
      <c r="Q74" s="236">
        <v>0.0</v>
      </c>
      <c r="R74" s="236">
        <v>0.0</v>
      </c>
      <c r="S74" s="1"/>
      <c r="T74" s="237">
        <f t="shared" si="16"/>
        <v>36.75</v>
      </c>
      <c r="U74" s="1"/>
      <c r="V74" s="1"/>
      <c r="W74" s="1"/>
      <c r="X74" s="1"/>
      <c r="Y74" s="1"/>
      <c r="Z74" s="1"/>
    </row>
    <row r="75" ht="15.0" customHeight="1" outlineLevel="2">
      <c r="A75" s="215"/>
      <c r="B75" s="234" t="s">
        <v>432</v>
      </c>
      <c r="C75" s="17"/>
      <c r="D75" s="17"/>
      <c r="E75" s="21"/>
      <c r="F75" s="238"/>
      <c r="G75" s="236">
        <v>0.0</v>
      </c>
      <c r="H75" s="236">
        <v>0.0</v>
      </c>
      <c r="I75" s="236">
        <v>6.25</v>
      </c>
      <c r="J75" s="236">
        <v>13.75</v>
      </c>
      <c r="K75" s="236">
        <v>0.0</v>
      </c>
      <c r="L75" s="236">
        <v>9.25</v>
      </c>
      <c r="M75" s="236">
        <v>0.0</v>
      </c>
      <c r="N75" s="236">
        <v>0.0</v>
      </c>
      <c r="O75" s="236">
        <v>1.0</v>
      </c>
      <c r="P75" s="236">
        <v>3.0</v>
      </c>
      <c r="Q75" s="236">
        <v>16.5</v>
      </c>
      <c r="R75" s="236">
        <v>1.25</v>
      </c>
      <c r="S75" s="1"/>
      <c r="T75" s="237">
        <f t="shared" si="16"/>
        <v>51</v>
      </c>
      <c r="U75" s="1"/>
      <c r="V75" s="1"/>
      <c r="W75" s="1"/>
      <c r="X75" s="1"/>
      <c r="Y75" s="1"/>
      <c r="Z75" s="1"/>
    </row>
    <row r="76" ht="15.0" customHeight="1" outlineLevel="2">
      <c r="A76" s="215"/>
      <c r="B76" s="239" t="s">
        <v>433</v>
      </c>
      <c r="C76" s="240"/>
      <c r="D76" s="240"/>
      <c r="E76" s="241"/>
      <c r="F76" s="238"/>
      <c r="G76" s="242">
        <f t="shared" ref="G76:R76" si="17">SUM(G69:G75)</f>
        <v>2851.78</v>
      </c>
      <c r="H76" s="242">
        <f t="shared" si="17"/>
        <v>2930.07</v>
      </c>
      <c r="I76" s="242">
        <f t="shared" si="17"/>
        <v>3162.57</v>
      </c>
      <c r="J76" s="242">
        <f t="shared" si="17"/>
        <v>3304.34</v>
      </c>
      <c r="K76" s="242">
        <f t="shared" si="17"/>
        <v>2395.22</v>
      </c>
      <c r="L76" s="242">
        <f t="shared" si="17"/>
        <v>3609.91</v>
      </c>
      <c r="M76" s="242">
        <f t="shared" si="17"/>
        <v>3772.01</v>
      </c>
      <c r="N76" s="242">
        <f t="shared" si="17"/>
        <v>1574.77</v>
      </c>
      <c r="O76" s="242">
        <f t="shared" si="17"/>
        <v>4267.686</v>
      </c>
      <c r="P76" s="242">
        <f t="shared" si="17"/>
        <v>4234.47</v>
      </c>
      <c r="Q76" s="242">
        <f t="shared" si="17"/>
        <v>3606.2</v>
      </c>
      <c r="R76" s="242">
        <f t="shared" si="17"/>
        <v>4042.49</v>
      </c>
      <c r="S76" s="1"/>
      <c r="T76" s="242">
        <f t="shared" si="16"/>
        <v>39751.516</v>
      </c>
      <c r="U76" s="1"/>
      <c r="V76" s="1"/>
      <c r="W76" s="1"/>
      <c r="X76" s="1"/>
      <c r="Y76" s="1"/>
      <c r="Z76" s="1"/>
    </row>
    <row r="77" ht="15.0" customHeight="1" outlineLevel="2">
      <c r="A77" s="215"/>
      <c r="B77" s="234"/>
      <c r="C77" s="17"/>
      <c r="D77" s="17"/>
      <c r="E77" s="21"/>
      <c r="F77" s="238"/>
      <c r="G77" s="236">
        <v>0.0</v>
      </c>
      <c r="H77" s="236">
        <v>0.0</v>
      </c>
      <c r="I77" s="236">
        <v>0.0</v>
      </c>
      <c r="J77" s="236">
        <v>279.3</v>
      </c>
      <c r="K77" s="236">
        <v>379.95</v>
      </c>
      <c r="L77" s="236">
        <v>195.25</v>
      </c>
      <c r="M77" s="236">
        <v>94.5</v>
      </c>
      <c r="N77" s="236">
        <v>2.0</v>
      </c>
      <c r="O77" s="236">
        <v>49.5</v>
      </c>
      <c r="P77" s="236">
        <v>51.0</v>
      </c>
      <c r="Q77" s="236">
        <v>7.0</v>
      </c>
      <c r="R77" s="236">
        <v>129.0</v>
      </c>
      <c r="S77" s="1"/>
      <c r="T77" s="237">
        <f t="shared" si="16"/>
        <v>1187.5</v>
      </c>
      <c r="U77" s="1"/>
      <c r="V77" s="1"/>
      <c r="W77" s="1"/>
      <c r="X77" s="1"/>
      <c r="Y77" s="1"/>
      <c r="Z77" s="1"/>
    </row>
    <row r="78" ht="15.0" customHeight="1" outlineLevel="2">
      <c r="A78" s="215"/>
      <c r="B78" s="234"/>
      <c r="C78" s="17"/>
      <c r="D78" s="17"/>
      <c r="E78" s="21"/>
      <c r="F78" s="238"/>
      <c r="G78" s="236">
        <v>0.0</v>
      </c>
      <c r="H78" s="236">
        <v>0.0</v>
      </c>
      <c r="I78" s="236">
        <v>0.0</v>
      </c>
      <c r="J78" s="236">
        <v>458.35999999999996</v>
      </c>
      <c r="K78" s="236">
        <v>927.89</v>
      </c>
      <c r="L78" s="236">
        <v>656.95</v>
      </c>
      <c r="M78" s="236">
        <v>320.0</v>
      </c>
      <c r="N78" s="236">
        <v>40.0</v>
      </c>
      <c r="O78" s="236">
        <v>107.67</v>
      </c>
      <c r="P78" s="236">
        <v>247.97</v>
      </c>
      <c r="Q78" s="236">
        <v>28.0</v>
      </c>
      <c r="R78" s="236">
        <v>505.25</v>
      </c>
      <c r="S78" s="1"/>
      <c r="T78" s="237">
        <f t="shared" si="16"/>
        <v>3292.09</v>
      </c>
      <c r="U78" s="1"/>
      <c r="V78" s="1"/>
      <c r="W78" s="1"/>
      <c r="X78" s="1"/>
      <c r="Y78" s="1"/>
      <c r="Z78" s="1"/>
    </row>
    <row r="79" ht="15.0" customHeight="1" outlineLevel="2">
      <c r="A79" s="215"/>
      <c r="B79" s="234"/>
      <c r="C79" s="17"/>
      <c r="D79" s="17"/>
      <c r="E79" s="21"/>
      <c r="F79" s="238"/>
      <c r="G79" s="236">
        <v>0.0</v>
      </c>
      <c r="H79" s="236">
        <v>0.0</v>
      </c>
      <c r="I79" s="236">
        <v>0.0</v>
      </c>
      <c r="J79" s="236">
        <v>0.0</v>
      </c>
      <c r="K79" s="236">
        <v>11.5</v>
      </c>
      <c r="L79" s="236">
        <v>0.0</v>
      </c>
      <c r="M79" s="236">
        <v>1.0</v>
      </c>
      <c r="N79" s="236">
        <v>0.0</v>
      </c>
      <c r="O79" s="236">
        <v>0.0</v>
      </c>
      <c r="P79" s="236">
        <v>0.0</v>
      </c>
      <c r="Q79" s="236">
        <v>0.0</v>
      </c>
      <c r="R79" s="236">
        <v>9.0</v>
      </c>
      <c r="S79" s="1"/>
      <c r="T79" s="237">
        <f t="shared" si="16"/>
        <v>21.5</v>
      </c>
      <c r="U79" s="1"/>
      <c r="V79" s="1"/>
      <c r="W79" s="1"/>
      <c r="X79" s="1"/>
      <c r="Y79" s="1"/>
      <c r="Z79" s="1"/>
    </row>
    <row r="80" ht="15.0" customHeight="1" outlineLevel="2">
      <c r="A80" s="215"/>
      <c r="B80" s="243"/>
      <c r="C80" s="17"/>
      <c r="D80" s="17"/>
      <c r="E80" s="21"/>
      <c r="F80" s="238"/>
      <c r="G80" s="236">
        <v>0.0</v>
      </c>
      <c r="H80" s="236">
        <v>0.0</v>
      </c>
      <c r="I80" s="236">
        <v>0.0</v>
      </c>
      <c r="J80" s="236">
        <v>0.0</v>
      </c>
      <c r="K80" s="236">
        <v>2.5</v>
      </c>
      <c r="L80" s="236">
        <v>0.0</v>
      </c>
      <c r="M80" s="236">
        <v>0.0</v>
      </c>
      <c r="N80" s="236">
        <v>0.0</v>
      </c>
      <c r="O80" s="236">
        <v>0.0</v>
      </c>
      <c r="P80" s="236">
        <v>0.0</v>
      </c>
      <c r="Q80" s="236">
        <v>0.0</v>
      </c>
      <c r="R80" s="236">
        <v>0.0</v>
      </c>
      <c r="S80" s="1"/>
      <c r="T80" s="237">
        <f t="shared" si="16"/>
        <v>2.5</v>
      </c>
      <c r="U80" s="1"/>
      <c r="V80" s="1"/>
      <c r="W80" s="1"/>
      <c r="X80" s="1"/>
      <c r="Y80" s="1"/>
      <c r="Z80" s="1"/>
    </row>
    <row r="81" ht="15.0" customHeight="1" outlineLevel="2">
      <c r="A81" s="215"/>
      <c r="B81" s="244" t="s">
        <v>434</v>
      </c>
      <c r="C81" s="17"/>
      <c r="D81" s="17"/>
      <c r="E81" s="21"/>
      <c r="F81" s="238"/>
      <c r="G81" s="245">
        <f t="shared" ref="G81:R81" si="18">SUM(G77:G80)</f>
        <v>0</v>
      </c>
      <c r="H81" s="245">
        <f t="shared" si="18"/>
        <v>0</v>
      </c>
      <c r="I81" s="245">
        <f t="shared" si="18"/>
        <v>0</v>
      </c>
      <c r="J81" s="245">
        <f t="shared" si="18"/>
        <v>737.66</v>
      </c>
      <c r="K81" s="245">
        <f t="shared" si="18"/>
        <v>1321.84</v>
      </c>
      <c r="L81" s="245">
        <f t="shared" si="18"/>
        <v>852.2</v>
      </c>
      <c r="M81" s="245">
        <f t="shared" si="18"/>
        <v>415.5</v>
      </c>
      <c r="N81" s="245">
        <f t="shared" si="18"/>
        <v>42</v>
      </c>
      <c r="O81" s="245">
        <f t="shared" si="18"/>
        <v>157.17</v>
      </c>
      <c r="P81" s="245">
        <f t="shared" si="18"/>
        <v>298.97</v>
      </c>
      <c r="Q81" s="245">
        <f t="shared" si="18"/>
        <v>35</v>
      </c>
      <c r="R81" s="245">
        <f t="shared" si="18"/>
        <v>643.25</v>
      </c>
      <c r="S81" s="1"/>
      <c r="T81" s="245">
        <f t="shared" si="16"/>
        <v>4503.59</v>
      </c>
      <c r="U81" s="1"/>
      <c r="V81" s="1"/>
      <c r="W81" s="1"/>
      <c r="X81" s="1"/>
      <c r="Y81" s="1"/>
      <c r="Z81" s="1"/>
    </row>
    <row r="82" ht="15.75" customHeight="1">
      <c r="A82" s="215"/>
      <c r="B82" s="246" t="s">
        <v>435</v>
      </c>
      <c r="C82" s="17"/>
      <c r="D82" s="17"/>
      <c r="E82" s="21"/>
      <c r="F82" s="247"/>
      <c r="G82" s="248">
        <f t="shared" ref="G82:R82" si="19">G76+G81</f>
        <v>2851.78</v>
      </c>
      <c r="H82" s="248">
        <f t="shared" si="19"/>
        <v>2930.07</v>
      </c>
      <c r="I82" s="248">
        <f t="shared" si="19"/>
        <v>3162.57</v>
      </c>
      <c r="J82" s="248">
        <f t="shared" si="19"/>
        <v>4042</v>
      </c>
      <c r="K82" s="248">
        <f t="shared" si="19"/>
        <v>3717.06</v>
      </c>
      <c r="L82" s="248">
        <f t="shared" si="19"/>
        <v>4462.11</v>
      </c>
      <c r="M82" s="248">
        <f t="shared" si="19"/>
        <v>4187.51</v>
      </c>
      <c r="N82" s="248">
        <f t="shared" si="19"/>
        <v>1616.77</v>
      </c>
      <c r="O82" s="248">
        <f t="shared" si="19"/>
        <v>4424.856</v>
      </c>
      <c r="P82" s="248">
        <f t="shared" si="19"/>
        <v>4533.44</v>
      </c>
      <c r="Q82" s="248">
        <f t="shared" si="19"/>
        <v>3641.2</v>
      </c>
      <c r="R82" s="248">
        <f t="shared" si="19"/>
        <v>4685.74</v>
      </c>
      <c r="S82" s="1"/>
      <c r="T82" s="248">
        <f t="shared" si="16"/>
        <v>44255.106</v>
      </c>
      <c r="U82" s="1"/>
      <c r="V82" s="1"/>
      <c r="W82" s="1"/>
      <c r="X82" s="1"/>
      <c r="Y82" s="1"/>
      <c r="Z82" s="1"/>
    </row>
    <row r="83" ht="15.0" customHeight="1" outlineLevel="1">
      <c r="A83" s="215"/>
      <c r="B83" s="234" t="s">
        <v>436</v>
      </c>
      <c r="C83" s="17"/>
      <c r="D83" s="17"/>
      <c r="E83" s="21"/>
      <c r="F83" s="249"/>
      <c r="G83" s="236">
        <v>832.4900000000001</v>
      </c>
      <c r="H83" s="236">
        <v>1389.95</v>
      </c>
      <c r="I83" s="236">
        <v>1493.0199999999998</v>
      </c>
      <c r="J83" s="236">
        <v>1525.6499999999999</v>
      </c>
      <c r="K83" s="236">
        <v>1009.5700000000002</v>
      </c>
      <c r="L83" s="236">
        <v>1542.07</v>
      </c>
      <c r="M83" s="236">
        <v>1086.96</v>
      </c>
      <c r="N83" s="236">
        <v>802.1500000000001</v>
      </c>
      <c r="O83" s="236">
        <v>999.0</v>
      </c>
      <c r="P83" s="236">
        <v>995.25</v>
      </c>
      <c r="Q83" s="236">
        <v>894.25</v>
      </c>
      <c r="R83" s="236">
        <v>725.25</v>
      </c>
      <c r="S83" s="1"/>
      <c r="T83" s="237">
        <f t="shared" si="16"/>
        <v>13295.61</v>
      </c>
      <c r="U83" s="1"/>
      <c r="V83" s="1"/>
      <c r="W83" s="1"/>
      <c r="X83" s="1"/>
      <c r="Y83" s="1"/>
      <c r="Z83" s="1"/>
    </row>
    <row r="84" ht="15.0" customHeight="1" outlineLevel="1">
      <c r="A84" s="215"/>
      <c r="B84" s="250" t="s">
        <v>437</v>
      </c>
      <c r="C84" s="251"/>
      <c r="D84" s="251"/>
      <c r="E84" s="252"/>
      <c r="F84" s="238"/>
      <c r="G84" s="236">
        <v>146.25</v>
      </c>
      <c r="H84" s="236">
        <v>277.0</v>
      </c>
      <c r="I84" s="236">
        <v>171.0</v>
      </c>
      <c r="J84" s="236">
        <v>252.5</v>
      </c>
      <c r="K84" s="236">
        <v>200.0</v>
      </c>
      <c r="L84" s="236">
        <v>258.75</v>
      </c>
      <c r="M84" s="236">
        <v>233.0</v>
      </c>
      <c r="N84" s="236">
        <v>155.5</v>
      </c>
      <c r="O84" s="236">
        <v>242.0</v>
      </c>
      <c r="P84" s="236">
        <v>251.0</v>
      </c>
      <c r="Q84" s="236">
        <v>352.5</v>
      </c>
      <c r="R84" s="236">
        <v>204.5</v>
      </c>
      <c r="S84" s="1"/>
      <c r="T84" s="237">
        <f t="shared" si="16"/>
        <v>2744</v>
      </c>
      <c r="U84" s="1"/>
      <c r="V84" s="1"/>
      <c r="W84" s="1"/>
      <c r="X84" s="1"/>
      <c r="Y84" s="1"/>
      <c r="Z84" s="1"/>
    </row>
    <row r="85" ht="15.0" customHeight="1" outlineLevel="1">
      <c r="A85" s="215"/>
      <c r="B85" s="253" t="s">
        <v>438</v>
      </c>
      <c r="C85" s="17"/>
      <c r="D85" s="17"/>
      <c r="E85" s="21"/>
      <c r="F85" s="238"/>
      <c r="G85" s="242">
        <f t="shared" ref="G85:R85" si="20">SUM(G83:G84)</f>
        <v>978.74</v>
      </c>
      <c r="H85" s="242">
        <f t="shared" si="20"/>
        <v>1666.95</v>
      </c>
      <c r="I85" s="242">
        <f t="shared" si="20"/>
        <v>1664.02</v>
      </c>
      <c r="J85" s="242">
        <f t="shared" si="20"/>
        <v>1778.15</v>
      </c>
      <c r="K85" s="242">
        <f t="shared" si="20"/>
        <v>1209.57</v>
      </c>
      <c r="L85" s="242">
        <f t="shared" si="20"/>
        <v>1800.82</v>
      </c>
      <c r="M85" s="242">
        <f t="shared" si="20"/>
        <v>1319.96</v>
      </c>
      <c r="N85" s="242">
        <f t="shared" si="20"/>
        <v>957.65</v>
      </c>
      <c r="O85" s="242">
        <f t="shared" si="20"/>
        <v>1241</v>
      </c>
      <c r="P85" s="242">
        <f t="shared" si="20"/>
        <v>1246.25</v>
      </c>
      <c r="Q85" s="242">
        <f t="shared" si="20"/>
        <v>1246.75</v>
      </c>
      <c r="R85" s="242">
        <f t="shared" si="20"/>
        <v>929.75</v>
      </c>
      <c r="S85" s="1"/>
      <c r="T85" s="242">
        <f t="shared" si="16"/>
        <v>16039.61</v>
      </c>
      <c r="U85" s="1"/>
      <c r="V85" s="1"/>
      <c r="W85" s="1"/>
      <c r="X85" s="1"/>
      <c r="Y85" s="1"/>
      <c r="Z85" s="1"/>
    </row>
    <row r="86" ht="15.0" customHeight="1" outlineLevel="1">
      <c r="A86" s="215"/>
      <c r="B86" s="234" t="s">
        <v>436</v>
      </c>
      <c r="C86" s="17"/>
      <c r="D86" s="17"/>
      <c r="E86" s="21"/>
      <c r="F86" s="238"/>
      <c r="G86" s="236">
        <v>0.0</v>
      </c>
      <c r="H86" s="236">
        <v>0.0</v>
      </c>
      <c r="I86" s="236">
        <v>0.0</v>
      </c>
      <c r="J86" s="236">
        <v>130.0</v>
      </c>
      <c r="K86" s="236">
        <v>112.0</v>
      </c>
      <c r="L86" s="236">
        <v>186.82</v>
      </c>
      <c r="M86" s="236">
        <v>222.75</v>
      </c>
      <c r="N86" s="236">
        <v>156.5</v>
      </c>
      <c r="O86" s="236">
        <v>174.5</v>
      </c>
      <c r="P86" s="236">
        <v>123.25</v>
      </c>
      <c r="Q86" s="236">
        <v>399.0</v>
      </c>
      <c r="R86" s="236">
        <v>371.0</v>
      </c>
      <c r="S86" s="1"/>
      <c r="T86" s="237">
        <f t="shared" si="16"/>
        <v>1875.82</v>
      </c>
      <c r="U86" s="1"/>
      <c r="V86" s="1"/>
      <c r="W86" s="1"/>
      <c r="X86" s="1"/>
      <c r="Y86" s="1"/>
      <c r="Z86" s="1"/>
    </row>
    <row r="87" ht="15.0" customHeight="1" outlineLevel="1">
      <c r="A87" s="215"/>
      <c r="B87" s="234" t="s">
        <v>437</v>
      </c>
      <c r="C87" s="17"/>
      <c r="D87" s="17"/>
      <c r="E87" s="21"/>
      <c r="F87" s="238"/>
      <c r="G87" s="236">
        <v>0.0</v>
      </c>
      <c r="H87" s="236">
        <v>0.0</v>
      </c>
      <c r="I87" s="236">
        <v>0.0</v>
      </c>
      <c r="J87" s="236">
        <v>21.0</v>
      </c>
      <c r="K87" s="236">
        <v>21.0</v>
      </c>
      <c r="L87" s="236">
        <v>31.0</v>
      </c>
      <c r="M87" s="236">
        <v>23.0</v>
      </c>
      <c r="N87" s="236">
        <v>27.0</v>
      </c>
      <c r="O87" s="236">
        <v>24.0</v>
      </c>
      <c r="P87" s="236">
        <v>21.0</v>
      </c>
      <c r="Q87" s="236">
        <v>72.0</v>
      </c>
      <c r="R87" s="236">
        <v>54.0</v>
      </c>
      <c r="S87" s="1"/>
      <c r="T87" s="237">
        <f t="shared" si="16"/>
        <v>294</v>
      </c>
      <c r="U87" s="1"/>
      <c r="V87" s="1"/>
      <c r="W87" s="1"/>
      <c r="X87" s="1"/>
      <c r="Y87" s="1"/>
      <c r="Z87" s="1"/>
    </row>
    <row r="88" ht="15.0" customHeight="1" outlineLevel="1">
      <c r="A88" s="215"/>
      <c r="B88" s="244" t="s">
        <v>439</v>
      </c>
      <c r="C88" s="17"/>
      <c r="D88" s="17"/>
      <c r="E88" s="21"/>
      <c r="F88" s="238"/>
      <c r="G88" s="245">
        <f t="shared" ref="G88:R88" si="21">SUM(G86:G87)</f>
        <v>0</v>
      </c>
      <c r="H88" s="245">
        <f t="shared" si="21"/>
        <v>0</v>
      </c>
      <c r="I88" s="245">
        <f t="shared" si="21"/>
        <v>0</v>
      </c>
      <c r="J88" s="245">
        <f t="shared" si="21"/>
        <v>151</v>
      </c>
      <c r="K88" s="245">
        <f t="shared" si="21"/>
        <v>133</v>
      </c>
      <c r="L88" s="245">
        <f t="shared" si="21"/>
        <v>217.82</v>
      </c>
      <c r="M88" s="245">
        <f t="shared" si="21"/>
        <v>245.75</v>
      </c>
      <c r="N88" s="245">
        <f t="shared" si="21"/>
        <v>183.5</v>
      </c>
      <c r="O88" s="245">
        <f t="shared" si="21"/>
        <v>198.5</v>
      </c>
      <c r="P88" s="245">
        <f t="shared" si="21"/>
        <v>144.25</v>
      </c>
      <c r="Q88" s="245">
        <f t="shared" si="21"/>
        <v>471</v>
      </c>
      <c r="R88" s="245">
        <f t="shared" si="21"/>
        <v>425</v>
      </c>
      <c r="S88" s="1"/>
      <c r="T88" s="245">
        <f t="shared" si="16"/>
        <v>2169.82</v>
      </c>
      <c r="U88" s="1"/>
      <c r="V88" s="1"/>
      <c r="W88" s="1"/>
      <c r="X88" s="1"/>
      <c r="Y88" s="1"/>
      <c r="Z88" s="1"/>
    </row>
    <row r="89" ht="15.75" customHeight="1">
      <c r="A89" s="215"/>
      <c r="B89" s="254" t="s">
        <v>440</v>
      </c>
      <c r="C89" s="17"/>
      <c r="D89" s="17"/>
      <c r="E89" s="21"/>
      <c r="F89" s="247"/>
      <c r="G89" s="255">
        <f t="shared" ref="G89:R89" si="22">G88+G85</f>
        <v>978.74</v>
      </c>
      <c r="H89" s="255">
        <f t="shared" si="22"/>
        <v>1666.95</v>
      </c>
      <c r="I89" s="255">
        <f t="shared" si="22"/>
        <v>1664.02</v>
      </c>
      <c r="J89" s="255">
        <f t="shared" si="22"/>
        <v>1929.15</v>
      </c>
      <c r="K89" s="255">
        <f t="shared" si="22"/>
        <v>1342.57</v>
      </c>
      <c r="L89" s="255">
        <f t="shared" si="22"/>
        <v>2018.64</v>
      </c>
      <c r="M89" s="255">
        <f t="shared" si="22"/>
        <v>1565.71</v>
      </c>
      <c r="N89" s="255">
        <f t="shared" si="22"/>
        <v>1141.15</v>
      </c>
      <c r="O89" s="255">
        <f t="shared" si="22"/>
        <v>1439.5</v>
      </c>
      <c r="P89" s="255">
        <f t="shared" si="22"/>
        <v>1390.5</v>
      </c>
      <c r="Q89" s="255">
        <f t="shared" si="22"/>
        <v>1717.75</v>
      </c>
      <c r="R89" s="255">
        <f t="shared" si="22"/>
        <v>1354.75</v>
      </c>
      <c r="S89" s="1"/>
      <c r="T89" s="255">
        <f t="shared" si="16"/>
        <v>18209.43</v>
      </c>
      <c r="U89" s="1"/>
      <c r="V89" s="1"/>
      <c r="W89" s="1"/>
      <c r="X89" s="1"/>
      <c r="Y89" s="1"/>
      <c r="Z89" s="1"/>
    </row>
    <row r="90" ht="15.0" customHeight="1" outlineLevel="1">
      <c r="A90" s="215"/>
      <c r="B90" s="234" t="s">
        <v>441</v>
      </c>
      <c r="C90" s="17"/>
      <c r="D90" s="17"/>
      <c r="E90" s="21"/>
      <c r="F90" s="256"/>
      <c r="G90" s="236">
        <v>107.5</v>
      </c>
      <c r="H90" s="236">
        <v>40.0</v>
      </c>
      <c r="I90" s="236">
        <v>73.5</v>
      </c>
      <c r="J90" s="236">
        <v>52.5</v>
      </c>
      <c r="K90" s="236">
        <v>23.0</v>
      </c>
      <c r="L90" s="236">
        <v>127.5</v>
      </c>
      <c r="M90" s="236">
        <v>139.0</v>
      </c>
      <c r="N90" s="236">
        <v>66.5</v>
      </c>
      <c r="O90" s="236">
        <v>124.5</v>
      </c>
      <c r="P90" s="236">
        <v>111.0</v>
      </c>
      <c r="Q90" s="236">
        <v>163.25</v>
      </c>
      <c r="R90" s="236">
        <v>110.5</v>
      </c>
      <c r="S90" s="1"/>
      <c r="T90" s="237">
        <f t="shared" si="16"/>
        <v>1138.75</v>
      </c>
      <c r="U90" s="1"/>
      <c r="V90" s="1"/>
      <c r="W90" s="1"/>
      <c r="X90" s="1"/>
      <c r="Y90" s="1"/>
      <c r="Z90" s="1"/>
    </row>
    <row r="91" ht="15.0" customHeight="1" outlineLevel="1">
      <c r="A91" s="215"/>
      <c r="B91" s="243" t="s">
        <v>442</v>
      </c>
      <c r="C91" s="17"/>
      <c r="D91" s="17"/>
      <c r="E91" s="21"/>
      <c r="F91" s="238"/>
      <c r="G91" s="236">
        <v>0.0</v>
      </c>
      <c r="H91" s="236">
        <v>0.0</v>
      </c>
      <c r="I91" s="236">
        <v>0.0</v>
      </c>
      <c r="J91" s="236">
        <v>0.0</v>
      </c>
      <c r="K91" s="236">
        <v>0.0</v>
      </c>
      <c r="L91" s="236">
        <v>0.0</v>
      </c>
      <c r="M91" s="236">
        <v>0.0</v>
      </c>
      <c r="N91" s="236">
        <v>0.0</v>
      </c>
      <c r="O91" s="236">
        <v>0.0</v>
      </c>
      <c r="P91" s="236">
        <v>0.0</v>
      </c>
      <c r="Q91" s="236">
        <v>9.0</v>
      </c>
      <c r="R91" s="236">
        <v>2.5</v>
      </c>
      <c r="S91" s="1"/>
      <c r="T91" s="237">
        <f t="shared" si="16"/>
        <v>11.5</v>
      </c>
      <c r="U91" s="1"/>
      <c r="V91" s="1"/>
      <c r="W91" s="1"/>
      <c r="X91" s="1"/>
      <c r="Y91" s="1"/>
      <c r="Z91" s="1"/>
    </row>
    <row r="92" ht="15.75" customHeight="1">
      <c r="A92" s="215"/>
      <c r="B92" s="257" t="s">
        <v>443</v>
      </c>
      <c r="C92" s="17"/>
      <c r="D92" s="17"/>
      <c r="E92" s="21"/>
      <c r="F92" s="247"/>
      <c r="G92" s="258">
        <f t="shared" ref="G92:R92" si="23">SUM(G90:G91)</f>
        <v>107.5</v>
      </c>
      <c r="H92" s="258">
        <f t="shared" si="23"/>
        <v>40</v>
      </c>
      <c r="I92" s="258">
        <f t="shared" si="23"/>
        <v>73.5</v>
      </c>
      <c r="J92" s="258">
        <f t="shared" si="23"/>
        <v>52.5</v>
      </c>
      <c r="K92" s="258">
        <f t="shared" si="23"/>
        <v>23</v>
      </c>
      <c r="L92" s="258">
        <f t="shared" si="23"/>
        <v>127.5</v>
      </c>
      <c r="M92" s="258">
        <f t="shared" si="23"/>
        <v>139</v>
      </c>
      <c r="N92" s="258">
        <f t="shared" si="23"/>
        <v>66.5</v>
      </c>
      <c r="O92" s="258">
        <f t="shared" si="23"/>
        <v>124.5</v>
      </c>
      <c r="P92" s="258">
        <f t="shared" si="23"/>
        <v>111</v>
      </c>
      <c r="Q92" s="258">
        <f t="shared" si="23"/>
        <v>172.25</v>
      </c>
      <c r="R92" s="258">
        <f t="shared" si="23"/>
        <v>113</v>
      </c>
      <c r="S92" s="1"/>
      <c r="T92" s="258">
        <f t="shared" si="16"/>
        <v>1150.25</v>
      </c>
      <c r="U92" s="1"/>
      <c r="V92" s="1"/>
      <c r="W92" s="1"/>
      <c r="X92" s="1"/>
      <c r="Y92" s="1"/>
      <c r="Z92" s="1"/>
    </row>
    <row r="93" ht="15.0" customHeight="1">
      <c r="A93" s="215"/>
      <c r="B93" s="259" t="s">
        <v>444</v>
      </c>
      <c r="C93" s="17"/>
      <c r="D93" s="17"/>
      <c r="E93" s="21"/>
      <c r="F93" s="260"/>
      <c r="G93" s="261">
        <f t="shared" ref="G93:R93" si="24">G92+G89+G82</f>
        <v>3938.02</v>
      </c>
      <c r="H93" s="261">
        <f t="shared" si="24"/>
        <v>4637.02</v>
      </c>
      <c r="I93" s="261">
        <f t="shared" si="24"/>
        <v>4900.09</v>
      </c>
      <c r="J93" s="261">
        <f t="shared" si="24"/>
        <v>6023.65</v>
      </c>
      <c r="K93" s="261">
        <f t="shared" si="24"/>
        <v>5082.63</v>
      </c>
      <c r="L93" s="261">
        <f t="shared" si="24"/>
        <v>6608.25</v>
      </c>
      <c r="M93" s="261">
        <f t="shared" si="24"/>
        <v>5892.22</v>
      </c>
      <c r="N93" s="261">
        <f t="shared" si="24"/>
        <v>2824.42</v>
      </c>
      <c r="O93" s="261">
        <f t="shared" si="24"/>
        <v>5988.856</v>
      </c>
      <c r="P93" s="261">
        <f t="shared" si="24"/>
        <v>6034.94</v>
      </c>
      <c r="Q93" s="261">
        <f t="shared" si="24"/>
        <v>5531.2</v>
      </c>
      <c r="R93" s="261">
        <f t="shared" si="24"/>
        <v>6153.49</v>
      </c>
      <c r="S93" s="262"/>
      <c r="T93" s="261">
        <f t="shared" si="16"/>
        <v>63614.786</v>
      </c>
      <c r="U93" s="263"/>
      <c r="V93" s="263"/>
      <c r="W93" s="263"/>
      <c r="X93" s="263"/>
      <c r="Y93" s="263"/>
      <c r="Z93" s="263"/>
    </row>
    <row r="94" ht="15.0" customHeight="1" outlineLevel="1">
      <c r="A94" s="215"/>
      <c r="B94" s="264" t="s">
        <v>445</v>
      </c>
      <c r="E94" s="265"/>
      <c r="F94" s="266"/>
      <c r="G94" s="267">
        <v>47.22</v>
      </c>
      <c r="H94" s="267">
        <v>128.1</v>
      </c>
      <c r="I94" s="267">
        <v>214.75</v>
      </c>
      <c r="J94" s="267">
        <v>205.25</v>
      </c>
      <c r="K94" s="267">
        <v>192.0</v>
      </c>
      <c r="L94" s="267">
        <v>267.5</v>
      </c>
      <c r="M94" s="267">
        <v>228.47</v>
      </c>
      <c r="N94" s="267">
        <v>45.5</v>
      </c>
      <c r="O94" s="267">
        <v>115.7</v>
      </c>
      <c r="P94" s="267">
        <v>168.88</v>
      </c>
      <c r="Q94" s="267">
        <v>140.49999999999997</v>
      </c>
      <c r="R94" s="267">
        <v>86.48</v>
      </c>
      <c r="S94" s="1"/>
      <c r="T94" s="237">
        <f t="shared" si="16"/>
        <v>1840.35</v>
      </c>
      <c r="U94" s="1"/>
      <c r="V94" s="1"/>
      <c r="W94" s="1"/>
      <c r="X94" s="1"/>
      <c r="Y94" s="1"/>
      <c r="Z94" s="1"/>
    </row>
    <row r="95" ht="15.0" customHeight="1" outlineLevel="1">
      <c r="A95" s="215"/>
      <c r="B95" s="264" t="s">
        <v>446</v>
      </c>
      <c r="E95" s="265"/>
      <c r="F95" s="238"/>
      <c r="G95" s="267">
        <v>48.25</v>
      </c>
      <c r="H95" s="267">
        <v>63.75</v>
      </c>
      <c r="I95" s="267">
        <v>86.25</v>
      </c>
      <c r="J95" s="267">
        <v>40.0</v>
      </c>
      <c r="K95" s="267">
        <v>31.5</v>
      </c>
      <c r="L95" s="267">
        <v>71.5</v>
      </c>
      <c r="M95" s="267">
        <v>86.75</v>
      </c>
      <c r="N95" s="267">
        <v>7.25</v>
      </c>
      <c r="O95" s="267">
        <v>80.42</v>
      </c>
      <c r="P95" s="267">
        <v>62.0</v>
      </c>
      <c r="Q95" s="267">
        <v>14.25</v>
      </c>
      <c r="R95" s="267">
        <v>21.25</v>
      </c>
      <c r="S95" s="1"/>
      <c r="T95" s="237">
        <f t="shared" si="16"/>
        <v>613.17</v>
      </c>
      <c r="U95" s="1"/>
      <c r="V95" s="1"/>
      <c r="W95" s="1"/>
      <c r="X95" s="1"/>
      <c r="Y95" s="1"/>
      <c r="Z95" s="1"/>
    </row>
    <row r="96" ht="15.0" customHeight="1" outlineLevel="1">
      <c r="A96" s="215"/>
      <c r="B96" s="264" t="s">
        <v>447</v>
      </c>
      <c r="E96" s="265"/>
      <c r="F96" s="238"/>
      <c r="G96" s="267">
        <v>0.0</v>
      </c>
      <c r="H96" s="267">
        <v>0.0</v>
      </c>
      <c r="I96" s="267">
        <v>10.25</v>
      </c>
      <c r="J96" s="267">
        <v>6.0</v>
      </c>
      <c r="K96" s="267">
        <v>24.5</v>
      </c>
      <c r="L96" s="267">
        <v>99.0</v>
      </c>
      <c r="M96" s="267">
        <v>8.25</v>
      </c>
      <c r="N96" s="267">
        <v>0.0</v>
      </c>
      <c r="O96" s="267">
        <v>0.0</v>
      </c>
      <c r="P96" s="267">
        <v>0.0</v>
      </c>
      <c r="Q96" s="267">
        <v>0.0</v>
      </c>
      <c r="R96" s="267">
        <v>0.0</v>
      </c>
      <c r="S96" s="1"/>
      <c r="T96" s="237">
        <f t="shared" si="16"/>
        <v>148</v>
      </c>
      <c r="U96" s="1"/>
      <c r="V96" s="1"/>
      <c r="W96" s="1"/>
      <c r="X96" s="1"/>
      <c r="Y96" s="1"/>
      <c r="Z96" s="1"/>
    </row>
    <row r="97" ht="15.0" customHeight="1" outlineLevel="1">
      <c r="A97" s="215"/>
      <c r="B97" s="264" t="s">
        <v>448</v>
      </c>
      <c r="E97" s="265"/>
      <c r="F97" s="238"/>
      <c r="G97" s="267">
        <v>2.25</v>
      </c>
      <c r="H97" s="267">
        <v>30.0</v>
      </c>
      <c r="I97" s="267">
        <v>31.0</v>
      </c>
      <c r="J97" s="267">
        <v>16.5</v>
      </c>
      <c r="K97" s="267">
        <v>5.25</v>
      </c>
      <c r="L97" s="267">
        <v>17.5</v>
      </c>
      <c r="M97" s="267">
        <v>23.0</v>
      </c>
      <c r="N97" s="267">
        <v>14.75</v>
      </c>
      <c r="O97" s="267">
        <v>6.5</v>
      </c>
      <c r="P97" s="267">
        <v>35.5</v>
      </c>
      <c r="Q97" s="267">
        <v>62.75</v>
      </c>
      <c r="R97" s="267">
        <v>3.5</v>
      </c>
      <c r="S97" s="1"/>
      <c r="T97" s="237">
        <f t="shared" si="16"/>
        <v>248.5</v>
      </c>
      <c r="U97" s="1"/>
      <c r="V97" s="1"/>
      <c r="W97" s="1"/>
      <c r="X97" s="1"/>
      <c r="Y97" s="1"/>
      <c r="Z97" s="1"/>
    </row>
    <row r="98" ht="15.0" customHeight="1" outlineLevel="1">
      <c r="A98" s="215"/>
      <c r="B98" s="264" t="s">
        <v>449</v>
      </c>
      <c r="E98" s="265"/>
      <c r="F98" s="238"/>
      <c r="G98" s="267">
        <v>0.0</v>
      </c>
      <c r="H98" s="267">
        <v>0.0</v>
      </c>
      <c r="I98" s="267">
        <v>0.0</v>
      </c>
      <c r="J98" s="267">
        <v>0.0</v>
      </c>
      <c r="K98" s="267">
        <v>0.0</v>
      </c>
      <c r="L98" s="267">
        <v>0.0</v>
      </c>
      <c r="M98" s="267">
        <v>0.0</v>
      </c>
      <c r="N98" s="267">
        <v>0.5</v>
      </c>
      <c r="O98" s="267">
        <v>0.0</v>
      </c>
      <c r="P98" s="267">
        <v>0.0</v>
      </c>
      <c r="Q98" s="267">
        <v>0.5</v>
      </c>
      <c r="R98" s="267">
        <v>0.0</v>
      </c>
      <c r="S98" s="1"/>
      <c r="T98" s="237">
        <f t="shared" si="16"/>
        <v>1</v>
      </c>
      <c r="U98" s="1"/>
      <c r="V98" s="1"/>
      <c r="W98" s="1"/>
      <c r="X98" s="1"/>
      <c r="Y98" s="1"/>
      <c r="Z98" s="1"/>
    </row>
    <row r="99" ht="15.0" customHeight="1" outlineLevel="1">
      <c r="A99" s="215"/>
      <c r="B99" s="264" t="s">
        <v>450</v>
      </c>
      <c r="E99" s="265"/>
      <c r="F99" s="238"/>
      <c r="G99" s="267">
        <v>0.0</v>
      </c>
      <c r="H99" s="267">
        <v>0.0</v>
      </c>
      <c r="I99" s="267">
        <v>0.0</v>
      </c>
      <c r="J99" s="267">
        <v>0.0</v>
      </c>
      <c r="K99" s="267">
        <v>32.25</v>
      </c>
      <c r="L99" s="267">
        <v>0.0</v>
      </c>
      <c r="M99" s="267">
        <v>0.0</v>
      </c>
      <c r="N99" s="267">
        <v>0.0</v>
      </c>
      <c r="O99" s="267">
        <v>0.0</v>
      </c>
      <c r="P99" s="267">
        <v>0.0</v>
      </c>
      <c r="Q99" s="267">
        <v>0.0</v>
      </c>
      <c r="R99" s="267">
        <v>0.0</v>
      </c>
      <c r="S99" s="1"/>
      <c r="T99" s="237">
        <f t="shared" si="16"/>
        <v>32.25</v>
      </c>
      <c r="U99" s="1"/>
      <c r="V99" s="1"/>
      <c r="W99" s="1"/>
      <c r="X99" s="1"/>
      <c r="Y99" s="1"/>
      <c r="Z99" s="1"/>
    </row>
    <row r="100" ht="15.0" customHeight="1" outlineLevel="1">
      <c r="A100" s="215"/>
      <c r="B100" s="239" t="s">
        <v>451</v>
      </c>
      <c r="C100" s="240"/>
      <c r="D100" s="240"/>
      <c r="E100" s="241"/>
      <c r="F100" s="247"/>
      <c r="G100" s="242">
        <f t="shared" ref="G100:R100" si="25">SUM(G94:G99)</f>
        <v>97.72</v>
      </c>
      <c r="H100" s="242">
        <f t="shared" si="25"/>
        <v>221.85</v>
      </c>
      <c r="I100" s="242">
        <f t="shared" si="25"/>
        <v>342.25</v>
      </c>
      <c r="J100" s="242">
        <f t="shared" si="25"/>
        <v>267.75</v>
      </c>
      <c r="K100" s="242">
        <f t="shared" si="25"/>
        <v>285.5</v>
      </c>
      <c r="L100" s="242">
        <f t="shared" si="25"/>
        <v>455.5</v>
      </c>
      <c r="M100" s="242">
        <f t="shared" si="25"/>
        <v>346.47</v>
      </c>
      <c r="N100" s="242">
        <f t="shared" si="25"/>
        <v>68</v>
      </c>
      <c r="O100" s="242">
        <f t="shared" si="25"/>
        <v>202.62</v>
      </c>
      <c r="P100" s="242">
        <f t="shared" si="25"/>
        <v>266.38</v>
      </c>
      <c r="Q100" s="242">
        <f t="shared" si="25"/>
        <v>218</v>
      </c>
      <c r="R100" s="242">
        <f t="shared" si="25"/>
        <v>111.23</v>
      </c>
      <c r="S100" s="1"/>
      <c r="T100" s="242">
        <f t="shared" si="16"/>
        <v>2883.27</v>
      </c>
      <c r="U100" s="1"/>
      <c r="V100" s="1"/>
      <c r="W100" s="1"/>
      <c r="X100" s="1"/>
      <c r="Y100" s="1"/>
      <c r="Z100" s="1"/>
    </row>
    <row r="101" ht="15.0" customHeight="1" outlineLevel="1">
      <c r="A101" s="215"/>
      <c r="B101" s="268" t="s">
        <v>48</v>
      </c>
      <c r="C101" s="269"/>
      <c r="D101" s="269"/>
      <c r="E101" s="147"/>
      <c r="F101" s="270"/>
      <c r="G101" s="267">
        <v>96.75</v>
      </c>
      <c r="H101" s="267">
        <v>157.99999999999997</v>
      </c>
      <c r="I101" s="267">
        <v>194.25</v>
      </c>
      <c r="J101" s="267">
        <v>168.5</v>
      </c>
      <c r="K101" s="267">
        <v>127.5</v>
      </c>
      <c r="L101" s="267">
        <v>182.5</v>
      </c>
      <c r="M101" s="267">
        <v>169.5</v>
      </c>
      <c r="N101" s="267">
        <v>63.0</v>
      </c>
      <c r="O101" s="267">
        <v>142.53</v>
      </c>
      <c r="P101" s="267">
        <v>118.25</v>
      </c>
      <c r="Q101" s="267">
        <v>108.2</v>
      </c>
      <c r="R101" s="267">
        <v>110.25</v>
      </c>
      <c r="S101" s="1"/>
      <c r="T101" s="237">
        <f t="shared" si="16"/>
        <v>1639.23</v>
      </c>
      <c r="U101" s="1"/>
      <c r="V101" s="1"/>
      <c r="W101" s="1"/>
      <c r="X101" s="1"/>
      <c r="Y101" s="1"/>
      <c r="Z101" s="1"/>
    </row>
    <row r="102" ht="15.0" customHeight="1" outlineLevel="1">
      <c r="A102" s="215"/>
      <c r="B102" s="125" t="s">
        <v>452</v>
      </c>
      <c r="E102" s="265"/>
      <c r="F102" s="238"/>
      <c r="G102" s="267">
        <v>0.0</v>
      </c>
      <c r="H102" s="267">
        <v>0.0</v>
      </c>
      <c r="I102" s="267">
        <v>0.5</v>
      </c>
      <c r="J102" s="267">
        <v>0.0</v>
      </c>
      <c r="K102" s="267">
        <v>0.0</v>
      </c>
      <c r="L102" s="267">
        <v>0.0</v>
      </c>
      <c r="M102" s="267">
        <v>0.0</v>
      </c>
      <c r="N102" s="267">
        <v>0.0</v>
      </c>
      <c r="O102" s="267">
        <v>0.0</v>
      </c>
      <c r="P102" s="267">
        <v>0.0</v>
      </c>
      <c r="Q102" s="267">
        <v>0.0</v>
      </c>
      <c r="R102" s="267">
        <v>2.0</v>
      </c>
      <c r="S102" s="1"/>
      <c r="T102" s="237">
        <f t="shared" si="16"/>
        <v>2.5</v>
      </c>
      <c r="U102" s="1"/>
      <c r="V102" s="1"/>
      <c r="W102" s="1"/>
      <c r="X102" s="1"/>
      <c r="Y102" s="1"/>
      <c r="Z102" s="1"/>
    </row>
    <row r="103" ht="15.75" customHeight="1" outlineLevel="1">
      <c r="A103" s="215"/>
      <c r="B103" s="125" t="s">
        <v>453</v>
      </c>
      <c r="E103" s="265"/>
      <c r="F103" s="238"/>
      <c r="G103" s="267">
        <v>1.0</v>
      </c>
      <c r="H103" s="267">
        <v>0.0</v>
      </c>
      <c r="I103" s="267">
        <v>1.5</v>
      </c>
      <c r="J103" s="267">
        <v>1.0</v>
      </c>
      <c r="K103" s="267">
        <v>1.0</v>
      </c>
      <c r="L103" s="267">
        <v>0.5</v>
      </c>
      <c r="M103" s="267">
        <v>0.5</v>
      </c>
      <c r="N103" s="267">
        <v>0.0</v>
      </c>
      <c r="O103" s="267">
        <v>1.0</v>
      </c>
      <c r="P103" s="267">
        <v>0.75</v>
      </c>
      <c r="Q103" s="267">
        <v>0.0</v>
      </c>
      <c r="R103" s="267">
        <v>0.5</v>
      </c>
      <c r="S103" s="1"/>
      <c r="T103" s="237">
        <f t="shared" si="16"/>
        <v>7.75</v>
      </c>
      <c r="U103" s="1"/>
      <c r="V103" s="1"/>
      <c r="W103" s="1"/>
      <c r="X103" s="1"/>
      <c r="Y103" s="1"/>
      <c r="Z103" s="1"/>
    </row>
    <row r="104" ht="15.75" customHeight="1" outlineLevel="1">
      <c r="A104" s="215"/>
      <c r="B104" s="125" t="s">
        <v>454</v>
      </c>
      <c r="E104" s="265"/>
      <c r="F104" s="238"/>
      <c r="G104" s="267">
        <v>46.25</v>
      </c>
      <c r="H104" s="267">
        <v>43.5</v>
      </c>
      <c r="I104" s="267">
        <v>37.5</v>
      </c>
      <c r="J104" s="267">
        <v>48.58</v>
      </c>
      <c r="K104" s="267">
        <v>31.75</v>
      </c>
      <c r="L104" s="267">
        <v>57.27</v>
      </c>
      <c r="M104" s="267">
        <v>63.33</v>
      </c>
      <c r="N104" s="267">
        <v>19.0</v>
      </c>
      <c r="O104" s="267">
        <v>60.75</v>
      </c>
      <c r="P104" s="267">
        <v>66.69999999999999</v>
      </c>
      <c r="Q104" s="267">
        <v>56.25</v>
      </c>
      <c r="R104" s="267">
        <v>54.22</v>
      </c>
      <c r="S104" s="1"/>
      <c r="T104" s="237">
        <f t="shared" si="16"/>
        <v>585.1</v>
      </c>
      <c r="U104" s="1"/>
      <c r="V104" s="1"/>
      <c r="W104" s="1"/>
      <c r="X104" s="1"/>
      <c r="Y104" s="1"/>
      <c r="Z104" s="1"/>
    </row>
    <row r="105" ht="15.75" customHeight="1" outlineLevel="1">
      <c r="A105" s="215"/>
      <c r="B105" s="125" t="s">
        <v>455</v>
      </c>
      <c r="E105" s="265"/>
      <c r="F105" s="238"/>
      <c r="G105" s="267">
        <v>5.0</v>
      </c>
      <c r="H105" s="267">
        <v>2.0</v>
      </c>
      <c r="I105" s="267">
        <v>4.5</v>
      </c>
      <c r="J105" s="267">
        <v>5.529999999999999</v>
      </c>
      <c r="K105" s="267">
        <v>3.25</v>
      </c>
      <c r="L105" s="267">
        <v>1.5</v>
      </c>
      <c r="M105" s="267">
        <v>2.0</v>
      </c>
      <c r="N105" s="267">
        <v>0.0</v>
      </c>
      <c r="O105" s="267">
        <v>0.0</v>
      </c>
      <c r="P105" s="267">
        <v>5.63</v>
      </c>
      <c r="Q105" s="267">
        <v>3.5</v>
      </c>
      <c r="R105" s="267">
        <v>3.93</v>
      </c>
      <c r="S105" s="1"/>
      <c r="T105" s="237">
        <f t="shared" si="16"/>
        <v>36.84</v>
      </c>
      <c r="U105" s="1"/>
      <c r="V105" s="1"/>
      <c r="W105" s="1"/>
      <c r="X105" s="1"/>
      <c r="Y105" s="1"/>
      <c r="Z105" s="1"/>
    </row>
    <row r="106" ht="15.75" customHeight="1" outlineLevel="1">
      <c r="A106" s="215"/>
      <c r="B106" s="125" t="s">
        <v>456</v>
      </c>
      <c r="E106" s="265"/>
      <c r="F106" s="238"/>
      <c r="G106" s="267">
        <v>120.75</v>
      </c>
      <c r="H106" s="267">
        <v>50.5</v>
      </c>
      <c r="I106" s="267">
        <v>69.25</v>
      </c>
      <c r="J106" s="267">
        <v>31.25</v>
      </c>
      <c r="K106" s="267">
        <v>4.5</v>
      </c>
      <c r="L106" s="267">
        <v>48.97</v>
      </c>
      <c r="M106" s="267">
        <v>33.25</v>
      </c>
      <c r="N106" s="267">
        <v>0.0</v>
      </c>
      <c r="O106" s="267">
        <v>2.5</v>
      </c>
      <c r="P106" s="267">
        <v>1.5</v>
      </c>
      <c r="Q106" s="267">
        <v>0.0</v>
      </c>
      <c r="R106" s="267">
        <v>0.0</v>
      </c>
      <c r="S106" s="1"/>
      <c r="T106" s="237">
        <f t="shared" si="16"/>
        <v>362.47</v>
      </c>
      <c r="U106" s="1"/>
      <c r="V106" s="1"/>
      <c r="W106" s="1"/>
      <c r="X106" s="1"/>
      <c r="Y106" s="1"/>
      <c r="Z106" s="1"/>
    </row>
    <row r="107" ht="15.75" customHeight="1" outlineLevel="1">
      <c r="A107" s="215"/>
      <c r="B107" s="125" t="s">
        <v>457</v>
      </c>
      <c r="E107" s="265"/>
      <c r="F107" s="238"/>
      <c r="G107" s="267">
        <v>22.0</v>
      </c>
      <c r="H107" s="267">
        <v>49.0</v>
      </c>
      <c r="I107" s="267">
        <v>43.75</v>
      </c>
      <c r="J107" s="267">
        <v>13.0</v>
      </c>
      <c r="K107" s="267">
        <v>1.0</v>
      </c>
      <c r="L107" s="267">
        <v>12.5</v>
      </c>
      <c r="M107" s="267">
        <v>90.58</v>
      </c>
      <c r="N107" s="267">
        <v>1.0</v>
      </c>
      <c r="O107" s="267">
        <v>11.5</v>
      </c>
      <c r="P107" s="267">
        <v>35.25</v>
      </c>
      <c r="Q107" s="267">
        <v>11.25</v>
      </c>
      <c r="R107" s="267">
        <v>21.5</v>
      </c>
      <c r="S107" s="1"/>
      <c r="T107" s="237">
        <f t="shared" si="16"/>
        <v>312.33</v>
      </c>
      <c r="U107" s="1"/>
      <c r="V107" s="1"/>
      <c r="W107" s="1"/>
      <c r="X107" s="1"/>
      <c r="Y107" s="1"/>
      <c r="Z107" s="1"/>
    </row>
    <row r="108" ht="15.75" customHeight="1" outlineLevel="1">
      <c r="A108" s="215"/>
      <c r="B108" s="125" t="s">
        <v>458</v>
      </c>
      <c r="E108" s="265"/>
      <c r="F108" s="238"/>
      <c r="G108" s="267">
        <v>426.0</v>
      </c>
      <c r="H108" s="267">
        <v>303.25</v>
      </c>
      <c r="I108" s="267">
        <v>187.0</v>
      </c>
      <c r="J108" s="267">
        <v>70.0</v>
      </c>
      <c r="K108" s="267">
        <v>0.0</v>
      </c>
      <c r="L108" s="267">
        <v>0.0</v>
      </c>
      <c r="M108" s="267">
        <v>0.0</v>
      </c>
      <c r="N108" s="267">
        <v>0.0</v>
      </c>
      <c r="O108" s="267">
        <v>4.0</v>
      </c>
      <c r="P108" s="267">
        <v>28.0</v>
      </c>
      <c r="Q108" s="267">
        <v>35.0</v>
      </c>
      <c r="R108" s="267">
        <v>38.0</v>
      </c>
      <c r="S108" s="1"/>
      <c r="T108" s="237">
        <f t="shared" si="16"/>
        <v>1091.25</v>
      </c>
      <c r="U108" s="1"/>
      <c r="V108" s="1"/>
      <c r="W108" s="1"/>
      <c r="X108" s="1"/>
      <c r="Y108" s="1"/>
      <c r="Z108" s="1"/>
    </row>
    <row r="109" ht="15.75" customHeight="1" outlineLevel="1">
      <c r="A109" s="215"/>
      <c r="B109" s="125" t="s">
        <v>459</v>
      </c>
      <c r="E109" s="265"/>
      <c r="F109" s="238"/>
      <c r="G109" s="267">
        <v>49.0</v>
      </c>
      <c r="H109" s="267">
        <v>81.25</v>
      </c>
      <c r="I109" s="267">
        <v>64.3</v>
      </c>
      <c r="J109" s="267">
        <v>52.0</v>
      </c>
      <c r="K109" s="267">
        <v>2.0</v>
      </c>
      <c r="L109" s="267">
        <v>39.0</v>
      </c>
      <c r="M109" s="267">
        <v>70.0</v>
      </c>
      <c r="N109" s="267">
        <v>16.75</v>
      </c>
      <c r="O109" s="267">
        <v>77.0</v>
      </c>
      <c r="P109" s="267">
        <v>54.0</v>
      </c>
      <c r="Q109" s="267">
        <v>42.0</v>
      </c>
      <c r="R109" s="267">
        <v>153.0</v>
      </c>
      <c r="S109" s="1"/>
      <c r="T109" s="237">
        <f t="shared" si="16"/>
        <v>700.3</v>
      </c>
      <c r="U109" s="1"/>
      <c r="V109" s="1"/>
      <c r="W109" s="1"/>
      <c r="X109" s="1"/>
      <c r="Y109" s="1"/>
      <c r="Z109" s="1"/>
    </row>
    <row r="110" ht="15.75" customHeight="1" outlineLevel="1">
      <c r="A110" s="215"/>
      <c r="B110" s="125" t="s">
        <v>460</v>
      </c>
      <c r="E110" s="265"/>
      <c r="F110" s="238"/>
      <c r="G110" s="267">
        <v>0.0</v>
      </c>
      <c r="H110" s="267">
        <v>0.0</v>
      </c>
      <c r="I110" s="267">
        <v>0.0</v>
      </c>
      <c r="J110" s="267">
        <v>0.0</v>
      </c>
      <c r="K110" s="267">
        <v>0.0</v>
      </c>
      <c r="L110" s="267">
        <v>0.0</v>
      </c>
      <c r="M110" s="267">
        <v>0.0</v>
      </c>
      <c r="N110" s="267">
        <v>0.0</v>
      </c>
      <c r="O110" s="267">
        <v>0.0</v>
      </c>
      <c r="P110" s="267">
        <v>0.0</v>
      </c>
      <c r="Q110" s="267">
        <v>0.0</v>
      </c>
      <c r="R110" s="267">
        <v>0.0</v>
      </c>
      <c r="S110" s="1"/>
      <c r="T110" s="237">
        <f t="shared" si="16"/>
        <v>0</v>
      </c>
      <c r="U110" s="1"/>
      <c r="V110" s="1"/>
      <c r="W110" s="1"/>
      <c r="X110" s="1"/>
      <c r="Y110" s="1"/>
      <c r="Z110" s="1"/>
    </row>
    <row r="111" ht="15.75" customHeight="1" outlineLevel="1">
      <c r="A111" s="215"/>
      <c r="B111" s="125" t="s">
        <v>461</v>
      </c>
      <c r="E111" s="265"/>
      <c r="F111" s="238"/>
      <c r="G111" s="267">
        <v>5.0</v>
      </c>
      <c r="H111" s="267">
        <v>0.0</v>
      </c>
      <c r="I111" s="267">
        <v>0.0</v>
      </c>
      <c r="J111" s="267">
        <v>0.0</v>
      </c>
      <c r="K111" s="267">
        <v>0.0</v>
      </c>
      <c r="L111" s="267">
        <v>0.0</v>
      </c>
      <c r="M111" s="267">
        <v>0.0</v>
      </c>
      <c r="N111" s="267">
        <v>0.0</v>
      </c>
      <c r="O111" s="267">
        <v>0.0</v>
      </c>
      <c r="P111" s="267">
        <v>0.0</v>
      </c>
      <c r="Q111" s="267">
        <v>0.0</v>
      </c>
      <c r="R111" s="267">
        <v>0.0</v>
      </c>
      <c r="S111" s="1"/>
      <c r="T111" s="237">
        <f t="shared" si="16"/>
        <v>5</v>
      </c>
      <c r="U111" s="1"/>
      <c r="V111" s="1"/>
      <c r="W111" s="1"/>
      <c r="X111" s="1"/>
      <c r="Y111" s="1"/>
      <c r="Z111" s="1"/>
    </row>
    <row r="112" ht="15.75" customHeight="1" outlineLevel="1">
      <c r="A112" s="215"/>
      <c r="B112" s="125" t="s">
        <v>462</v>
      </c>
      <c r="E112" s="265"/>
      <c r="F112" s="238"/>
      <c r="G112" s="267">
        <v>77.25</v>
      </c>
      <c r="H112" s="267">
        <v>57.5</v>
      </c>
      <c r="I112" s="267">
        <v>48.230000000000004</v>
      </c>
      <c r="J112" s="267">
        <v>83.5</v>
      </c>
      <c r="K112" s="267">
        <v>34.5</v>
      </c>
      <c r="L112" s="267">
        <v>61.5</v>
      </c>
      <c r="M112" s="267">
        <v>72.37</v>
      </c>
      <c r="N112" s="267">
        <v>23.0</v>
      </c>
      <c r="O112" s="267">
        <v>38.0</v>
      </c>
      <c r="P112" s="267">
        <v>49.0</v>
      </c>
      <c r="Q112" s="267">
        <v>26.82</v>
      </c>
      <c r="R112" s="267">
        <v>59.9</v>
      </c>
      <c r="S112" s="1"/>
      <c r="T112" s="237">
        <f t="shared" si="16"/>
        <v>631.57</v>
      </c>
      <c r="U112" s="1"/>
      <c r="V112" s="1"/>
      <c r="W112" s="1"/>
      <c r="X112" s="1"/>
      <c r="Y112" s="1"/>
      <c r="Z112" s="1"/>
    </row>
    <row r="113" ht="15.75" customHeight="1" outlineLevel="1">
      <c r="A113" s="215"/>
      <c r="B113" s="125" t="s">
        <v>463</v>
      </c>
      <c r="E113" s="265"/>
      <c r="F113" s="238"/>
      <c r="G113" s="267">
        <v>22.0</v>
      </c>
      <c r="H113" s="267">
        <v>29.75</v>
      </c>
      <c r="I113" s="267">
        <v>7.0</v>
      </c>
      <c r="J113" s="267">
        <v>36.83</v>
      </c>
      <c r="K113" s="267">
        <v>15.75</v>
      </c>
      <c r="L113" s="267">
        <v>30.5</v>
      </c>
      <c r="M113" s="267">
        <v>12.0</v>
      </c>
      <c r="N113" s="267">
        <v>4.75</v>
      </c>
      <c r="O113" s="267">
        <v>30.75</v>
      </c>
      <c r="P113" s="267">
        <v>19.75</v>
      </c>
      <c r="Q113" s="267">
        <v>17.5</v>
      </c>
      <c r="R113" s="267">
        <v>10.0</v>
      </c>
      <c r="S113" s="1"/>
      <c r="T113" s="237">
        <f t="shared" si="16"/>
        <v>236.58</v>
      </c>
      <c r="U113" s="1"/>
      <c r="V113" s="1"/>
      <c r="W113" s="1"/>
      <c r="X113" s="1"/>
      <c r="Y113" s="1"/>
      <c r="Z113" s="1"/>
    </row>
    <row r="114" ht="15.75" customHeight="1" outlineLevel="1">
      <c r="A114" s="215"/>
      <c r="B114" s="125" t="s">
        <v>464</v>
      </c>
      <c r="E114" s="265"/>
      <c r="F114" s="238"/>
      <c r="G114" s="267">
        <v>96.0</v>
      </c>
      <c r="H114" s="267">
        <v>84.75</v>
      </c>
      <c r="I114" s="267">
        <v>94.5</v>
      </c>
      <c r="J114" s="267">
        <v>80.5</v>
      </c>
      <c r="K114" s="267">
        <v>53.28</v>
      </c>
      <c r="L114" s="267">
        <v>105.47</v>
      </c>
      <c r="M114" s="267">
        <v>113.66</v>
      </c>
      <c r="N114" s="267">
        <v>18.25</v>
      </c>
      <c r="O114" s="267">
        <v>73.25</v>
      </c>
      <c r="P114" s="267">
        <v>79.71</v>
      </c>
      <c r="Q114" s="267">
        <v>57.160000000000004</v>
      </c>
      <c r="R114" s="267">
        <v>65.5</v>
      </c>
      <c r="S114" s="1"/>
      <c r="T114" s="237">
        <f t="shared" si="16"/>
        <v>922.03</v>
      </c>
      <c r="U114" s="1"/>
      <c r="V114" s="1"/>
      <c r="W114" s="1"/>
      <c r="X114" s="1"/>
      <c r="Y114" s="1"/>
      <c r="Z114" s="1"/>
    </row>
    <row r="115" ht="15.75" customHeight="1" outlineLevel="1">
      <c r="A115" s="215"/>
      <c r="B115" s="125" t="s">
        <v>465</v>
      </c>
      <c r="E115" s="265"/>
      <c r="F115" s="238"/>
      <c r="G115" s="267">
        <v>4.0</v>
      </c>
      <c r="H115" s="267">
        <v>1.5</v>
      </c>
      <c r="I115" s="267">
        <v>3.75</v>
      </c>
      <c r="J115" s="267">
        <v>2.5</v>
      </c>
      <c r="K115" s="267">
        <v>1.0</v>
      </c>
      <c r="L115" s="267">
        <v>1.0</v>
      </c>
      <c r="M115" s="267">
        <v>1.75</v>
      </c>
      <c r="N115" s="267">
        <v>0.5</v>
      </c>
      <c r="O115" s="267">
        <v>2.0</v>
      </c>
      <c r="P115" s="267">
        <v>1.0</v>
      </c>
      <c r="Q115" s="267">
        <v>0.5</v>
      </c>
      <c r="R115" s="267">
        <v>0.5</v>
      </c>
      <c r="S115" s="1"/>
      <c r="T115" s="237">
        <f t="shared" si="16"/>
        <v>20</v>
      </c>
      <c r="U115" s="1"/>
      <c r="V115" s="1"/>
      <c r="W115" s="1"/>
      <c r="X115" s="1"/>
      <c r="Y115" s="1"/>
      <c r="Z115" s="1"/>
    </row>
    <row r="116" ht="15.75" customHeight="1" outlineLevel="1">
      <c r="A116" s="215"/>
      <c r="B116" s="125" t="s">
        <v>466</v>
      </c>
      <c r="E116" s="265"/>
      <c r="F116" s="238"/>
      <c r="G116" s="267">
        <v>0.5</v>
      </c>
      <c r="H116" s="267">
        <v>0.75</v>
      </c>
      <c r="I116" s="267">
        <v>0.0</v>
      </c>
      <c r="J116" s="267">
        <v>0.25</v>
      </c>
      <c r="K116" s="267">
        <v>0.0</v>
      </c>
      <c r="L116" s="267">
        <v>0.0</v>
      </c>
      <c r="M116" s="267">
        <v>0.0</v>
      </c>
      <c r="N116" s="267">
        <v>0.0</v>
      </c>
      <c r="O116" s="267">
        <v>1.0</v>
      </c>
      <c r="P116" s="267">
        <v>0.0</v>
      </c>
      <c r="Q116" s="267">
        <v>2.5</v>
      </c>
      <c r="R116" s="267">
        <v>0.0</v>
      </c>
      <c r="S116" s="1"/>
      <c r="T116" s="237">
        <f t="shared" si="16"/>
        <v>5</v>
      </c>
      <c r="U116" s="1"/>
      <c r="V116" s="1"/>
      <c r="W116" s="1"/>
      <c r="X116" s="1"/>
      <c r="Y116" s="1"/>
      <c r="Z116" s="1"/>
    </row>
    <row r="117" ht="15.75" customHeight="1" outlineLevel="1">
      <c r="A117" s="215"/>
      <c r="B117" s="125" t="s">
        <v>467</v>
      </c>
      <c r="E117" s="265"/>
      <c r="F117" s="238"/>
      <c r="G117" s="267">
        <v>1.0</v>
      </c>
      <c r="H117" s="267">
        <v>1.0</v>
      </c>
      <c r="I117" s="267">
        <v>4.0</v>
      </c>
      <c r="J117" s="267">
        <v>25.5</v>
      </c>
      <c r="K117" s="267">
        <v>17.0</v>
      </c>
      <c r="L117" s="267">
        <v>16.5</v>
      </c>
      <c r="M117" s="267">
        <v>0.0</v>
      </c>
      <c r="N117" s="267">
        <v>0.0</v>
      </c>
      <c r="O117" s="267">
        <v>0.0</v>
      </c>
      <c r="P117" s="267">
        <v>0.75</v>
      </c>
      <c r="Q117" s="267">
        <v>1.0</v>
      </c>
      <c r="R117" s="267">
        <v>1.75</v>
      </c>
      <c r="S117" s="1"/>
      <c r="T117" s="237">
        <f t="shared" si="16"/>
        <v>68.5</v>
      </c>
      <c r="U117" s="1"/>
      <c r="V117" s="1"/>
      <c r="W117" s="1"/>
      <c r="X117" s="1"/>
      <c r="Y117" s="1"/>
      <c r="Z117" s="1"/>
    </row>
    <row r="118" ht="15.75" customHeight="1" outlineLevel="1">
      <c r="A118" s="215"/>
      <c r="B118" s="125" t="s">
        <v>468</v>
      </c>
      <c r="E118" s="265"/>
      <c r="F118" s="238"/>
      <c r="G118" s="267">
        <v>0.0</v>
      </c>
      <c r="H118" s="267">
        <v>0.0</v>
      </c>
      <c r="I118" s="267">
        <v>1.75</v>
      </c>
      <c r="J118" s="267">
        <v>0.0</v>
      </c>
      <c r="K118" s="267">
        <v>0.0</v>
      </c>
      <c r="L118" s="267">
        <v>0.0</v>
      </c>
      <c r="M118" s="267">
        <v>0.0</v>
      </c>
      <c r="N118" s="267">
        <v>0.0</v>
      </c>
      <c r="O118" s="267">
        <v>1.0</v>
      </c>
      <c r="P118" s="267">
        <v>0.0</v>
      </c>
      <c r="Q118" s="267">
        <v>0.0</v>
      </c>
      <c r="R118" s="267">
        <v>7.75</v>
      </c>
      <c r="S118" s="1"/>
      <c r="T118" s="237">
        <f t="shared" si="16"/>
        <v>10.5</v>
      </c>
      <c r="U118" s="1"/>
      <c r="V118" s="1"/>
      <c r="W118" s="1"/>
      <c r="X118" s="1"/>
      <c r="Y118" s="1"/>
      <c r="Z118" s="1"/>
    </row>
    <row r="119" ht="15.75" customHeight="1" outlineLevel="1">
      <c r="A119" s="215"/>
      <c r="B119" s="125" t="s">
        <v>469</v>
      </c>
      <c r="E119" s="265"/>
      <c r="F119" s="238"/>
      <c r="G119" s="267">
        <v>0.0</v>
      </c>
      <c r="H119" s="267">
        <v>0.0</v>
      </c>
      <c r="I119" s="267">
        <v>0.0</v>
      </c>
      <c r="J119" s="267">
        <v>0.0</v>
      </c>
      <c r="K119" s="267">
        <v>0.0</v>
      </c>
      <c r="L119" s="267">
        <v>9.5</v>
      </c>
      <c r="M119" s="267">
        <v>7.0</v>
      </c>
      <c r="N119" s="267">
        <v>3.0</v>
      </c>
      <c r="O119" s="267">
        <v>8.0</v>
      </c>
      <c r="P119" s="267">
        <v>1.5</v>
      </c>
      <c r="Q119" s="267">
        <v>12.75</v>
      </c>
      <c r="R119" s="267">
        <v>2.25</v>
      </c>
      <c r="S119" s="1"/>
      <c r="T119" s="237">
        <f t="shared" si="16"/>
        <v>44</v>
      </c>
      <c r="U119" s="1"/>
      <c r="V119" s="1"/>
      <c r="W119" s="1"/>
      <c r="X119" s="1"/>
      <c r="Y119" s="1"/>
      <c r="Z119" s="1"/>
    </row>
    <row r="120" ht="15.75" customHeight="1" outlineLevel="1">
      <c r="A120" s="215"/>
      <c r="B120" s="239" t="s">
        <v>470</v>
      </c>
      <c r="C120" s="240"/>
      <c r="D120" s="240"/>
      <c r="E120" s="241"/>
      <c r="F120" s="238"/>
      <c r="G120" s="242">
        <f t="shared" ref="G120:R120" si="26">SUM(G101:G119)</f>
        <v>972.5</v>
      </c>
      <c r="H120" s="242">
        <f t="shared" si="26"/>
        <v>862.75</v>
      </c>
      <c r="I120" s="242">
        <f t="shared" si="26"/>
        <v>761.78</v>
      </c>
      <c r="J120" s="242">
        <f t="shared" si="26"/>
        <v>618.94</v>
      </c>
      <c r="K120" s="242">
        <f t="shared" si="26"/>
        <v>292.53</v>
      </c>
      <c r="L120" s="242">
        <f t="shared" si="26"/>
        <v>566.71</v>
      </c>
      <c r="M120" s="242">
        <f t="shared" si="26"/>
        <v>635.94</v>
      </c>
      <c r="N120" s="242">
        <f t="shared" si="26"/>
        <v>149.25</v>
      </c>
      <c r="O120" s="242">
        <f t="shared" si="26"/>
        <v>453.28</v>
      </c>
      <c r="P120" s="242">
        <f t="shared" si="26"/>
        <v>461.79</v>
      </c>
      <c r="Q120" s="242">
        <f t="shared" si="26"/>
        <v>374.43</v>
      </c>
      <c r="R120" s="242">
        <f t="shared" si="26"/>
        <v>531.05</v>
      </c>
      <c r="S120" s="1"/>
      <c r="T120" s="242">
        <f t="shared" si="16"/>
        <v>6680.95</v>
      </c>
      <c r="U120" s="1"/>
      <c r="V120" s="1"/>
      <c r="W120" s="1"/>
      <c r="X120" s="1"/>
      <c r="Y120" s="1"/>
      <c r="Z120" s="1"/>
    </row>
    <row r="121" ht="15.0" customHeight="1" outlineLevel="1">
      <c r="A121" s="215"/>
      <c r="B121" s="125" t="s">
        <v>456</v>
      </c>
      <c r="E121" s="265"/>
      <c r="F121" s="238"/>
      <c r="G121" s="267">
        <v>0.0</v>
      </c>
      <c r="H121" s="267">
        <v>0.0</v>
      </c>
      <c r="I121" s="267">
        <v>0.0</v>
      </c>
      <c r="J121" s="267">
        <v>1.0</v>
      </c>
      <c r="K121" s="267">
        <v>0.0</v>
      </c>
      <c r="L121" s="267">
        <v>0.0</v>
      </c>
      <c r="M121" s="267">
        <v>0.0</v>
      </c>
      <c r="N121" s="267">
        <v>0.0</v>
      </c>
      <c r="O121" s="267">
        <v>0.0</v>
      </c>
      <c r="P121" s="267">
        <v>0.0</v>
      </c>
      <c r="Q121" s="267">
        <v>0.0</v>
      </c>
      <c r="R121" s="267">
        <v>0.0</v>
      </c>
      <c r="S121" s="1"/>
      <c r="T121" s="237">
        <f t="shared" si="16"/>
        <v>1</v>
      </c>
      <c r="U121" s="1"/>
      <c r="V121" s="1"/>
      <c r="W121" s="1"/>
      <c r="X121" s="1"/>
      <c r="Y121" s="1"/>
      <c r="Z121" s="1"/>
    </row>
    <row r="122" ht="15.75" customHeight="1" outlineLevel="1">
      <c r="A122" s="215"/>
      <c r="B122" s="125" t="s">
        <v>462</v>
      </c>
      <c r="E122" s="265"/>
      <c r="F122" s="238"/>
      <c r="G122" s="267">
        <v>0.0</v>
      </c>
      <c r="H122" s="267">
        <v>0.0</v>
      </c>
      <c r="I122" s="267">
        <v>0.0</v>
      </c>
      <c r="J122" s="267">
        <v>8.0</v>
      </c>
      <c r="K122" s="267">
        <v>8.25</v>
      </c>
      <c r="L122" s="267">
        <v>4.73</v>
      </c>
      <c r="M122" s="267">
        <v>3.5</v>
      </c>
      <c r="N122" s="267">
        <v>0.0</v>
      </c>
      <c r="O122" s="267">
        <v>1.0</v>
      </c>
      <c r="P122" s="267">
        <v>2.0</v>
      </c>
      <c r="Q122" s="267">
        <v>0.0</v>
      </c>
      <c r="R122" s="267">
        <v>0.5</v>
      </c>
      <c r="S122" s="1"/>
      <c r="T122" s="237">
        <f t="shared" si="16"/>
        <v>27.98</v>
      </c>
      <c r="U122" s="1"/>
      <c r="V122" s="1"/>
      <c r="W122" s="1"/>
      <c r="X122" s="1"/>
      <c r="Y122" s="1"/>
      <c r="Z122" s="1"/>
    </row>
    <row r="123" ht="15.75" customHeight="1" outlineLevel="1">
      <c r="A123" s="215"/>
      <c r="B123" s="271" t="s">
        <v>464</v>
      </c>
      <c r="C123" s="251"/>
      <c r="D123" s="251"/>
      <c r="E123" s="252"/>
      <c r="F123" s="238"/>
      <c r="G123" s="267">
        <v>0.0</v>
      </c>
      <c r="H123" s="267">
        <v>0.0</v>
      </c>
      <c r="I123" s="267">
        <v>0.0</v>
      </c>
      <c r="J123" s="267">
        <v>0.0</v>
      </c>
      <c r="K123" s="267">
        <v>0.0</v>
      </c>
      <c r="L123" s="267">
        <v>0.0</v>
      </c>
      <c r="M123" s="267">
        <v>0.0</v>
      </c>
      <c r="N123" s="267">
        <v>0.0</v>
      </c>
      <c r="O123" s="267">
        <v>0.0</v>
      </c>
      <c r="P123" s="267">
        <v>0.0</v>
      </c>
      <c r="Q123" s="267">
        <v>0.0</v>
      </c>
      <c r="R123" s="267">
        <v>0.25</v>
      </c>
      <c r="S123" s="1"/>
      <c r="T123" s="237">
        <f t="shared" si="16"/>
        <v>0.25</v>
      </c>
      <c r="U123" s="1"/>
      <c r="V123" s="1"/>
      <c r="W123" s="1"/>
      <c r="X123" s="1"/>
      <c r="Y123" s="1"/>
      <c r="Z123" s="1"/>
    </row>
    <row r="124" ht="15.75" customHeight="1" outlineLevel="1">
      <c r="A124" s="215"/>
      <c r="B124" s="272" t="s">
        <v>471</v>
      </c>
      <c r="C124" s="17"/>
      <c r="D124" s="17"/>
      <c r="E124" s="21"/>
      <c r="F124" s="238"/>
      <c r="G124" s="245">
        <f t="shared" ref="G124:R124" si="27">SUM(G121:G123)</f>
        <v>0</v>
      </c>
      <c r="H124" s="245">
        <f t="shared" si="27"/>
        <v>0</v>
      </c>
      <c r="I124" s="245">
        <f t="shared" si="27"/>
        <v>0</v>
      </c>
      <c r="J124" s="245">
        <f t="shared" si="27"/>
        <v>9</v>
      </c>
      <c r="K124" s="245">
        <f t="shared" si="27"/>
        <v>8.25</v>
      </c>
      <c r="L124" s="245">
        <f t="shared" si="27"/>
        <v>4.73</v>
      </c>
      <c r="M124" s="245">
        <f t="shared" si="27"/>
        <v>3.5</v>
      </c>
      <c r="N124" s="245">
        <f t="shared" si="27"/>
        <v>0</v>
      </c>
      <c r="O124" s="245">
        <f t="shared" si="27"/>
        <v>1</v>
      </c>
      <c r="P124" s="245">
        <f t="shared" si="27"/>
        <v>2</v>
      </c>
      <c r="Q124" s="245">
        <f t="shared" si="27"/>
        <v>0</v>
      </c>
      <c r="R124" s="245">
        <f t="shared" si="27"/>
        <v>0.75</v>
      </c>
      <c r="S124" s="1"/>
      <c r="T124" s="245">
        <f t="shared" si="16"/>
        <v>29.23</v>
      </c>
      <c r="U124" s="1"/>
      <c r="V124" s="1"/>
      <c r="W124" s="1"/>
      <c r="X124" s="1"/>
      <c r="Y124" s="1"/>
      <c r="Z124" s="1"/>
    </row>
    <row r="125" ht="15.75" customHeight="1">
      <c r="A125" s="215"/>
      <c r="B125" s="273" t="s">
        <v>472</v>
      </c>
      <c r="C125" s="17"/>
      <c r="D125" s="17"/>
      <c r="E125" s="21"/>
      <c r="F125" s="247"/>
      <c r="G125" s="274">
        <f t="shared" ref="G125:R125" si="28">G120+G124+G100</f>
        <v>1070.22</v>
      </c>
      <c r="H125" s="274">
        <f t="shared" si="28"/>
        <v>1084.6</v>
      </c>
      <c r="I125" s="274">
        <f t="shared" si="28"/>
        <v>1104.03</v>
      </c>
      <c r="J125" s="274">
        <f t="shared" si="28"/>
        <v>895.69</v>
      </c>
      <c r="K125" s="274">
        <f t="shared" si="28"/>
        <v>586.28</v>
      </c>
      <c r="L125" s="274">
        <f t="shared" si="28"/>
        <v>1026.94</v>
      </c>
      <c r="M125" s="274">
        <f t="shared" si="28"/>
        <v>985.91</v>
      </c>
      <c r="N125" s="274">
        <f t="shared" si="28"/>
        <v>217.25</v>
      </c>
      <c r="O125" s="274">
        <f t="shared" si="28"/>
        <v>656.9</v>
      </c>
      <c r="P125" s="274">
        <f t="shared" si="28"/>
        <v>730.17</v>
      </c>
      <c r="Q125" s="274">
        <f t="shared" si="28"/>
        <v>592.43</v>
      </c>
      <c r="R125" s="274">
        <f t="shared" si="28"/>
        <v>643.03</v>
      </c>
      <c r="S125" s="1"/>
      <c r="T125" s="274">
        <f t="shared" si="16"/>
        <v>9593.45</v>
      </c>
      <c r="U125" s="1"/>
      <c r="V125" s="1"/>
      <c r="W125" s="1"/>
      <c r="X125" s="1"/>
      <c r="Y125" s="1"/>
      <c r="Z125" s="1"/>
    </row>
    <row r="126" ht="15.0" customHeight="1" outlineLevel="1">
      <c r="A126" s="215"/>
      <c r="B126" s="271" t="s">
        <v>473</v>
      </c>
      <c r="C126" s="251"/>
      <c r="D126" s="251"/>
      <c r="E126" s="252"/>
      <c r="F126" s="275"/>
      <c r="G126" s="236">
        <v>259.07</v>
      </c>
      <c r="H126" s="236">
        <v>225.25</v>
      </c>
      <c r="I126" s="236">
        <v>369.36</v>
      </c>
      <c r="J126" s="236">
        <v>317.51</v>
      </c>
      <c r="K126" s="236">
        <v>254.92000000000002</v>
      </c>
      <c r="L126" s="236">
        <v>392.5</v>
      </c>
      <c r="M126" s="236">
        <v>328.49</v>
      </c>
      <c r="N126" s="236">
        <v>159.6</v>
      </c>
      <c r="O126" s="236">
        <v>343.63</v>
      </c>
      <c r="P126" s="236">
        <v>327.06</v>
      </c>
      <c r="Q126" s="236">
        <v>299.35</v>
      </c>
      <c r="R126" s="236">
        <v>404.3</v>
      </c>
      <c r="S126" s="1"/>
      <c r="T126" s="237">
        <f t="shared" si="16"/>
        <v>3681.04</v>
      </c>
      <c r="U126" s="1"/>
      <c r="V126" s="1"/>
      <c r="W126" s="1"/>
      <c r="X126" s="1"/>
      <c r="Y126" s="1"/>
      <c r="Z126" s="1"/>
    </row>
    <row r="127" ht="15.0" customHeight="1" outlineLevel="1">
      <c r="A127" s="215"/>
      <c r="B127" s="276" t="s">
        <v>474</v>
      </c>
      <c r="C127" s="17"/>
      <c r="D127" s="17"/>
      <c r="E127" s="21"/>
      <c r="F127" s="238"/>
      <c r="G127" s="236">
        <v>18.0</v>
      </c>
      <c r="H127" s="236">
        <v>16.75</v>
      </c>
      <c r="I127" s="236">
        <v>30.53</v>
      </c>
      <c r="J127" s="236">
        <v>12.0</v>
      </c>
      <c r="K127" s="236">
        <v>10.25</v>
      </c>
      <c r="L127" s="236">
        <v>11.0</v>
      </c>
      <c r="M127" s="236">
        <v>37.5</v>
      </c>
      <c r="N127" s="236">
        <v>7.5</v>
      </c>
      <c r="O127" s="236">
        <v>35.75</v>
      </c>
      <c r="P127" s="236">
        <v>17.5</v>
      </c>
      <c r="Q127" s="236">
        <v>26.25</v>
      </c>
      <c r="R127" s="236">
        <v>12.75</v>
      </c>
      <c r="S127" s="1"/>
      <c r="T127" s="237">
        <f t="shared" si="16"/>
        <v>235.78</v>
      </c>
      <c r="U127" s="1"/>
      <c r="V127" s="1"/>
      <c r="W127" s="1"/>
      <c r="X127" s="1"/>
      <c r="Y127" s="1"/>
      <c r="Z127" s="1"/>
    </row>
    <row r="128" ht="15.0" customHeight="1" outlineLevel="1">
      <c r="A128" s="215"/>
      <c r="B128" s="277" t="s">
        <v>475</v>
      </c>
      <c r="C128" s="17"/>
      <c r="D128" s="17"/>
      <c r="E128" s="21"/>
      <c r="F128" s="238"/>
      <c r="G128" s="242">
        <f t="shared" ref="G128:R128" si="29">SUM(G126:G127)</f>
        <v>277.07</v>
      </c>
      <c r="H128" s="242">
        <f t="shared" si="29"/>
        <v>242</v>
      </c>
      <c r="I128" s="242">
        <f t="shared" si="29"/>
        <v>399.89</v>
      </c>
      <c r="J128" s="242">
        <f t="shared" si="29"/>
        <v>329.51</v>
      </c>
      <c r="K128" s="242">
        <f t="shared" si="29"/>
        <v>265.17</v>
      </c>
      <c r="L128" s="242">
        <f t="shared" si="29"/>
        <v>403.5</v>
      </c>
      <c r="M128" s="242">
        <f t="shared" si="29"/>
        <v>365.99</v>
      </c>
      <c r="N128" s="242">
        <f t="shared" si="29"/>
        <v>167.1</v>
      </c>
      <c r="O128" s="242">
        <f t="shared" si="29"/>
        <v>379.38</v>
      </c>
      <c r="P128" s="242">
        <f t="shared" si="29"/>
        <v>344.56</v>
      </c>
      <c r="Q128" s="242">
        <f t="shared" si="29"/>
        <v>325.6</v>
      </c>
      <c r="R128" s="242">
        <f t="shared" si="29"/>
        <v>417.05</v>
      </c>
      <c r="S128" s="1"/>
      <c r="T128" s="242">
        <f t="shared" si="16"/>
        <v>3916.82</v>
      </c>
      <c r="U128" s="1"/>
      <c r="V128" s="1"/>
      <c r="W128" s="1"/>
      <c r="X128" s="1"/>
      <c r="Y128" s="1"/>
      <c r="Z128" s="1"/>
    </row>
    <row r="129" ht="15.0" customHeight="1" outlineLevel="1">
      <c r="A129" s="215"/>
      <c r="B129" s="276" t="s">
        <v>473</v>
      </c>
      <c r="C129" s="17"/>
      <c r="D129" s="17"/>
      <c r="E129" s="21"/>
      <c r="F129" s="238"/>
      <c r="G129" s="236">
        <v>0.0</v>
      </c>
      <c r="H129" s="236">
        <v>0.0</v>
      </c>
      <c r="I129" s="236">
        <v>0.0</v>
      </c>
      <c r="J129" s="236">
        <v>0.0</v>
      </c>
      <c r="K129" s="236">
        <v>0.0</v>
      </c>
      <c r="L129" s="236">
        <v>2.0</v>
      </c>
      <c r="M129" s="236">
        <v>0.0</v>
      </c>
      <c r="N129" s="236">
        <v>0.0</v>
      </c>
      <c r="O129" s="236">
        <v>0.0</v>
      </c>
      <c r="P129" s="236">
        <v>0.0</v>
      </c>
      <c r="Q129" s="236">
        <v>0.0</v>
      </c>
      <c r="R129" s="236">
        <v>0.0</v>
      </c>
      <c r="S129" s="1"/>
      <c r="T129" s="237">
        <f t="shared" si="16"/>
        <v>2</v>
      </c>
      <c r="U129" s="1"/>
      <c r="V129" s="1"/>
      <c r="W129" s="1"/>
      <c r="X129" s="1"/>
      <c r="Y129" s="1"/>
      <c r="Z129" s="1"/>
    </row>
    <row r="130" ht="15.0" customHeight="1" outlineLevel="1">
      <c r="A130" s="215"/>
      <c r="B130" s="272" t="s">
        <v>476</v>
      </c>
      <c r="C130" s="17"/>
      <c r="D130" s="17"/>
      <c r="E130" s="21"/>
      <c r="F130" s="238"/>
      <c r="G130" s="245">
        <f t="shared" ref="G130:R130" si="30">G129</f>
        <v>0</v>
      </c>
      <c r="H130" s="245">
        <f t="shared" si="30"/>
        <v>0</v>
      </c>
      <c r="I130" s="245">
        <f t="shared" si="30"/>
        <v>0</v>
      </c>
      <c r="J130" s="245">
        <f t="shared" si="30"/>
        <v>0</v>
      </c>
      <c r="K130" s="245">
        <f t="shared" si="30"/>
        <v>0</v>
      </c>
      <c r="L130" s="245">
        <f t="shared" si="30"/>
        <v>2</v>
      </c>
      <c r="M130" s="245">
        <f t="shared" si="30"/>
        <v>0</v>
      </c>
      <c r="N130" s="245">
        <f t="shared" si="30"/>
        <v>0</v>
      </c>
      <c r="O130" s="245">
        <f t="shared" si="30"/>
        <v>0</v>
      </c>
      <c r="P130" s="245">
        <f t="shared" si="30"/>
        <v>0</v>
      </c>
      <c r="Q130" s="245">
        <f t="shared" si="30"/>
        <v>0</v>
      </c>
      <c r="R130" s="245">
        <f t="shared" si="30"/>
        <v>0</v>
      </c>
      <c r="S130" s="1"/>
      <c r="T130" s="245">
        <f t="shared" si="16"/>
        <v>2</v>
      </c>
      <c r="U130" s="1"/>
      <c r="V130" s="1"/>
      <c r="W130" s="1"/>
      <c r="X130" s="1"/>
      <c r="Y130" s="1"/>
      <c r="Z130" s="1"/>
    </row>
    <row r="131" ht="15.75" customHeight="1">
      <c r="A131" s="215"/>
      <c r="B131" s="278" t="s">
        <v>473</v>
      </c>
      <c r="C131" s="17"/>
      <c r="D131" s="17"/>
      <c r="E131" s="21"/>
      <c r="F131" s="247"/>
      <c r="G131" s="279">
        <f t="shared" ref="G131:R131" si="31">G128+G130</f>
        <v>277.07</v>
      </c>
      <c r="H131" s="279">
        <f t="shared" si="31"/>
        <v>242</v>
      </c>
      <c r="I131" s="279">
        <f t="shared" si="31"/>
        <v>399.89</v>
      </c>
      <c r="J131" s="279">
        <f t="shared" si="31"/>
        <v>329.51</v>
      </c>
      <c r="K131" s="279">
        <f t="shared" si="31"/>
        <v>265.17</v>
      </c>
      <c r="L131" s="279">
        <f t="shared" si="31"/>
        <v>405.5</v>
      </c>
      <c r="M131" s="279">
        <f t="shared" si="31"/>
        <v>365.99</v>
      </c>
      <c r="N131" s="279">
        <f t="shared" si="31"/>
        <v>167.1</v>
      </c>
      <c r="O131" s="279">
        <f t="shared" si="31"/>
        <v>379.38</v>
      </c>
      <c r="P131" s="279">
        <f t="shared" si="31"/>
        <v>344.56</v>
      </c>
      <c r="Q131" s="279">
        <f t="shared" si="31"/>
        <v>325.6</v>
      </c>
      <c r="R131" s="279">
        <f t="shared" si="31"/>
        <v>417.05</v>
      </c>
      <c r="S131" s="1"/>
      <c r="T131" s="279">
        <f t="shared" si="16"/>
        <v>3918.82</v>
      </c>
      <c r="U131" s="1"/>
      <c r="V131" s="1"/>
      <c r="W131" s="1"/>
      <c r="X131" s="1"/>
      <c r="Y131" s="1"/>
      <c r="Z131" s="1"/>
    </row>
    <row r="132" ht="15.0" customHeight="1" outlineLevel="1">
      <c r="A132" s="215"/>
      <c r="B132" s="276" t="s">
        <v>477</v>
      </c>
      <c r="C132" s="17"/>
      <c r="D132" s="17"/>
      <c r="E132" s="21"/>
      <c r="F132" s="280"/>
      <c r="G132" s="267">
        <v>0.0</v>
      </c>
      <c r="H132" s="267">
        <v>5.0</v>
      </c>
      <c r="I132" s="267">
        <v>1.75</v>
      </c>
      <c r="J132" s="267">
        <v>1.5</v>
      </c>
      <c r="K132" s="267">
        <v>0.0</v>
      </c>
      <c r="L132" s="267">
        <v>0.5</v>
      </c>
      <c r="M132" s="267">
        <v>1.0</v>
      </c>
      <c r="N132" s="267">
        <v>0.0</v>
      </c>
      <c r="O132" s="267">
        <v>0.0</v>
      </c>
      <c r="P132" s="267">
        <v>1.0</v>
      </c>
      <c r="Q132" s="267">
        <v>0.0</v>
      </c>
      <c r="R132" s="267">
        <v>0.0</v>
      </c>
      <c r="S132" s="1"/>
      <c r="T132" s="237">
        <f t="shared" si="16"/>
        <v>10.75</v>
      </c>
      <c r="U132" s="1"/>
      <c r="V132" s="1"/>
      <c r="W132" s="1"/>
      <c r="X132" s="1"/>
      <c r="Y132" s="1"/>
      <c r="Z132" s="1"/>
    </row>
    <row r="133" ht="15.0" customHeight="1" outlineLevel="1">
      <c r="A133" s="215"/>
      <c r="B133" s="276" t="s">
        <v>478</v>
      </c>
      <c r="C133" s="17"/>
      <c r="D133" s="17"/>
      <c r="E133" s="21"/>
      <c r="F133" s="238"/>
      <c r="G133" s="267">
        <v>17.25</v>
      </c>
      <c r="H133" s="267">
        <v>40.0</v>
      </c>
      <c r="I133" s="267">
        <v>14.5</v>
      </c>
      <c r="J133" s="267">
        <v>23.75</v>
      </c>
      <c r="K133" s="267">
        <v>4.0</v>
      </c>
      <c r="L133" s="267">
        <v>30.0</v>
      </c>
      <c r="M133" s="267">
        <v>59.5</v>
      </c>
      <c r="N133" s="267">
        <v>0.0</v>
      </c>
      <c r="O133" s="267">
        <v>12.0</v>
      </c>
      <c r="P133" s="267">
        <v>21.0</v>
      </c>
      <c r="Q133" s="267">
        <v>16.0</v>
      </c>
      <c r="R133" s="267">
        <v>17.0</v>
      </c>
      <c r="S133" s="1"/>
      <c r="T133" s="237">
        <f t="shared" si="16"/>
        <v>255</v>
      </c>
      <c r="U133" s="1"/>
      <c r="V133" s="1"/>
      <c r="W133" s="1"/>
      <c r="X133" s="1"/>
      <c r="Y133" s="1"/>
      <c r="Z133" s="1"/>
    </row>
    <row r="134" ht="15.0" customHeight="1" outlineLevel="1">
      <c r="A134" s="215"/>
      <c r="B134" s="276" t="s">
        <v>479</v>
      </c>
      <c r="C134" s="17"/>
      <c r="D134" s="17"/>
      <c r="E134" s="21"/>
      <c r="F134" s="238"/>
      <c r="G134" s="267">
        <v>46.25</v>
      </c>
      <c r="H134" s="267">
        <v>46.5</v>
      </c>
      <c r="I134" s="267">
        <v>41.25</v>
      </c>
      <c r="J134" s="267">
        <v>31.5</v>
      </c>
      <c r="K134" s="267">
        <v>22.25</v>
      </c>
      <c r="L134" s="267">
        <v>21.5</v>
      </c>
      <c r="M134" s="267">
        <v>11.25</v>
      </c>
      <c r="N134" s="267">
        <v>17.25</v>
      </c>
      <c r="O134" s="267">
        <v>14.25</v>
      </c>
      <c r="P134" s="267">
        <v>15.75</v>
      </c>
      <c r="Q134" s="267">
        <v>28.0</v>
      </c>
      <c r="R134" s="267">
        <v>9.75</v>
      </c>
      <c r="S134" s="1"/>
      <c r="T134" s="237">
        <f t="shared" si="16"/>
        <v>305.5</v>
      </c>
      <c r="U134" s="1"/>
      <c r="V134" s="1"/>
      <c r="W134" s="1"/>
      <c r="X134" s="1"/>
      <c r="Y134" s="1"/>
      <c r="Z134" s="1"/>
    </row>
    <row r="135" ht="15.0" customHeight="1" outlineLevel="1">
      <c r="A135" s="215"/>
      <c r="B135" s="276" t="s">
        <v>480</v>
      </c>
      <c r="C135" s="17"/>
      <c r="D135" s="17"/>
      <c r="E135" s="21"/>
      <c r="F135" s="238"/>
      <c r="G135" s="267">
        <v>0.0</v>
      </c>
      <c r="H135" s="267">
        <v>0.0</v>
      </c>
      <c r="I135" s="267">
        <v>0.5</v>
      </c>
      <c r="J135" s="267">
        <v>0.0</v>
      </c>
      <c r="K135" s="267">
        <v>0.0</v>
      </c>
      <c r="L135" s="267">
        <v>0.0</v>
      </c>
      <c r="M135" s="267">
        <v>0.0</v>
      </c>
      <c r="N135" s="267">
        <v>0.0</v>
      </c>
      <c r="O135" s="267">
        <v>0.0</v>
      </c>
      <c r="P135" s="267">
        <v>0.0</v>
      </c>
      <c r="Q135" s="267">
        <v>0.0</v>
      </c>
      <c r="R135" s="267">
        <v>0.0</v>
      </c>
      <c r="S135" s="1"/>
      <c r="T135" s="237">
        <f t="shared" si="16"/>
        <v>0.5</v>
      </c>
      <c r="U135" s="1"/>
      <c r="V135" s="1"/>
      <c r="W135" s="1"/>
      <c r="X135" s="1"/>
      <c r="Y135" s="1"/>
      <c r="Z135" s="1"/>
    </row>
    <row r="136" ht="15.0" customHeight="1" outlineLevel="1">
      <c r="A136" s="215"/>
      <c r="B136" s="276" t="s">
        <v>481</v>
      </c>
      <c r="C136" s="17"/>
      <c r="D136" s="17"/>
      <c r="E136" s="21"/>
      <c r="F136" s="238"/>
      <c r="G136" s="267">
        <v>0.0</v>
      </c>
      <c r="H136" s="267">
        <v>0.0</v>
      </c>
      <c r="I136" s="267">
        <v>1.5</v>
      </c>
      <c r="J136" s="267">
        <v>0.0</v>
      </c>
      <c r="K136" s="267">
        <v>0.0</v>
      </c>
      <c r="L136" s="267">
        <v>1.0</v>
      </c>
      <c r="M136" s="267">
        <v>0.0</v>
      </c>
      <c r="N136" s="267">
        <v>0.0</v>
      </c>
      <c r="O136" s="267">
        <v>2.5</v>
      </c>
      <c r="P136" s="267">
        <v>0.0</v>
      </c>
      <c r="Q136" s="267">
        <v>0.0</v>
      </c>
      <c r="R136" s="267">
        <v>1.0</v>
      </c>
      <c r="S136" s="1"/>
      <c r="T136" s="237">
        <f t="shared" si="16"/>
        <v>6</v>
      </c>
      <c r="U136" s="1"/>
      <c r="V136" s="1"/>
      <c r="W136" s="1"/>
      <c r="X136" s="1"/>
      <c r="Y136" s="1"/>
      <c r="Z136" s="1"/>
    </row>
    <row r="137" ht="15.75" customHeight="1">
      <c r="A137" s="215"/>
      <c r="B137" s="257" t="s">
        <v>443</v>
      </c>
      <c r="C137" s="17"/>
      <c r="D137" s="17"/>
      <c r="E137" s="21"/>
      <c r="F137" s="247"/>
      <c r="G137" s="258">
        <f t="shared" ref="G137:R137" si="32">SUM(G132:G136)</f>
        <v>63.5</v>
      </c>
      <c r="H137" s="258">
        <f t="shared" si="32"/>
        <v>91.5</v>
      </c>
      <c r="I137" s="258">
        <f t="shared" si="32"/>
        <v>59.5</v>
      </c>
      <c r="J137" s="258">
        <f t="shared" si="32"/>
        <v>56.75</v>
      </c>
      <c r="K137" s="258">
        <f t="shared" si="32"/>
        <v>26.25</v>
      </c>
      <c r="L137" s="258">
        <f t="shared" si="32"/>
        <v>53</v>
      </c>
      <c r="M137" s="258">
        <f t="shared" si="32"/>
        <v>71.75</v>
      </c>
      <c r="N137" s="258">
        <f t="shared" si="32"/>
        <v>17.25</v>
      </c>
      <c r="O137" s="258">
        <f t="shared" si="32"/>
        <v>28.75</v>
      </c>
      <c r="P137" s="258">
        <f t="shared" si="32"/>
        <v>37.75</v>
      </c>
      <c r="Q137" s="258">
        <f t="shared" si="32"/>
        <v>44</v>
      </c>
      <c r="R137" s="258">
        <f t="shared" si="32"/>
        <v>27.75</v>
      </c>
      <c r="S137" s="1"/>
      <c r="T137" s="258">
        <f t="shared" si="16"/>
        <v>577.75</v>
      </c>
      <c r="U137" s="1"/>
      <c r="V137" s="1"/>
      <c r="W137" s="1"/>
      <c r="X137" s="1"/>
      <c r="Y137" s="1"/>
      <c r="Z137" s="1"/>
    </row>
    <row r="138" ht="15.0" customHeight="1" outlineLevel="1">
      <c r="A138" s="215"/>
      <c r="B138" s="243" t="s">
        <v>482</v>
      </c>
      <c r="C138" s="17"/>
      <c r="D138" s="17"/>
      <c r="E138" s="21"/>
      <c r="F138" s="281"/>
      <c r="G138" s="236">
        <v>367.5</v>
      </c>
      <c r="H138" s="236">
        <v>94.5</v>
      </c>
      <c r="I138" s="236">
        <v>157.5</v>
      </c>
      <c r="J138" s="236">
        <v>217.0</v>
      </c>
      <c r="K138" s="236">
        <v>1197.0</v>
      </c>
      <c r="L138" s="236">
        <v>178.5</v>
      </c>
      <c r="M138" s="236">
        <v>308.0</v>
      </c>
      <c r="N138" s="236">
        <v>3437.0</v>
      </c>
      <c r="O138" s="236">
        <v>294.0</v>
      </c>
      <c r="P138" s="236">
        <v>98.0</v>
      </c>
      <c r="Q138" s="236">
        <v>14.0</v>
      </c>
      <c r="R138" s="236">
        <v>350.0</v>
      </c>
      <c r="S138" s="1"/>
      <c r="T138" s="282">
        <f t="shared" si="16"/>
        <v>6713</v>
      </c>
      <c r="U138" s="1"/>
      <c r="V138" s="1"/>
      <c r="W138" s="1"/>
      <c r="X138" s="1"/>
      <c r="Y138" s="1"/>
      <c r="Z138" s="1"/>
    </row>
    <row r="139" ht="15.0" customHeight="1" outlineLevel="1">
      <c r="A139" s="215"/>
      <c r="B139" s="243" t="s">
        <v>483</v>
      </c>
      <c r="C139" s="17"/>
      <c r="D139" s="17"/>
      <c r="E139" s="21"/>
      <c r="F139" s="238"/>
      <c r="G139" s="236"/>
      <c r="H139" s="236"/>
      <c r="I139" s="236"/>
      <c r="J139" s="236">
        <v>7.0</v>
      </c>
      <c r="K139" s="236"/>
      <c r="L139" s="236"/>
      <c r="M139" s="236"/>
      <c r="N139" s="236"/>
      <c r="O139" s="236">
        <v>7.0</v>
      </c>
      <c r="P139" s="236">
        <v>28.0</v>
      </c>
      <c r="Q139" s="236">
        <v>42.0</v>
      </c>
      <c r="R139" s="236">
        <v>98.0</v>
      </c>
      <c r="S139" s="1"/>
      <c r="T139" s="282">
        <f t="shared" si="16"/>
        <v>182</v>
      </c>
      <c r="U139" s="1"/>
      <c r="V139" s="1"/>
      <c r="W139" s="1"/>
      <c r="X139" s="1"/>
      <c r="Y139" s="1"/>
      <c r="Z139" s="1"/>
    </row>
    <row r="140" ht="15.0" customHeight="1" outlineLevel="1">
      <c r="A140" s="215"/>
      <c r="B140" s="243" t="s">
        <v>484</v>
      </c>
      <c r="C140" s="17"/>
      <c r="D140" s="17"/>
      <c r="E140" s="21"/>
      <c r="F140" s="238"/>
      <c r="G140" s="236">
        <v>18.08</v>
      </c>
      <c r="H140" s="236">
        <v>11.0</v>
      </c>
      <c r="I140" s="236">
        <v>5.0</v>
      </c>
      <c r="J140" s="236"/>
      <c r="K140" s="236">
        <v>10.3</v>
      </c>
      <c r="L140" s="236"/>
      <c r="M140" s="236">
        <v>35.0</v>
      </c>
      <c r="N140" s="236">
        <v>14.0</v>
      </c>
      <c r="O140" s="236">
        <v>7.0</v>
      </c>
      <c r="P140" s="236">
        <v>22.03</v>
      </c>
      <c r="Q140" s="236">
        <v>45.04</v>
      </c>
      <c r="R140" s="236">
        <v>29.5</v>
      </c>
      <c r="S140" s="1"/>
      <c r="T140" s="282">
        <f t="shared" si="16"/>
        <v>196.95</v>
      </c>
      <c r="U140" s="1"/>
      <c r="V140" s="1"/>
      <c r="W140" s="1"/>
      <c r="X140" s="1"/>
      <c r="Y140" s="1"/>
      <c r="Z140" s="1"/>
    </row>
    <row r="141" ht="15.0" customHeight="1" outlineLevel="1">
      <c r="A141" s="215"/>
      <c r="B141" s="243" t="s">
        <v>485</v>
      </c>
      <c r="C141" s="17"/>
      <c r="D141" s="17"/>
      <c r="E141" s="21"/>
      <c r="F141" s="238"/>
      <c r="G141" s="236"/>
      <c r="H141" s="236">
        <v>14.0</v>
      </c>
      <c r="I141" s="236"/>
      <c r="J141" s="236"/>
      <c r="K141" s="236"/>
      <c r="L141" s="236"/>
      <c r="M141" s="236"/>
      <c r="N141" s="236"/>
      <c r="O141" s="236"/>
      <c r="P141" s="236"/>
      <c r="Q141" s="236"/>
      <c r="R141" s="236">
        <v>7.0</v>
      </c>
      <c r="S141" s="1"/>
      <c r="T141" s="282">
        <f t="shared" si="16"/>
        <v>21</v>
      </c>
      <c r="U141" s="1"/>
      <c r="V141" s="1"/>
      <c r="W141" s="1"/>
      <c r="X141" s="1"/>
      <c r="Y141" s="1"/>
      <c r="Z141" s="1"/>
    </row>
    <row r="142" ht="15.0" customHeight="1" outlineLevel="1">
      <c r="A142" s="215"/>
      <c r="B142" s="243" t="s">
        <v>486</v>
      </c>
      <c r="C142" s="17"/>
      <c r="D142" s="17"/>
      <c r="E142" s="21"/>
      <c r="F142" s="238"/>
      <c r="G142" s="236">
        <v>343.0</v>
      </c>
      <c r="H142" s="236">
        <v>266.0</v>
      </c>
      <c r="I142" s="236">
        <v>259.0</v>
      </c>
      <c r="J142" s="236">
        <v>406.0</v>
      </c>
      <c r="K142" s="236">
        <v>308.0</v>
      </c>
      <c r="L142" s="236">
        <v>266.0</v>
      </c>
      <c r="M142" s="236">
        <v>182.0</v>
      </c>
      <c r="N142" s="236">
        <v>182.0</v>
      </c>
      <c r="O142" s="236">
        <v>78.0</v>
      </c>
      <c r="P142" s="236">
        <v>35.0</v>
      </c>
      <c r="Q142" s="236">
        <v>402.0</v>
      </c>
      <c r="R142" s="236">
        <v>749.0</v>
      </c>
      <c r="S142" s="1"/>
      <c r="T142" s="282">
        <f t="shared" si="16"/>
        <v>3476</v>
      </c>
      <c r="U142" s="1"/>
      <c r="V142" s="1"/>
      <c r="W142" s="1"/>
      <c r="X142" s="1"/>
      <c r="Y142" s="1"/>
      <c r="Z142" s="1"/>
    </row>
    <row r="143" ht="15.0" customHeight="1" outlineLevel="1">
      <c r="A143" s="215"/>
      <c r="B143" s="243" t="s">
        <v>487</v>
      </c>
      <c r="C143" s="17"/>
      <c r="D143" s="17"/>
      <c r="E143" s="21"/>
      <c r="F143" s="238"/>
      <c r="G143" s="236"/>
      <c r="H143" s="236"/>
      <c r="I143" s="236"/>
      <c r="J143" s="236"/>
      <c r="K143" s="236"/>
      <c r="L143" s="236"/>
      <c r="M143" s="236"/>
      <c r="N143" s="236"/>
      <c r="O143" s="236">
        <v>21.0</v>
      </c>
      <c r="P143" s="236">
        <v>154.0</v>
      </c>
      <c r="Q143" s="236">
        <v>140.0</v>
      </c>
      <c r="R143" s="236">
        <v>42.0</v>
      </c>
      <c r="S143" s="1"/>
      <c r="T143" s="282">
        <f t="shared" si="16"/>
        <v>357</v>
      </c>
      <c r="U143" s="1"/>
      <c r="V143" s="1"/>
      <c r="W143" s="1"/>
      <c r="X143" s="1"/>
      <c r="Y143" s="1"/>
      <c r="Z143" s="1"/>
    </row>
    <row r="144" ht="15.0" customHeight="1" outlineLevel="1">
      <c r="A144" s="215"/>
      <c r="B144" s="243" t="s">
        <v>488</v>
      </c>
      <c r="C144" s="17"/>
      <c r="D144" s="17"/>
      <c r="E144" s="21"/>
      <c r="F144" s="238"/>
      <c r="G144" s="236">
        <v>807.0</v>
      </c>
      <c r="H144" s="236">
        <v>267.0</v>
      </c>
      <c r="I144" s="236">
        <v>479.0</v>
      </c>
      <c r="J144" s="236"/>
      <c r="K144" s="236"/>
      <c r="L144" s="236"/>
      <c r="M144" s="236"/>
      <c r="N144" s="236"/>
      <c r="O144" s="236"/>
      <c r="P144" s="236"/>
      <c r="Q144" s="236"/>
      <c r="R144" s="236"/>
      <c r="S144" s="1"/>
      <c r="T144" s="282">
        <f t="shared" si="16"/>
        <v>1553</v>
      </c>
      <c r="U144" s="1"/>
      <c r="V144" s="1"/>
      <c r="W144" s="1"/>
      <c r="X144" s="1"/>
      <c r="Y144" s="1"/>
      <c r="Z144" s="1"/>
    </row>
    <row r="145" ht="15.0" customHeight="1" outlineLevel="1">
      <c r="A145" s="215"/>
      <c r="B145" s="243" t="s">
        <v>489</v>
      </c>
      <c r="C145" s="17"/>
      <c r="D145" s="17"/>
      <c r="E145" s="21"/>
      <c r="F145" s="238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1"/>
      <c r="T145" s="282">
        <f t="shared" si="16"/>
        <v>0</v>
      </c>
      <c r="U145" s="1"/>
      <c r="V145" s="1"/>
      <c r="W145" s="1"/>
      <c r="X145" s="1"/>
      <c r="Y145" s="1"/>
      <c r="Z145" s="1"/>
    </row>
    <row r="146" ht="15.0" customHeight="1" outlineLevel="1">
      <c r="A146" s="215"/>
      <c r="B146" s="243" t="s">
        <v>404</v>
      </c>
      <c r="C146" s="17"/>
      <c r="D146" s="17"/>
      <c r="E146" s="21"/>
      <c r="F146" s="238"/>
      <c r="G146" s="236">
        <v>294.0</v>
      </c>
      <c r="H146" s="236"/>
      <c r="I146" s="236"/>
      <c r="J146" s="236">
        <v>301.0</v>
      </c>
      <c r="K146" s="236">
        <v>1120.0</v>
      </c>
      <c r="L146" s="236"/>
      <c r="M146" s="236">
        <v>329.0</v>
      </c>
      <c r="N146" s="236"/>
      <c r="O146" s="236"/>
      <c r="P146" s="236"/>
      <c r="Q146" s="236"/>
      <c r="R146" s="236">
        <v>301.0</v>
      </c>
      <c r="S146" s="1"/>
      <c r="T146" s="282">
        <f t="shared" si="16"/>
        <v>2345</v>
      </c>
      <c r="U146" s="1"/>
      <c r="V146" s="1"/>
      <c r="W146" s="1"/>
      <c r="X146" s="1"/>
      <c r="Y146" s="1"/>
      <c r="Z146" s="1"/>
    </row>
    <row r="147" ht="15.0" customHeight="1">
      <c r="A147" s="215"/>
      <c r="B147" s="283" t="s">
        <v>490</v>
      </c>
      <c r="C147" s="17"/>
      <c r="D147" s="17"/>
      <c r="E147" s="21"/>
      <c r="F147" s="247"/>
      <c r="G147" s="284">
        <f t="shared" ref="G147:R147" si="33">+SUM(G138:G146)</f>
        <v>1829.58</v>
      </c>
      <c r="H147" s="284">
        <f t="shared" si="33"/>
        <v>652.5</v>
      </c>
      <c r="I147" s="284">
        <f t="shared" si="33"/>
        <v>900.5</v>
      </c>
      <c r="J147" s="284">
        <f t="shared" si="33"/>
        <v>931</v>
      </c>
      <c r="K147" s="284">
        <f t="shared" si="33"/>
        <v>2635.3</v>
      </c>
      <c r="L147" s="284">
        <f t="shared" si="33"/>
        <v>444.5</v>
      </c>
      <c r="M147" s="284">
        <f t="shared" si="33"/>
        <v>854</v>
      </c>
      <c r="N147" s="284">
        <f t="shared" si="33"/>
        <v>3633</v>
      </c>
      <c r="O147" s="284">
        <f t="shared" si="33"/>
        <v>407</v>
      </c>
      <c r="P147" s="284">
        <f t="shared" si="33"/>
        <v>337.03</v>
      </c>
      <c r="Q147" s="284">
        <f t="shared" si="33"/>
        <v>643.04</v>
      </c>
      <c r="R147" s="284">
        <f t="shared" si="33"/>
        <v>1576.5</v>
      </c>
      <c r="S147" s="1"/>
      <c r="T147" s="284">
        <f>+SUM(T138:T146)</f>
        <v>14843.95</v>
      </c>
      <c r="U147" s="1"/>
      <c r="V147" s="1"/>
      <c r="W147" s="1"/>
      <c r="X147" s="1"/>
      <c r="Y147" s="1"/>
      <c r="Z147" s="1"/>
    </row>
    <row r="148" ht="15.0" customHeight="1">
      <c r="A148" s="232"/>
      <c r="B148" s="259" t="s">
        <v>491</v>
      </c>
      <c r="C148" s="17"/>
      <c r="D148" s="17"/>
      <c r="E148" s="21"/>
      <c r="F148" s="260"/>
      <c r="G148" s="285">
        <f t="shared" ref="G148:R148" si="34">G125+G131+G137+G147</f>
        <v>3240.37</v>
      </c>
      <c r="H148" s="285">
        <f t="shared" si="34"/>
        <v>2070.6</v>
      </c>
      <c r="I148" s="285">
        <f t="shared" si="34"/>
        <v>2463.92</v>
      </c>
      <c r="J148" s="285">
        <f t="shared" si="34"/>
        <v>2212.95</v>
      </c>
      <c r="K148" s="285">
        <f t="shared" si="34"/>
        <v>3513</v>
      </c>
      <c r="L148" s="285">
        <f t="shared" si="34"/>
        <v>1929.94</v>
      </c>
      <c r="M148" s="285">
        <f t="shared" si="34"/>
        <v>2277.65</v>
      </c>
      <c r="N148" s="285">
        <f t="shared" si="34"/>
        <v>4034.6</v>
      </c>
      <c r="O148" s="285">
        <f t="shared" si="34"/>
        <v>1472.03</v>
      </c>
      <c r="P148" s="285">
        <f t="shared" si="34"/>
        <v>1449.51</v>
      </c>
      <c r="Q148" s="285">
        <f t="shared" si="34"/>
        <v>1605.07</v>
      </c>
      <c r="R148" s="285">
        <f t="shared" si="34"/>
        <v>2664.33</v>
      </c>
      <c r="S148" s="263"/>
      <c r="T148" s="285">
        <f>SUM(G148:R148)</f>
        <v>28933.97</v>
      </c>
      <c r="U148" s="263"/>
      <c r="V148" s="263"/>
      <c r="W148" s="263"/>
      <c r="X148" s="263"/>
      <c r="Y148" s="263"/>
      <c r="Z148" s="263"/>
    </row>
    <row r="149" ht="15.75" customHeight="1">
      <c r="A149" s="1"/>
      <c r="B149" s="1"/>
      <c r="C149" s="1"/>
      <c r="D149" s="204"/>
      <c r="E149" s="1"/>
      <c r="F149" s="1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1"/>
      <c r="T149" s="64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204"/>
      <c r="E150" s="1"/>
      <c r="F150" s="1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1"/>
      <c r="T150" s="64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204"/>
      <c r="E151" s="1"/>
      <c r="F151" s="1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1"/>
      <c r="T151" s="64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204"/>
      <c r="E152" s="1"/>
      <c r="F152" s="1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1"/>
      <c r="T152" s="64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204"/>
      <c r="E153" s="1"/>
      <c r="F153" s="1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1"/>
      <c r="T153" s="64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204"/>
      <c r="E154" s="1"/>
      <c r="F154" s="1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1"/>
      <c r="T154" s="64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204"/>
      <c r="E155" s="1"/>
      <c r="F155" s="1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1"/>
      <c r="T155" s="64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204"/>
      <c r="E156" s="1"/>
      <c r="F156" s="1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1"/>
      <c r="T156" s="64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204"/>
      <c r="E157" s="1"/>
      <c r="F157" s="1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1"/>
      <c r="T157" s="64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204"/>
      <c r="E158" s="1"/>
      <c r="F158" s="1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1"/>
      <c r="T158" s="64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204"/>
      <c r="E159" s="1"/>
      <c r="F159" s="1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1"/>
      <c r="T159" s="64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204"/>
      <c r="E160" s="1"/>
      <c r="F160" s="1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1"/>
      <c r="T160" s="64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204"/>
      <c r="E161" s="1"/>
      <c r="F161" s="1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1"/>
      <c r="T161" s="64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204"/>
      <c r="E162" s="1"/>
      <c r="F162" s="1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1"/>
      <c r="T162" s="64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204"/>
      <c r="E163" s="1"/>
      <c r="F163" s="1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1"/>
      <c r="T163" s="64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204"/>
      <c r="E164" s="1"/>
      <c r="F164" s="1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1"/>
      <c r="T164" s="64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204"/>
      <c r="E165" s="1"/>
      <c r="F165" s="1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1"/>
      <c r="T165" s="64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204"/>
      <c r="E166" s="1"/>
      <c r="F166" s="1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1"/>
      <c r="T166" s="64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204"/>
      <c r="E167" s="1"/>
      <c r="F167" s="1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1"/>
      <c r="T167" s="64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204"/>
      <c r="E168" s="1"/>
      <c r="F168" s="1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1"/>
      <c r="T168" s="64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204"/>
      <c r="E169" s="1"/>
      <c r="F169" s="1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1"/>
      <c r="T169" s="64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204"/>
      <c r="E170" s="1"/>
      <c r="F170" s="1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1"/>
      <c r="T170" s="64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204"/>
      <c r="E171" s="1"/>
      <c r="F171" s="1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1"/>
      <c r="T171" s="64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204"/>
      <c r="E172" s="1"/>
      <c r="F172" s="1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1"/>
      <c r="T172" s="64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204"/>
      <c r="E173" s="1"/>
      <c r="F173" s="1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1"/>
      <c r="T173" s="64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204"/>
      <c r="E174" s="1"/>
      <c r="F174" s="1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1"/>
      <c r="T174" s="64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204"/>
      <c r="E175" s="1"/>
      <c r="F175" s="1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1"/>
      <c r="T175" s="64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204"/>
      <c r="E176" s="1"/>
      <c r="F176" s="1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1"/>
      <c r="T176" s="64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204"/>
      <c r="E177" s="1"/>
      <c r="F177" s="1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1"/>
      <c r="T177" s="64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204"/>
      <c r="E178" s="1"/>
      <c r="F178" s="1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1"/>
      <c r="T178" s="64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204"/>
      <c r="E179" s="1"/>
      <c r="F179" s="1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1"/>
      <c r="T179" s="64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204"/>
      <c r="E180" s="1"/>
      <c r="F180" s="1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1"/>
      <c r="T180" s="64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204"/>
      <c r="E181" s="1"/>
      <c r="F181" s="1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1"/>
      <c r="T181" s="64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204"/>
      <c r="E182" s="1"/>
      <c r="F182" s="1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1"/>
      <c r="T182" s="64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04"/>
      <c r="E183" s="1"/>
      <c r="F183" s="1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1"/>
      <c r="T183" s="64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04"/>
      <c r="E184" s="1"/>
      <c r="F184" s="1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1"/>
      <c r="T184" s="64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04"/>
      <c r="E185" s="1"/>
      <c r="F185" s="1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1"/>
      <c r="T185" s="64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204"/>
      <c r="E186" s="1"/>
      <c r="F186" s="1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1"/>
      <c r="T186" s="64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204"/>
      <c r="E187" s="1"/>
      <c r="F187" s="1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1"/>
      <c r="T187" s="64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204"/>
      <c r="E188" s="1"/>
      <c r="F188" s="1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1"/>
      <c r="T188" s="64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204"/>
      <c r="E189" s="1"/>
      <c r="F189" s="1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1"/>
      <c r="T189" s="64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204"/>
      <c r="E190" s="1"/>
      <c r="F190" s="1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1"/>
      <c r="T190" s="64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204"/>
      <c r="E191" s="1"/>
      <c r="F191" s="1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1"/>
      <c r="T191" s="64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204"/>
      <c r="E192" s="1"/>
      <c r="F192" s="1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1"/>
      <c r="T192" s="64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204"/>
      <c r="E193" s="1"/>
      <c r="F193" s="1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1"/>
      <c r="T193" s="64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204"/>
      <c r="E194" s="1"/>
      <c r="F194" s="1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1"/>
      <c r="T194" s="64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204"/>
      <c r="E195" s="1"/>
      <c r="F195" s="1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1"/>
      <c r="T195" s="64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204"/>
      <c r="E196" s="1"/>
      <c r="F196" s="1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1"/>
      <c r="T196" s="64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204"/>
      <c r="E197" s="1"/>
      <c r="F197" s="1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1"/>
      <c r="T197" s="64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204"/>
      <c r="E198" s="1"/>
      <c r="F198" s="1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1"/>
      <c r="T198" s="64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204"/>
      <c r="E199" s="1"/>
      <c r="F199" s="1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1"/>
      <c r="T199" s="64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204"/>
      <c r="E200" s="1"/>
      <c r="F200" s="1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1"/>
      <c r="T200" s="64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204"/>
      <c r="E201" s="1"/>
      <c r="F201" s="1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1"/>
      <c r="T201" s="64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204"/>
      <c r="E202" s="1"/>
      <c r="F202" s="1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1"/>
      <c r="T202" s="64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204"/>
      <c r="E203" s="1"/>
      <c r="F203" s="1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1"/>
      <c r="T203" s="64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204"/>
      <c r="E204" s="1"/>
      <c r="F204" s="1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1"/>
      <c r="T204" s="64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04"/>
      <c r="E205" s="1"/>
      <c r="F205" s="1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1"/>
      <c r="T205" s="64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04"/>
      <c r="E206" s="1"/>
      <c r="F206" s="1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1"/>
      <c r="T206" s="64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04"/>
      <c r="E207" s="1"/>
      <c r="F207" s="1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1"/>
      <c r="T207" s="64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204"/>
      <c r="E208" s="1"/>
      <c r="F208" s="1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1"/>
      <c r="T208" s="64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204"/>
      <c r="E209" s="1"/>
      <c r="F209" s="1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1"/>
      <c r="T209" s="64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204"/>
      <c r="E210" s="1"/>
      <c r="F210" s="1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1"/>
      <c r="T210" s="64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204"/>
      <c r="E211" s="1"/>
      <c r="F211" s="1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1"/>
      <c r="T211" s="64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204"/>
      <c r="E212" s="1"/>
      <c r="F212" s="1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1"/>
      <c r="T212" s="64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204"/>
      <c r="E213" s="1"/>
      <c r="F213" s="1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1"/>
      <c r="T213" s="64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204"/>
      <c r="E214" s="1"/>
      <c r="F214" s="1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1"/>
      <c r="T214" s="64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204"/>
      <c r="E215" s="1"/>
      <c r="F215" s="1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1"/>
      <c r="T215" s="64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204"/>
      <c r="E216" s="1"/>
      <c r="F216" s="1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1"/>
      <c r="T216" s="64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204"/>
      <c r="E217" s="1"/>
      <c r="F217" s="1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1"/>
      <c r="T217" s="64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204"/>
      <c r="E218" s="1"/>
      <c r="F218" s="1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1"/>
      <c r="T218" s="64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204"/>
      <c r="E219" s="1"/>
      <c r="F219" s="1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1"/>
      <c r="T219" s="64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204"/>
      <c r="E220" s="1"/>
      <c r="F220" s="1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1"/>
      <c r="T220" s="64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204"/>
      <c r="E221" s="1"/>
      <c r="F221" s="1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1"/>
      <c r="T221" s="64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204"/>
      <c r="E222" s="1"/>
      <c r="F222" s="1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1"/>
      <c r="T222" s="64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204"/>
      <c r="E223" s="1"/>
      <c r="F223" s="1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1"/>
      <c r="T223" s="64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204"/>
      <c r="E224" s="1"/>
      <c r="F224" s="1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1"/>
      <c r="T224" s="64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204"/>
      <c r="E225" s="1"/>
      <c r="F225" s="1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1"/>
      <c r="T225" s="64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204"/>
      <c r="E226" s="1"/>
      <c r="F226" s="1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1"/>
      <c r="T226" s="64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204"/>
      <c r="E227" s="1"/>
      <c r="F227" s="1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1"/>
      <c r="T227" s="64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204"/>
      <c r="E228" s="1"/>
      <c r="F228" s="1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1"/>
      <c r="T228" s="64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204"/>
      <c r="E229" s="1"/>
      <c r="F229" s="1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1"/>
      <c r="T229" s="64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204"/>
      <c r="E230" s="1"/>
      <c r="F230" s="1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1"/>
      <c r="T230" s="64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204"/>
      <c r="E231" s="1"/>
      <c r="F231" s="1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1"/>
      <c r="T231" s="64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204"/>
      <c r="E232" s="1"/>
      <c r="F232" s="1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1"/>
      <c r="T232" s="64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204"/>
      <c r="E233" s="1"/>
      <c r="F233" s="1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1"/>
      <c r="T233" s="64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204"/>
      <c r="E234" s="1"/>
      <c r="F234" s="1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1"/>
      <c r="T234" s="64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204"/>
      <c r="E235" s="1"/>
      <c r="F235" s="1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1"/>
      <c r="T235" s="64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204"/>
      <c r="E236" s="1"/>
      <c r="F236" s="1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1"/>
      <c r="T236" s="64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204"/>
      <c r="E237" s="1"/>
      <c r="F237" s="1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1"/>
      <c r="T237" s="64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204"/>
      <c r="E238" s="1"/>
      <c r="F238" s="1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1"/>
      <c r="T238" s="64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204"/>
      <c r="E239" s="1"/>
      <c r="F239" s="1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1"/>
      <c r="T239" s="64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204"/>
      <c r="E240" s="1"/>
      <c r="F240" s="1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1"/>
      <c r="T240" s="64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204"/>
      <c r="E241" s="1"/>
      <c r="F241" s="1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1"/>
      <c r="T241" s="64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204"/>
      <c r="E242" s="1"/>
      <c r="F242" s="1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1"/>
      <c r="T242" s="64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204"/>
      <c r="E243" s="1"/>
      <c r="F243" s="1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1"/>
      <c r="T243" s="64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204"/>
      <c r="E244" s="1"/>
      <c r="F244" s="1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1"/>
      <c r="T244" s="64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204"/>
      <c r="E245" s="1"/>
      <c r="F245" s="1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1"/>
      <c r="T245" s="64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204"/>
      <c r="E246" s="1"/>
      <c r="F246" s="1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1"/>
      <c r="T246" s="64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204"/>
      <c r="E247" s="1"/>
      <c r="F247" s="1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1"/>
      <c r="T247" s="64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204"/>
      <c r="E248" s="1"/>
      <c r="F248" s="1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1"/>
      <c r="T248" s="64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204"/>
      <c r="E249" s="1"/>
      <c r="F249" s="1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1"/>
      <c r="T249" s="64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204"/>
      <c r="E250" s="1"/>
      <c r="F250" s="1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1"/>
      <c r="T250" s="64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204"/>
      <c r="E251" s="1"/>
      <c r="F251" s="1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1"/>
      <c r="T251" s="64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204"/>
      <c r="E252" s="1"/>
      <c r="F252" s="1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1"/>
      <c r="T252" s="64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204"/>
      <c r="E253" s="1"/>
      <c r="F253" s="1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1"/>
      <c r="T253" s="64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204"/>
      <c r="E254" s="1"/>
      <c r="F254" s="1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1"/>
      <c r="T254" s="64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204"/>
      <c r="E255" s="1"/>
      <c r="F255" s="1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1"/>
      <c r="T255" s="64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204"/>
      <c r="E256" s="1"/>
      <c r="F256" s="1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1"/>
      <c r="T256" s="64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204"/>
      <c r="E257" s="1"/>
      <c r="F257" s="1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1"/>
      <c r="T257" s="64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204"/>
      <c r="E258" s="1"/>
      <c r="F258" s="1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1"/>
      <c r="T258" s="64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204"/>
      <c r="E259" s="1"/>
      <c r="F259" s="1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1"/>
      <c r="T259" s="64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204"/>
      <c r="E260" s="1"/>
      <c r="F260" s="1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1"/>
      <c r="T260" s="64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204"/>
      <c r="E261" s="1"/>
      <c r="F261" s="1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1"/>
      <c r="T261" s="64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204"/>
      <c r="E262" s="1"/>
      <c r="F262" s="1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1"/>
      <c r="T262" s="64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204"/>
      <c r="E263" s="1"/>
      <c r="F263" s="1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1"/>
      <c r="T263" s="64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204"/>
      <c r="E264" s="1"/>
      <c r="F264" s="1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1"/>
      <c r="T264" s="64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204"/>
      <c r="E265" s="1"/>
      <c r="F265" s="1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1"/>
      <c r="T265" s="64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204"/>
      <c r="E266" s="1"/>
      <c r="F266" s="1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1"/>
      <c r="T266" s="64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204"/>
      <c r="E267" s="1"/>
      <c r="F267" s="1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1"/>
      <c r="T267" s="64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204"/>
      <c r="E268" s="1"/>
      <c r="F268" s="1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1"/>
      <c r="T268" s="64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204"/>
      <c r="E269" s="1"/>
      <c r="F269" s="1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1"/>
      <c r="T269" s="64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204"/>
      <c r="E270" s="1"/>
      <c r="F270" s="1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1"/>
      <c r="T270" s="64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204"/>
      <c r="E271" s="1"/>
      <c r="F271" s="1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1"/>
      <c r="T271" s="64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204"/>
      <c r="E272" s="1"/>
      <c r="F272" s="1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1"/>
      <c r="T272" s="64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204"/>
      <c r="E273" s="1"/>
      <c r="F273" s="1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1"/>
      <c r="T273" s="64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204"/>
      <c r="E274" s="1"/>
      <c r="F274" s="1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1"/>
      <c r="T274" s="64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204"/>
      <c r="E275" s="1"/>
      <c r="F275" s="1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1"/>
      <c r="T275" s="64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204"/>
      <c r="E276" s="1"/>
      <c r="F276" s="1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1"/>
      <c r="T276" s="64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204"/>
      <c r="E277" s="1"/>
      <c r="F277" s="1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1"/>
      <c r="T277" s="64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204"/>
      <c r="E278" s="1"/>
      <c r="F278" s="1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1"/>
      <c r="T278" s="64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204"/>
      <c r="E279" s="1"/>
      <c r="F279" s="1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1"/>
      <c r="T279" s="64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204"/>
      <c r="E280" s="1"/>
      <c r="F280" s="1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1"/>
      <c r="T280" s="64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204"/>
      <c r="E281" s="1"/>
      <c r="F281" s="1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1"/>
      <c r="T281" s="64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204"/>
      <c r="E282" s="1"/>
      <c r="F282" s="1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1"/>
      <c r="T282" s="64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204"/>
      <c r="E283" s="1"/>
      <c r="F283" s="1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1"/>
      <c r="T283" s="64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204"/>
      <c r="E284" s="1"/>
      <c r="F284" s="1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1"/>
      <c r="T284" s="64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204"/>
      <c r="E285" s="1"/>
      <c r="F285" s="1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1"/>
      <c r="T285" s="64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204"/>
      <c r="E286" s="1"/>
      <c r="F286" s="1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1"/>
      <c r="T286" s="64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204"/>
      <c r="E287" s="1"/>
      <c r="F287" s="1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1"/>
      <c r="T287" s="64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204"/>
      <c r="E288" s="1"/>
      <c r="F288" s="1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1"/>
      <c r="T288" s="64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204"/>
      <c r="E289" s="1"/>
      <c r="F289" s="1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1"/>
      <c r="T289" s="64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204"/>
      <c r="E290" s="1"/>
      <c r="F290" s="1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1"/>
      <c r="T290" s="64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204"/>
      <c r="E291" s="1"/>
      <c r="F291" s="1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1"/>
      <c r="T291" s="64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204"/>
      <c r="E292" s="1"/>
      <c r="F292" s="1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1"/>
      <c r="T292" s="64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204"/>
      <c r="E293" s="1"/>
      <c r="F293" s="1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1"/>
      <c r="T293" s="64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204"/>
      <c r="E294" s="1"/>
      <c r="F294" s="1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1"/>
      <c r="T294" s="64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204"/>
      <c r="E295" s="1"/>
      <c r="F295" s="1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1"/>
      <c r="T295" s="64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204"/>
      <c r="E296" s="1"/>
      <c r="F296" s="1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1"/>
      <c r="T296" s="64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204"/>
      <c r="E297" s="1"/>
      <c r="F297" s="1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1"/>
      <c r="T297" s="64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204"/>
      <c r="E298" s="1"/>
      <c r="F298" s="1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1"/>
      <c r="T298" s="64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204"/>
      <c r="E299" s="1"/>
      <c r="F299" s="1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1"/>
      <c r="T299" s="64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204"/>
      <c r="E300" s="1"/>
      <c r="F300" s="1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1"/>
      <c r="T300" s="64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204"/>
      <c r="E301" s="1"/>
      <c r="F301" s="1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1"/>
      <c r="T301" s="64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204"/>
      <c r="E302" s="1"/>
      <c r="F302" s="1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1"/>
      <c r="T302" s="64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204"/>
      <c r="E303" s="1"/>
      <c r="F303" s="1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1"/>
      <c r="T303" s="64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204"/>
      <c r="E304" s="1"/>
      <c r="F304" s="1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1"/>
      <c r="T304" s="64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204"/>
      <c r="E305" s="1"/>
      <c r="F305" s="1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1"/>
      <c r="T305" s="64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204"/>
      <c r="E306" s="1"/>
      <c r="F306" s="1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1"/>
      <c r="T306" s="64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204"/>
      <c r="E307" s="1"/>
      <c r="F307" s="1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1"/>
      <c r="T307" s="64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204"/>
      <c r="E308" s="1"/>
      <c r="F308" s="1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1"/>
      <c r="T308" s="64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204"/>
      <c r="E309" s="1"/>
      <c r="F309" s="1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1"/>
      <c r="T309" s="64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204"/>
      <c r="E310" s="1"/>
      <c r="F310" s="1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1"/>
      <c r="T310" s="64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204"/>
      <c r="E311" s="1"/>
      <c r="F311" s="1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1"/>
      <c r="T311" s="64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204"/>
      <c r="E312" s="1"/>
      <c r="F312" s="1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1"/>
      <c r="T312" s="64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204"/>
      <c r="E313" s="1"/>
      <c r="F313" s="1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1"/>
      <c r="T313" s="64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204"/>
      <c r="E314" s="1"/>
      <c r="F314" s="1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1"/>
      <c r="T314" s="64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204"/>
      <c r="E315" s="1"/>
      <c r="F315" s="1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1"/>
      <c r="T315" s="64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204"/>
      <c r="E316" s="1"/>
      <c r="F316" s="1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1"/>
      <c r="T316" s="64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204"/>
      <c r="E317" s="1"/>
      <c r="F317" s="1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1"/>
      <c r="T317" s="64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204"/>
      <c r="E318" s="1"/>
      <c r="F318" s="1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1"/>
      <c r="T318" s="64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204"/>
      <c r="E319" s="1"/>
      <c r="F319" s="1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1"/>
      <c r="T319" s="64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204"/>
      <c r="E320" s="1"/>
      <c r="F320" s="1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1"/>
      <c r="T320" s="64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204"/>
      <c r="E321" s="1"/>
      <c r="F321" s="1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1"/>
      <c r="T321" s="64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204"/>
      <c r="E322" s="1"/>
      <c r="F322" s="1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1"/>
      <c r="T322" s="64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204"/>
      <c r="E323" s="1"/>
      <c r="F323" s="1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1"/>
      <c r="T323" s="64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204"/>
      <c r="E324" s="1"/>
      <c r="F324" s="1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1"/>
      <c r="T324" s="64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204"/>
      <c r="E325" s="1"/>
      <c r="F325" s="1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1"/>
      <c r="T325" s="64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204"/>
      <c r="E326" s="1"/>
      <c r="F326" s="1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1"/>
      <c r="T326" s="64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204"/>
      <c r="E327" s="1"/>
      <c r="F327" s="1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1"/>
      <c r="T327" s="64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204"/>
      <c r="E328" s="1"/>
      <c r="F328" s="1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1"/>
      <c r="T328" s="64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204"/>
      <c r="E329" s="1"/>
      <c r="F329" s="1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1"/>
      <c r="T329" s="64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204"/>
      <c r="E330" s="1"/>
      <c r="F330" s="1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1"/>
      <c r="T330" s="64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204"/>
      <c r="E331" s="1"/>
      <c r="F331" s="1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1"/>
      <c r="T331" s="64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204"/>
      <c r="E332" s="1"/>
      <c r="F332" s="1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1"/>
      <c r="T332" s="64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204"/>
      <c r="E333" s="1"/>
      <c r="F333" s="1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1"/>
      <c r="T333" s="64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204"/>
      <c r="E334" s="1"/>
      <c r="F334" s="1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1"/>
      <c r="T334" s="64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204"/>
      <c r="E335" s="1"/>
      <c r="F335" s="1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1"/>
      <c r="T335" s="64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204"/>
      <c r="E336" s="1"/>
      <c r="F336" s="1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1"/>
      <c r="T336" s="64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204"/>
      <c r="E337" s="1"/>
      <c r="F337" s="1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1"/>
      <c r="T337" s="64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204"/>
      <c r="E338" s="1"/>
      <c r="F338" s="1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1"/>
      <c r="T338" s="64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204"/>
      <c r="E339" s="1"/>
      <c r="F339" s="1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1"/>
      <c r="T339" s="64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204"/>
      <c r="E340" s="1"/>
      <c r="F340" s="1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1"/>
      <c r="T340" s="64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204"/>
      <c r="E341" s="1"/>
      <c r="F341" s="1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1"/>
      <c r="T341" s="64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204"/>
      <c r="E342" s="1"/>
      <c r="F342" s="1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1"/>
      <c r="T342" s="64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204"/>
      <c r="E343" s="1"/>
      <c r="F343" s="1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1"/>
      <c r="T343" s="64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204"/>
      <c r="E344" s="1"/>
      <c r="F344" s="1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1"/>
      <c r="T344" s="64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204"/>
      <c r="E345" s="1"/>
      <c r="F345" s="1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1"/>
      <c r="T345" s="64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204"/>
      <c r="E346" s="1"/>
      <c r="F346" s="1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1"/>
      <c r="T346" s="64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204"/>
      <c r="E347" s="1"/>
      <c r="F347" s="1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1"/>
      <c r="T347" s="64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204"/>
      <c r="E348" s="1"/>
      <c r="F348" s="1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1"/>
      <c r="T348" s="64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204"/>
      <c r="E349" s="1"/>
      <c r="F349" s="1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1"/>
      <c r="T349" s="64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204"/>
      <c r="E350" s="1"/>
      <c r="F350" s="1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1"/>
      <c r="T350" s="64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204"/>
      <c r="E351" s="1"/>
      <c r="F351" s="1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1"/>
      <c r="T351" s="64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204"/>
      <c r="E352" s="1"/>
      <c r="F352" s="1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1"/>
      <c r="T352" s="64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204"/>
      <c r="E353" s="1"/>
      <c r="F353" s="1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1"/>
      <c r="T353" s="64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204"/>
      <c r="E354" s="1"/>
      <c r="F354" s="1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1"/>
      <c r="T354" s="64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204"/>
      <c r="E355" s="1"/>
      <c r="F355" s="1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1"/>
      <c r="T355" s="64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204"/>
      <c r="E356" s="1"/>
      <c r="F356" s="1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1"/>
      <c r="T356" s="64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204"/>
      <c r="E357" s="1"/>
      <c r="F357" s="1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1"/>
      <c r="T357" s="64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204"/>
      <c r="E358" s="1"/>
      <c r="F358" s="1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1"/>
      <c r="T358" s="64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204"/>
      <c r="E359" s="1"/>
      <c r="F359" s="1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1"/>
      <c r="T359" s="64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204"/>
      <c r="E360" s="1"/>
      <c r="F360" s="1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1"/>
      <c r="T360" s="64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204"/>
      <c r="E361" s="1"/>
      <c r="F361" s="1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1"/>
      <c r="T361" s="64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204"/>
      <c r="E362" s="1"/>
      <c r="F362" s="1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1"/>
      <c r="T362" s="64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204"/>
      <c r="E363" s="1"/>
      <c r="F363" s="1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1"/>
      <c r="T363" s="64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204"/>
      <c r="E364" s="1"/>
      <c r="F364" s="1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1"/>
      <c r="T364" s="64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204"/>
      <c r="E365" s="1"/>
      <c r="F365" s="1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1"/>
      <c r="T365" s="64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204"/>
      <c r="E366" s="1"/>
      <c r="F366" s="1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1"/>
      <c r="T366" s="64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204"/>
      <c r="E367" s="1"/>
      <c r="F367" s="1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1"/>
      <c r="T367" s="64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204"/>
      <c r="E368" s="1"/>
      <c r="F368" s="1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1"/>
      <c r="T368" s="64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204"/>
      <c r="E369" s="1"/>
      <c r="F369" s="1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1"/>
      <c r="T369" s="64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204"/>
      <c r="E370" s="1"/>
      <c r="F370" s="1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1"/>
      <c r="T370" s="64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204"/>
      <c r="E371" s="1"/>
      <c r="F371" s="1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1"/>
      <c r="T371" s="64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204"/>
      <c r="E372" s="1"/>
      <c r="F372" s="1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1"/>
      <c r="T372" s="64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204"/>
      <c r="E373" s="1"/>
      <c r="F373" s="1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1"/>
      <c r="T373" s="64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204"/>
      <c r="E374" s="1"/>
      <c r="F374" s="1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1"/>
      <c r="T374" s="64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204"/>
      <c r="E375" s="1"/>
      <c r="F375" s="1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1"/>
      <c r="T375" s="64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204"/>
      <c r="E376" s="1"/>
      <c r="F376" s="1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1"/>
      <c r="T376" s="64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204"/>
      <c r="E377" s="1"/>
      <c r="F377" s="1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1"/>
      <c r="T377" s="64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204"/>
      <c r="E378" s="1"/>
      <c r="F378" s="1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1"/>
      <c r="T378" s="64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204"/>
      <c r="E379" s="1"/>
      <c r="F379" s="1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1"/>
      <c r="T379" s="64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204"/>
      <c r="E380" s="1"/>
      <c r="F380" s="1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1"/>
      <c r="T380" s="64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204"/>
      <c r="E381" s="1"/>
      <c r="F381" s="1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1"/>
      <c r="T381" s="64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204"/>
      <c r="E382" s="1"/>
      <c r="F382" s="1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1"/>
      <c r="T382" s="64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204"/>
      <c r="E383" s="1"/>
      <c r="F383" s="1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1"/>
      <c r="T383" s="64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204"/>
      <c r="E384" s="1"/>
      <c r="F384" s="1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1"/>
      <c r="T384" s="64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204"/>
      <c r="E385" s="1"/>
      <c r="F385" s="1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1"/>
      <c r="T385" s="64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204"/>
      <c r="E386" s="1"/>
      <c r="F386" s="1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1"/>
      <c r="T386" s="64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204"/>
      <c r="E387" s="1"/>
      <c r="F387" s="1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1"/>
      <c r="T387" s="64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204"/>
      <c r="E388" s="1"/>
      <c r="F388" s="1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1"/>
      <c r="T388" s="64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204"/>
      <c r="E389" s="1"/>
      <c r="F389" s="1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1"/>
      <c r="T389" s="64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204"/>
      <c r="E390" s="1"/>
      <c r="F390" s="1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1"/>
      <c r="T390" s="64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204"/>
      <c r="E391" s="1"/>
      <c r="F391" s="1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1"/>
      <c r="T391" s="64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204"/>
      <c r="E392" s="1"/>
      <c r="F392" s="1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1"/>
      <c r="T392" s="64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204"/>
      <c r="E393" s="1"/>
      <c r="F393" s="1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1"/>
      <c r="T393" s="64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204"/>
      <c r="E394" s="1"/>
      <c r="F394" s="1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1"/>
      <c r="T394" s="64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204"/>
      <c r="E395" s="1"/>
      <c r="F395" s="1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1"/>
      <c r="T395" s="64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204"/>
      <c r="E396" s="1"/>
      <c r="F396" s="1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1"/>
      <c r="T396" s="64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204"/>
      <c r="E397" s="1"/>
      <c r="F397" s="1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1"/>
      <c r="T397" s="64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204"/>
      <c r="E398" s="1"/>
      <c r="F398" s="1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1"/>
      <c r="T398" s="64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204"/>
      <c r="E399" s="1"/>
      <c r="F399" s="1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1"/>
      <c r="T399" s="64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204"/>
      <c r="E400" s="1"/>
      <c r="F400" s="1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1"/>
      <c r="T400" s="64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204"/>
      <c r="E401" s="1"/>
      <c r="F401" s="1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1"/>
      <c r="T401" s="64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204"/>
      <c r="E402" s="1"/>
      <c r="F402" s="1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1"/>
      <c r="T402" s="64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204"/>
      <c r="E403" s="1"/>
      <c r="F403" s="1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1"/>
      <c r="T403" s="64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204"/>
      <c r="E404" s="1"/>
      <c r="F404" s="1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1"/>
      <c r="T404" s="64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204"/>
      <c r="E405" s="1"/>
      <c r="F405" s="1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1"/>
      <c r="T405" s="64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204"/>
      <c r="E406" s="1"/>
      <c r="F406" s="1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1"/>
      <c r="T406" s="64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204"/>
      <c r="E407" s="1"/>
      <c r="F407" s="1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1"/>
      <c r="T407" s="64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204"/>
      <c r="E408" s="1"/>
      <c r="F408" s="1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1"/>
      <c r="T408" s="64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204"/>
      <c r="E409" s="1"/>
      <c r="F409" s="1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1"/>
      <c r="T409" s="64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204"/>
      <c r="E410" s="1"/>
      <c r="F410" s="1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1"/>
      <c r="T410" s="64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204"/>
      <c r="E411" s="1"/>
      <c r="F411" s="1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1"/>
      <c r="T411" s="64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204"/>
      <c r="E412" s="1"/>
      <c r="F412" s="1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1"/>
      <c r="T412" s="64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204"/>
      <c r="E413" s="1"/>
      <c r="F413" s="1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1"/>
      <c r="T413" s="64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204"/>
      <c r="E414" s="1"/>
      <c r="F414" s="1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1"/>
      <c r="T414" s="64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204"/>
      <c r="E415" s="1"/>
      <c r="F415" s="1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1"/>
      <c r="T415" s="64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204"/>
      <c r="E416" s="1"/>
      <c r="F416" s="1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1"/>
      <c r="T416" s="64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204"/>
      <c r="E417" s="1"/>
      <c r="F417" s="1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1"/>
      <c r="T417" s="64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204"/>
      <c r="E418" s="1"/>
      <c r="F418" s="1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1"/>
      <c r="T418" s="64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204"/>
      <c r="E419" s="1"/>
      <c r="F419" s="1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1"/>
      <c r="T419" s="64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204"/>
      <c r="E420" s="1"/>
      <c r="F420" s="1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1"/>
      <c r="T420" s="64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204"/>
      <c r="E421" s="1"/>
      <c r="F421" s="1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1"/>
      <c r="T421" s="64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204"/>
      <c r="E422" s="1"/>
      <c r="F422" s="1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1"/>
      <c r="T422" s="64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204"/>
      <c r="E423" s="1"/>
      <c r="F423" s="1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1"/>
      <c r="T423" s="64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204"/>
      <c r="E424" s="1"/>
      <c r="F424" s="1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1"/>
      <c r="T424" s="64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204"/>
      <c r="E425" s="1"/>
      <c r="F425" s="1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1"/>
      <c r="T425" s="64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204"/>
      <c r="E426" s="1"/>
      <c r="F426" s="1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1"/>
      <c r="T426" s="64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204"/>
      <c r="E427" s="1"/>
      <c r="F427" s="1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1"/>
      <c r="T427" s="64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204"/>
      <c r="E428" s="1"/>
      <c r="F428" s="1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1"/>
      <c r="T428" s="64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204"/>
      <c r="E429" s="1"/>
      <c r="F429" s="1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1"/>
      <c r="T429" s="64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204"/>
      <c r="E430" s="1"/>
      <c r="F430" s="1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1"/>
      <c r="T430" s="64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204"/>
      <c r="E431" s="1"/>
      <c r="F431" s="1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1"/>
      <c r="T431" s="64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204"/>
      <c r="E432" s="1"/>
      <c r="F432" s="1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1"/>
      <c r="T432" s="64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204"/>
      <c r="E433" s="1"/>
      <c r="F433" s="1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1"/>
      <c r="T433" s="64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204"/>
      <c r="E434" s="1"/>
      <c r="F434" s="1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1"/>
      <c r="T434" s="64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204"/>
      <c r="E435" s="1"/>
      <c r="F435" s="1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1"/>
      <c r="T435" s="64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204"/>
      <c r="E436" s="1"/>
      <c r="F436" s="1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1"/>
      <c r="T436" s="64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204"/>
      <c r="E437" s="1"/>
      <c r="F437" s="1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1"/>
      <c r="T437" s="64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204"/>
      <c r="E438" s="1"/>
      <c r="F438" s="1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1"/>
      <c r="T438" s="64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204"/>
      <c r="E439" s="1"/>
      <c r="F439" s="1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1"/>
      <c r="T439" s="64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204"/>
      <c r="E440" s="1"/>
      <c r="F440" s="1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1"/>
      <c r="T440" s="64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204"/>
      <c r="E441" s="1"/>
      <c r="F441" s="1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1"/>
      <c r="T441" s="64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204"/>
      <c r="E442" s="1"/>
      <c r="F442" s="1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1"/>
      <c r="T442" s="64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204"/>
      <c r="E443" s="1"/>
      <c r="F443" s="1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1"/>
      <c r="T443" s="64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204"/>
      <c r="E444" s="1"/>
      <c r="F444" s="1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1"/>
      <c r="T444" s="64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204"/>
      <c r="E445" s="1"/>
      <c r="F445" s="1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1"/>
      <c r="T445" s="64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204"/>
      <c r="E446" s="1"/>
      <c r="F446" s="1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1"/>
      <c r="T446" s="64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204"/>
      <c r="E447" s="1"/>
      <c r="F447" s="1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1"/>
      <c r="T447" s="64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204"/>
      <c r="E448" s="1"/>
      <c r="F448" s="1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1"/>
      <c r="T448" s="64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204"/>
      <c r="E449" s="1"/>
      <c r="F449" s="1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1"/>
      <c r="T449" s="64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204"/>
      <c r="E450" s="1"/>
      <c r="F450" s="1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1"/>
      <c r="T450" s="64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204"/>
      <c r="E451" s="1"/>
      <c r="F451" s="1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1"/>
      <c r="T451" s="64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204"/>
      <c r="E452" s="1"/>
      <c r="F452" s="1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1"/>
      <c r="T452" s="64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204"/>
      <c r="E453" s="1"/>
      <c r="F453" s="1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1"/>
      <c r="T453" s="64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204"/>
      <c r="E454" s="1"/>
      <c r="F454" s="1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1"/>
      <c r="T454" s="64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204"/>
      <c r="E455" s="1"/>
      <c r="F455" s="1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1"/>
      <c r="T455" s="64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204"/>
      <c r="E456" s="1"/>
      <c r="F456" s="1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1"/>
      <c r="T456" s="64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204"/>
      <c r="E457" s="1"/>
      <c r="F457" s="1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1"/>
      <c r="T457" s="64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204"/>
      <c r="E458" s="1"/>
      <c r="F458" s="1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1"/>
      <c r="T458" s="64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204"/>
      <c r="E459" s="1"/>
      <c r="F459" s="1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1"/>
      <c r="T459" s="64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204"/>
      <c r="E460" s="1"/>
      <c r="F460" s="1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1"/>
      <c r="T460" s="64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204"/>
      <c r="E461" s="1"/>
      <c r="F461" s="1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1"/>
      <c r="T461" s="64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204"/>
      <c r="E462" s="1"/>
      <c r="F462" s="1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1"/>
      <c r="T462" s="64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204"/>
      <c r="E463" s="1"/>
      <c r="F463" s="1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1"/>
      <c r="T463" s="64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204"/>
      <c r="E464" s="1"/>
      <c r="F464" s="1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1"/>
      <c r="T464" s="64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204"/>
      <c r="E465" s="1"/>
      <c r="F465" s="1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1"/>
      <c r="T465" s="64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204"/>
      <c r="E466" s="1"/>
      <c r="F466" s="1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1"/>
      <c r="T466" s="64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204"/>
      <c r="E467" s="1"/>
      <c r="F467" s="1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1"/>
      <c r="T467" s="64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204"/>
      <c r="E468" s="1"/>
      <c r="F468" s="1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1"/>
      <c r="T468" s="64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204"/>
      <c r="E469" s="1"/>
      <c r="F469" s="1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1"/>
      <c r="T469" s="64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204"/>
      <c r="E470" s="1"/>
      <c r="F470" s="1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1"/>
      <c r="T470" s="64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204"/>
      <c r="E471" s="1"/>
      <c r="F471" s="1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1"/>
      <c r="T471" s="64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204"/>
      <c r="E472" s="1"/>
      <c r="F472" s="1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1"/>
      <c r="T472" s="64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204"/>
      <c r="E473" s="1"/>
      <c r="F473" s="1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1"/>
      <c r="T473" s="64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204"/>
      <c r="E474" s="1"/>
      <c r="F474" s="1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1"/>
      <c r="T474" s="64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204"/>
      <c r="E475" s="1"/>
      <c r="F475" s="1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1"/>
      <c r="T475" s="64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204"/>
      <c r="E476" s="1"/>
      <c r="F476" s="1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1"/>
      <c r="T476" s="64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204"/>
      <c r="E477" s="1"/>
      <c r="F477" s="1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1"/>
      <c r="T477" s="64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204"/>
      <c r="E478" s="1"/>
      <c r="F478" s="1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1"/>
      <c r="T478" s="64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204"/>
      <c r="E479" s="1"/>
      <c r="F479" s="1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1"/>
      <c r="T479" s="64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204"/>
      <c r="E480" s="1"/>
      <c r="F480" s="1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1"/>
      <c r="T480" s="64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204"/>
      <c r="E481" s="1"/>
      <c r="F481" s="1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1"/>
      <c r="T481" s="64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204"/>
      <c r="E482" s="1"/>
      <c r="F482" s="1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1"/>
      <c r="T482" s="64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204"/>
      <c r="E483" s="1"/>
      <c r="F483" s="1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1"/>
      <c r="T483" s="64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204"/>
      <c r="E484" s="1"/>
      <c r="F484" s="1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1"/>
      <c r="T484" s="64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204"/>
      <c r="E485" s="1"/>
      <c r="F485" s="1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1"/>
      <c r="T485" s="64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204"/>
      <c r="E486" s="1"/>
      <c r="F486" s="1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1"/>
      <c r="T486" s="64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204"/>
      <c r="E487" s="1"/>
      <c r="F487" s="1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1"/>
      <c r="T487" s="64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204"/>
      <c r="E488" s="1"/>
      <c r="F488" s="1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1"/>
      <c r="T488" s="64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204"/>
      <c r="E489" s="1"/>
      <c r="F489" s="1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1"/>
      <c r="T489" s="64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204"/>
      <c r="E490" s="1"/>
      <c r="F490" s="1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1"/>
      <c r="T490" s="64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204"/>
      <c r="E491" s="1"/>
      <c r="F491" s="1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1"/>
      <c r="T491" s="64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204"/>
      <c r="E492" s="1"/>
      <c r="F492" s="1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1"/>
      <c r="T492" s="64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204"/>
      <c r="E493" s="1"/>
      <c r="F493" s="1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1"/>
      <c r="T493" s="64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204"/>
      <c r="E494" s="1"/>
      <c r="F494" s="1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1"/>
      <c r="T494" s="64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204"/>
      <c r="E495" s="1"/>
      <c r="F495" s="1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1"/>
      <c r="T495" s="64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204"/>
      <c r="E496" s="1"/>
      <c r="F496" s="1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1"/>
      <c r="T496" s="64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204"/>
      <c r="E497" s="1"/>
      <c r="F497" s="1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1"/>
      <c r="T497" s="64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204"/>
      <c r="E498" s="1"/>
      <c r="F498" s="1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1"/>
      <c r="T498" s="64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204"/>
      <c r="E499" s="1"/>
      <c r="F499" s="1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1"/>
      <c r="T499" s="64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204"/>
      <c r="E500" s="1"/>
      <c r="F500" s="1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1"/>
      <c r="T500" s="64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204"/>
      <c r="E501" s="1"/>
      <c r="F501" s="1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1"/>
      <c r="T501" s="64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204"/>
      <c r="E502" s="1"/>
      <c r="F502" s="1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1"/>
      <c r="T502" s="64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204"/>
      <c r="E503" s="1"/>
      <c r="F503" s="1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1"/>
      <c r="T503" s="64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204"/>
      <c r="E504" s="1"/>
      <c r="F504" s="1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1"/>
      <c r="T504" s="64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204"/>
      <c r="E505" s="1"/>
      <c r="F505" s="1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1"/>
      <c r="T505" s="64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204"/>
      <c r="E506" s="1"/>
      <c r="F506" s="1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1"/>
      <c r="T506" s="64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204"/>
      <c r="E507" s="1"/>
      <c r="F507" s="1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1"/>
      <c r="T507" s="64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204"/>
      <c r="E508" s="1"/>
      <c r="F508" s="1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1"/>
      <c r="T508" s="64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204"/>
      <c r="E509" s="1"/>
      <c r="F509" s="1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1"/>
      <c r="T509" s="64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204"/>
      <c r="E510" s="1"/>
      <c r="F510" s="1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1"/>
      <c r="T510" s="64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204"/>
      <c r="E511" s="1"/>
      <c r="F511" s="1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1"/>
      <c r="T511" s="64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204"/>
      <c r="E512" s="1"/>
      <c r="F512" s="1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1"/>
      <c r="T512" s="64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204"/>
      <c r="E513" s="1"/>
      <c r="F513" s="1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1"/>
      <c r="T513" s="64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204"/>
      <c r="E514" s="1"/>
      <c r="F514" s="1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1"/>
      <c r="T514" s="64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204"/>
      <c r="E515" s="1"/>
      <c r="F515" s="1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1"/>
      <c r="T515" s="64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204"/>
      <c r="E516" s="1"/>
      <c r="F516" s="1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1"/>
      <c r="T516" s="64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204"/>
      <c r="E517" s="1"/>
      <c r="F517" s="1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1"/>
      <c r="T517" s="64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204"/>
      <c r="E518" s="1"/>
      <c r="F518" s="1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1"/>
      <c r="T518" s="64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204"/>
      <c r="E519" s="1"/>
      <c r="F519" s="1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1"/>
      <c r="T519" s="64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204"/>
      <c r="E520" s="1"/>
      <c r="F520" s="1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1"/>
      <c r="T520" s="64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204"/>
      <c r="E521" s="1"/>
      <c r="F521" s="1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1"/>
      <c r="T521" s="64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204"/>
      <c r="E522" s="1"/>
      <c r="F522" s="1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1"/>
      <c r="T522" s="64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204"/>
      <c r="E523" s="1"/>
      <c r="F523" s="1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1"/>
      <c r="T523" s="64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204"/>
      <c r="E524" s="1"/>
      <c r="F524" s="1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1"/>
      <c r="T524" s="64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204"/>
      <c r="E525" s="1"/>
      <c r="F525" s="1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1"/>
      <c r="T525" s="64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204"/>
      <c r="E526" s="1"/>
      <c r="F526" s="1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1"/>
      <c r="T526" s="64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204"/>
      <c r="E527" s="1"/>
      <c r="F527" s="1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1"/>
      <c r="T527" s="64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204"/>
      <c r="E528" s="1"/>
      <c r="F528" s="1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1"/>
      <c r="T528" s="64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204"/>
      <c r="E529" s="1"/>
      <c r="F529" s="1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1"/>
      <c r="T529" s="64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204"/>
      <c r="E530" s="1"/>
      <c r="F530" s="1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1"/>
      <c r="T530" s="64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204"/>
      <c r="E531" s="1"/>
      <c r="F531" s="1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1"/>
      <c r="T531" s="64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204"/>
      <c r="E532" s="1"/>
      <c r="F532" s="1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1"/>
      <c r="T532" s="64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204"/>
      <c r="E533" s="1"/>
      <c r="F533" s="1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1"/>
      <c r="T533" s="64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204"/>
      <c r="E534" s="1"/>
      <c r="F534" s="1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1"/>
      <c r="T534" s="64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204"/>
      <c r="E535" s="1"/>
      <c r="F535" s="1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1"/>
      <c r="T535" s="64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204"/>
      <c r="E536" s="1"/>
      <c r="F536" s="1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1"/>
      <c r="T536" s="64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204"/>
      <c r="E537" s="1"/>
      <c r="F537" s="1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1"/>
      <c r="T537" s="64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204"/>
      <c r="E538" s="1"/>
      <c r="F538" s="1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1"/>
      <c r="T538" s="64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204"/>
      <c r="E539" s="1"/>
      <c r="F539" s="1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1"/>
      <c r="T539" s="64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204"/>
      <c r="E540" s="1"/>
      <c r="F540" s="1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1"/>
      <c r="T540" s="64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204"/>
      <c r="E541" s="1"/>
      <c r="F541" s="1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1"/>
      <c r="T541" s="64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204"/>
      <c r="E542" s="1"/>
      <c r="F542" s="1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1"/>
      <c r="T542" s="64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204"/>
      <c r="E543" s="1"/>
      <c r="F543" s="1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1"/>
      <c r="T543" s="64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204"/>
      <c r="E544" s="1"/>
      <c r="F544" s="1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1"/>
      <c r="T544" s="64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204"/>
      <c r="E545" s="1"/>
      <c r="F545" s="1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1"/>
      <c r="T545" s="64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204"/>
      <c r="E546" s="1"/>
      <c r="F546" s="1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1"/>
      <c r="T546" s="64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204"/>
      <c r="E547" s="1"/>
      <c r="F547" s="1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1"/>
      <c r="T547" s="64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204"/>
      <c r="E548" s="1"/>
      <c r="F548" s="1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1"/>
      <c r="T548" s="64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204"/>
      <c r="E549" s="1"/>
      <c r="F549" s="1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1"/>
      <c r="T549" s="64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204"/>
      <c r="E550" s="1"/>
      <c r="F550" s="1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1"/>
      <c r="T550" s="64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204"/>
      <c r="E551" s="1"/>
      <c r="F551" s="1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1"/>
      <c r="T551" s="64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204"/>
      <c r="E552" s="1"/>
      <c r="F552" s="1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1"/>
      <c r="T552" s="64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204"/>
      <c r="E553" s="1"/>
      <c r="F553" s="1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1"/>
      <c r="T553" s="64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204"/>
      <c r="E554" s="1"/>
      <c r="F554" s="1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1"/>
      <c r="T554" s="64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204"/>
      <c r="E555" s="1"/>
      <c r="F555" s="1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1"/>
      <c r="T555" s="64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204"/>
      <c r="E556" s="1"/>
      <c r="F556" s="1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1"/>
      <c r="T556" s="64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204"/>
      <c r="E557" s="1"/>
      <c r="F557" s="1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1"/>
      <c r="T557" s="64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204"/>
      <c r="E558" s="1"/>
      <c r="F558" s="1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1"/>
      <c r="T558" s="64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204"/>
      <c r="E559" s="1"/>
      <c r="F559" s="1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1"/>
      <c r="T559" s="64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204"/>
      <c r="E560" s="1"/>
      <c r="F560" s="1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1"/>
      <c r="T560" s="64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204"/>
      <c r="E561" s="1"/>
      <c r="F561" s="1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1"/>
      <c r="T561" s="64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204"/>
      <c r="E562" s="1"/>
      <c r="F562" s="1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1"/>
      <c r="T562" s="64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204"/>
      <c r="E563" s="1"/>
      <c r="F563" s="1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1"/>
      <c r="T563" s="64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204"/>
      <c r="E564" s="1"/>
      <c r="F564" s="1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1"/>
      <c r="T564" s="64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204"/>
      <c r="E565" s="1"/>
      <c r="F565" s="1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1"/>
      <c r="T565" s="64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204"/>
      <c r="E566" s="1"/>
      <c r="F566" s="1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1"/>
      <c r="T566" s="64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204"/>
      <c r="E567" s="1"/>
      <c r="F567" s="1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1"/>
      <c r="T567" s="64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204"/>
      <c r="E568" s="1"/>
      <c r="F568" s="1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1"/>
      <c r="T568" s="64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204"/>
      <c r="E569" s="1"/>
      <c r="F569" s="1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1"/>
      <c r="T569" s="64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204"/>
      <c r="E570" s="1"/>
      <c r="F570" s="1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1"/>
      <c r="T570" s="64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204"/>
      <c r="E571" s="1"/>
      <c r="F571" s="1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1"/>
      <c r="T571" s="64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204"/>
      <c r="E572" s="1"/>
      <c r="F572" s="1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1"/>
      <c r="T572" s="64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204"/>
      <c r="E573" s="1"/>
      <c r="F573" s="1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1"/>
      <c r="T573" s="64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204"/>
      <c r="E574" s="1"/>
      <c r="F574" s="1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1"/>
      <c r="T574" s="64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204"/>
      <c r="E575" s="1"/>
      <c r="F575" s="1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1"/>
      <c r="T575" s="64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204"/>
      <c r="E576" s="1"/>
      <c r="F576" s="1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1"/>
      <c r="T576" s="64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204"/>
      <c r="E577" s="1"/>
      <c r="F577" s="1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1"/>
      <c r="T577" s="64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204"/>
      <c r="E578" s="1"/>
      <c r="F578" s="1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1"/>
      <c r="T578" s="64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204"/>
      <c r="E579" s="1"/>
      <c r="F579" s="1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1"/>
      <c r="T579" s="64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204"/>
      <c r="E580" s="1"/>
      <c r="F580" s="1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1"/>
      <c r="T580" s="64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204"/>
      <c r="E581" s="1"/>
      <c r="F581" s="1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1"/>
      <c r="T581" s="64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204"/>
      <c r="E582" s="1"/>
      <c r="F582" s="1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1"/>
      <c r="T582" s="64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204"/>
      <c r="E583" s="1"/>
      <c r="F583" s="1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1"/>
      <c r="T583" s="64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204"/>
      <c r="E584" s="1"/>
      <c r="F584" s="1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1"/>
      <c r="T584" s="64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204"/>
      <c r="E585" s="1"/>
      <c r="F585" s="1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1"/>
      <c r="T585" s="64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204"/>
      <c r="E586" s="1"/>
      <c r="F586" s="1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1"/>
      <c r="T586" s="64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204"/>
      <c r="E587" s="1"/>
      <c r="F587" s="1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1"/>
      <c r="T587" s="64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204"/>
      <c r="E588" s="1"/>
      <c r="F588" s="1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1"/>
      <c r="T588" s="64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204"/>
      <c r="E589" s="1"/>
      <c r="F589" s="1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1"/>
      <c r="T589" s="64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204"/>
      <c r="E590" s="1"/>
      <c r="F590" s="1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1"/>
      <c r="T590" s="64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204"/>
      <c r="E591" s="1"/>
      <c r="F591" s="1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1"/>
      <c r="T591" s="64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204"/>
      <c r="E592" s="1"/>
      <c r="F592" s="1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1"/>
      <c r="T592" s="64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204"/>
      <c r="E593" s="1"/>
      <c r="F593" s="1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1"/>
      <c r="T593" s="64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204"/>
      <c r="E594" s="1"/>
      <c r="F594" s="1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1"/>
      <c r="T594" s="64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204"/>
      <c r="E595" s="1"/>
      <c r="F595" s="1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1"/>
      <c r="T595" s="64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204"/>
      <c r="E596" s="1"/>
      <c r="F596" s="1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1"/>
      <c r="T596" s="64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204"/>
      <c r="E597" s="1"/>
      <c r="F597" s="1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1"/>
      <c r="T597" s="64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204"/>
      <c r="E598" s="1"/>
      <c r="F598" s="1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1"/>
      <c r="T598" s="64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204"/>
      <c r="E599" s="1"/>
      <c r="F599" s="1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1"/>
      <c r="T599" s="64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204"/>
      <c r="E600" s="1"/>
      <c r="F600" s="1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1"/>
      <c r="T600" s="64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204"/>
      <c r="E601" s="1"/>
      <c r="F601" s="1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1"/>
      <c r="T601" s="64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204"/>
      <c r="E602" s="1"/>
      <c r="F602" s="1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1"/>
      <c r="T602" s="64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204"/>
      <c r="E603" s="1"/>
      <c r="F603" s="1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1"/>
      <c r="T603" s="64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204"/>
      <c r="E604" s="1"/>
      <c r="F604" s="1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1"/>
      <c r="T604" s="64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204"/>
      <c r="E605" s="1"/>
      <c r="F605" s="1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1"/>
      <c r="T605" s="64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204"/>
      <c r="E606" s="1"/>
      <c r="F606" s="1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1"/>
      <c r="T606" s="64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204"/>
      <c r="E607" s="1"/>
      <c r="F607" s="1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1"/>
      <c r="T607" s="64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204"/>
      <c r="E608" s="1"/>
      <c r="F608" s="1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1"/>
      <c r="T608" s="64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204"/>
      <c r="E609" s="1"/>
      <c r="F609" s="1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1"/>
      <c r="T609" s="64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204"/>
      <c r="E610" s="1"/>
      <c r="F610" s="1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1"/>
      <c r="T610" s="64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204"/>
      <c r="E611" s="1"/>
      <c r="F611" s="1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1"/>
      <c r="T611" s="64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204"/>
      <c r="E612" s="1"/>
      <c r="F612" s="1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1"/>
      <c r="T612" s="64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204"/>
      <c r="E613" s="1"/>
      <c r="F613" s="1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1"/>
      <c r="T613" s="64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204"/>
      <c r="E614" s="1"/>
      <c r="F614" s="1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1"/>
      <c r="T614" s="64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204"/>
      <c r="E615" s="1"/>
      <c r="F615" s="1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1"/>
      <c r="T615" s="64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204"/>
      <c r="E616" s="1"/>
      <c r="F616" s="1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1"/>
      <c r="T616" s="64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204"/>
      <c r="E617" s="1"/>
      <c r="F617" s="1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1"/>
      <c r="T617" s="64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204"/>
      <c r="E618" s="1"/>
      <c r="F618" s="1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1"/>
      <c r="T618" s="64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204"/>
      <c r="E619" s="1"/>
      <c r="F619" s="1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1"/>
      <c r="T619" s="64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204"/>
      <c r="E620" s="1"/>
      <c r="F620" s="1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1"/>
      <c r="T620" s="64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204"/>
      <c r="E621" s="1"/>
      <c r="F621" s="1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1"/>
      <c r="T621" s="64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204"/>
      <c r="E622" s="1"/>
      <c r="F622" s="1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1"/>
      <c r="T622" s="64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204"/>
      <c r="E623" s="1"/>
      <c r="F623" s="1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1"/>
      <c r="T623" s="64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204"/>
      <c r="E624" s="1"/>
      <c r="F624" s="1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1"/>
      <c r="T624" s="64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204"/>
      <c r="E625" s="1"/>
      <c r="F625" s="1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1"/>
      <c r="T625" s="64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204"/>
      <c r="E626" s="1"/>
      <c r="F626" s="1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1"/>
      <c r="T626" s="64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204"/>
      <c r="E627" s="1"/>
      <c r="F627" s="1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1"/>
      <c r="T627" s="64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204"/>
      <c r="E628" s="1"/>
      <c r="F628" s="1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1"/>
      <c r="T628" s="64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204"/>
      <c r="E629" s="1"/>
      <c r="F629" s="1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1"/>
      <c r="T629" s="64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204"/>
      <c r="E630" s="1"/>
      <c r="F630" s="1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1"/>
      <c r="T630" s="64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204"/>
      <c r="E631" s="1"/>
      <c r="F631" s="1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1"/>
      <c r="T631" s="64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204"/>
      <c r="E632" s="1"/>
      <c r="F632" s="1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1"/>
      <c r="T632" s="64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204"/>
      <c r="E633" s="1"/>
      <c r="F633" s="1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1"/>
      <c r="T633" s="64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204"/>
      <c r="E634" s="1"/>
      <c r="F634" s="1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1"/>
      <c r="T634" s="64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204"/>
      <c r="E635" s="1"/>
      <c r="F635" s="1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1"/>
      <c r="T635" s="64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204"/>
      <c r="E636" s="1"/>
      <c r="F636" s="1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1"/>
      <c r="T636" s="64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204"/>
      <c r="E637" s="1"/>
      <c r="F637" s="1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1"/>
      <c r="T637" s="64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204"/>
      <c r="E638" s="1"/>
      <c r="F638" s="1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1"/>
      <c r="T638" s="64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204"/>
      <c r="E639" s="1"/>
      <c r="F639" s="1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1"/>
      <c r="T639" s="64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204"/>
      <c r="E640" s="1"/>
      <c r="F640" s="1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1"/>
      <c r="T640" s="64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204"/>
      <c r="E641" s="1"/>
      <c r="F641" s="1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1"/>
      <c r="T641" s="64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204"/>
      <c r="E642" s="1"/>
      <c r="F642" s="1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1"/>
      <c r="T642" s="64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204"/>
      <c r="E643" s="1"/>
      <c r="F643" s="1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1"/>
      <c r="T643" s="64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204"/>
      <c r="E644" s="1"/>
      <c r="F644" s="1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1"/>
      <c r="T644" s="64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204"/>
      <c r="E645" s="1"/>
      <c r="F645" s="1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1"/>
      <c r="T645" s="64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204"/>
      <c r="E646" s="1"/>
      <c r="F646" s="1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1"/>
      <c r="T646" s="64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204"/>
      <c r="E647" s="1"/>
      <c r="F647" s="1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1"/>
      <c r="T647" s="64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204"/>
      <c r="E648" s="1"/>
      <c r="F648" s="1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1"/>
      <c r="T648" s="64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204"/>
      <c r="E649" s="1"/>
      <c r="F649" s="1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1"/>
      <c r="T649" s="64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204"/>
      <c r="E650" s="1"/>
      <c r="F650" s="1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1"/>
      <c r="T650" s="64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204"/>
      <c r="E651" s="1"/>
      <c r="F651" s="1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1"/>
      <c r="T651" s="64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204"/>
      <c r="E652" s="1"/>
      <c r="F652" s="1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1"/>
      <c r="T652" s="64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204"/>
      <c r="E653" s="1"/>
      <c r="F653" s="1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1"/>
      <c r="T653" s="64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204"/>
      <c r="E654" s="1"/>
      <c r="F654" s="1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1"/>
      <c r="T654" s="64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204"/>
      <c r="E655" s="1"/>
      <c r="F655" s="1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1"/>
      <c r="T655" s="64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204"/>
      <c r="E656" s="1"/>
      <c r="F656" s="1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1"/>
      <c r="T656" s="64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204"/>
      <c r="E657" s="1"/>
      <c r="F657" s="1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1"/>
      <c r="T657" s="64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204"/>
      <c r="E658" s="1"/>
      <c r="F658" s="1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1"/>
      <c r="T658" s="64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204"/>
      <c r="E659" s="1"/>
      <c r="F659" s="1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1"/>
      <c r="T659" s="64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204"/>
      <c r="E660" s="1"/>
      <c r="F660" s="1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1"/>
      <c r="T660" s="64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204"/>
      <c r="E661" s="1"/>
      <c r="F661" s="1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1"/>
      <c r="T661" s="64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204"/>
      <c r="E662" s="1"/>
      <c r="F662" s="1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1"/>
      <c r="T662" s="64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204"/>
      <c r="E663" s="1"/>
      <c r="F663" s="1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1"/>
      <c r="T663" s="64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204"/>
      <c r="E664" s="1"/>
      <c r="F664" s="1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1"/>
      <c r="T664" s="64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204"/>
      <c r="E665" s="1"/>
      <c r="F665" s="1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1"/>
      <c r="T665" s="64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204"/>
      <c r="E666" s="1"/>
      <c r="F666" s="1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1"/>
      <c r="T666" s="64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204"/>
      <c r="E667" s="1"/>
      <c r="F667" s="1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1"/>
      <c r="T667" s="64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204"/>
      <c r="E668" s="1"/>
      <c r="F668" s="1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1"/>
      <c r="T668" s="64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204"/>
      <c r="E669" s="1"/>
      <c r="F669" s="1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1"/>
      <c r="T669" s="64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204"/>
      <c r="E670" s="1"/>
      <c r="F670" s="1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1"/>
      <c r="T670" s="64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204"/>
      <c r="E671" s="1"/>
      <c r="F671" s="1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1"/>
      <c r="T671" s="64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204"/>
      <c r="E672" s="1"/>
      <c r="F672" s="1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1"/>
      <c r="T672" s="64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204"/>
      <c r="E673" s="1"/>
      <c r="F673" s="1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1"/>
      <c r="T673" s="64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204"/>
      <c r="E674" s="1"/>
      <c r="F674" s="1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1"/>
      <c r="T674" s="64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204"/>
      <c r="E675" s="1"/>
      <c r="F675" s="1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1"/>
      <c r="T675" s="64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204"/>
      <c r="E676" s="1"/>
      <c r="F676" s="1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1"/>
      <c r="T676" s="64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204"/>
      <c r="E677" s="1"/>
      <c r="F677" s="1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1"/>
      <c r="T677" s="64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204"/>
      <c r="E678" s="1"/>
      <c r="F678" s="1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1"/>
      <c r="T678" s="64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204"/>
      <c r="E679" s="1"/>
      <c r="F679" s="1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1"/>
      <c r="T679" s="64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204"/>
      <c r="E680" s="1"/>
      <c r="F680" s="1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1"/>
      <c r="T680" s="64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204"/>
      <c r="E681" s="1"/>
      <c r="F681" s="1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1"/>
      <c r="T681" s="64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204"/>
      <c r="E682" s="1"/>
      <c r="F682" s="1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1"/>
      <c r="T682" s="64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204"/>
      <c r="E683" s="1"/>
      <c r="F683" s="1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1"/>
      <c r="T683" s="64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204"/>
      <c r="E684" s="1"/>
      <c r="F684" s="1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1"/>
      <c r="T684" s="64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204"/>
      <c r="E685" s="1"/>
      <c r="F685" s="1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1"/>
      <c r="T685" s="64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204"/>
      <c r="E686" s="1"/>
      <c r="F686" s="1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1"/>
      <c r="T686" s="64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204"/>
      <c r="E687" s="1"/>
      <c r="F687" s="1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1"/>
      <c r="T687" s="64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204"/>
      <c r="E688" s="1"/>
      <c r="F688" s="1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1"/>
      <c r="T688" s="64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204"/>
      <c r="E689" s="1"/>
      <c r="F689" s="1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1"/>
      <c r="T689" s="64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204"/>
      <c r="E690" s="1"/>
      <c r="F690" s="1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1"/>
      <c r="T690" s="64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204"/>
      <c r="E691" s="1"/>
      <c r="F691" s="1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1"/>
      <c r="T691" s="64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204"/>
      <c r="E692" s="1"/>
      <c r="F692" s="1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1"/>
      <c r="T692" s="64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204"/>
      <c r="E693" s="1"/>
      <c r="F693" s="1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1"/>
      <c r="T693" s="64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204"/>
      <c r="E694" s="1"/>
      <c r="F694" s="1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1"/>
      <c r="T694" s="64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204"/>
      <c r="E695" s="1"/>
      <c r="F695" s="1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1"/>
      <c r="T695" s="64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204"/>
      <c r="E696" s="1"/>
      <c r="F696" s="1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1"/>
      <c r="T696" s="64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204"/>
      <c r="E697" s="1"/>
      <c r="F697" s="1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1"/>
      <c r="T697" s="64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204"/>
      <c r="E698" s="1"/>
      <c r="F698" s="1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1"/>
      <c r="T698" s="64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204"/>
      <c r="E699" s="1"/>
      <c r="F699" s="1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1"/>
      <c r="T699" s="64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204"/>
      <c r="E700" s="1"/>
      <c r="F700" s="1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1"/>
      <c r="T700" s="64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204"/>
      <c r="E701" s="1"/>
      <c r="F701" s="1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1"/>
      <c r="T701" s="64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204"/>
      <c r="E702" s="1"/>
      <c r="F702" s="1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1"/>
      <c r="T702" s="64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204"/>
      <c r="E703" s="1"/>
      <c r="F703" s="1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1"/>
      <c r="T703" s="64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204"/>
      <c r="E704" s="1"/>
      <c r="F704" s="1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1"/>
      <c r="T704" s="64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204"/>
      <c r="E705" s="1"/>
      <c r="F705" s="1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1"/>
      <c r="T705" s="64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204"/>
      <c r="E706" s="1"/>
      <c r="F706" s="1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1"/>
      <c r="T706" s="64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204"/>
      <c r="E707" s="1"/>
      <c r="F707" s="1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1"/>
      <c r="T707" s="64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204"/>
      <c r="E708" s="1"/>
      <c r="F708" s="1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1"/>
      <c r="T708" s="64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204"/>
      <c r="E709" s="1"/>
      <c r="F709" s="1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1"/>
      <c r="T709" s="64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204"/>
      <c r="E710" s="1"/>
      <c r="F710" s="1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1"/>
      <c r="T710" s="64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204"/>
      <c r="E711" s="1"/>
      <c r="F711" s="1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1"/>
      <c r="T711" s="64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204"/>
      <c r="E712" s="1"/>
      <c r="F712" s="1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1"/>
      <c r="T712" s="64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204"/>
      <c r="E713" s="1"/>
      <c r="F713" s="1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1"/>
      <c r="T713" s="64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204"/>
      <c r="E714" s="1"/>
      <c r="F714" s="1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1"/>
      <c r="T714" s="64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204"/>
      <c r="E715" s="1"/>
      <c r="F715" s="1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1"/>
      <c r="T715" s="64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204"/>
      <c r="E716" s="1"/>
      <c r="F716" s="1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1"/>
      <c r="T716" s="64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204"/>
      <c r="E717" s="1"/>
      <c r="F717" s="1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1"/>
      <c r="T717" s="64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204"/>
      <c r="E718" s="1"/>
      <c r="F718" s="1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1"/>
      <c r="T718" s="64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204"/>
      <c r="E719" s="1"/>
      <c r="F719" s="1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1"/>
      <c r="T719" s="64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204"/>
      <c r="E720" s="1"/>
      <c r="F720" s="1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1"/>
      <c r="T720" s="64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204"/>
      <c r="E721" s="1"/>
      <c r="F721" s="1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1"/>
      <c r="T721" s="64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204"/>
      <c r="E722" s="1"/>
      <c r="F722" s="1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1"/>
      <c r="T722" s="64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204"/>
      <c r="E723" s="1"/>
      <c r="F723" s="1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1"/>
      <c r="T723" s="64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204"/>
      <c r="E724" s="1"/>
      <c r="F724" s="1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1"/>
      <c r="T724" s="64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204"/>
      <c r="E725" s="1"/>
      <c r="F725" s="1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1"/>
      <c r="T725" s="64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204"/>
      <c r="E726" s="1"/>
      <c r="F726" s="1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1"/>
      <c r="T726" s="64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204"/>
      <c r="E727" s="1"/>
      <c r="F727" s="1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1"/>
      <c r="T727" s="64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204"/>
      <c r="E728" s="1"/>
      <c r="F728" s="1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1"/>
      <c r="T728" s="64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204"/>
      <c r="E729" s="1"/>
      <c r="F729" s="1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1"/>
      <c r="T729" s="64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204"/>
      <c r="E730" s="1"/>
      <c r="F730" s="1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1"/>
      <c r="T730" s="64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204"/>
      <c r="E731" s="1"/>
      <c r="F731" s="1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1"/>
      <c r="T731" s="64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204"/>
      <c r="E732" s="1"/>
      <c r="F732" s="1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1"/>
      <c r="T732" s="64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204"/>
      <c r="E733" s="1"/>
      <c r="F733" s="1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1"/>
      <c r="T733" s="64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204"/>
      <c r="E734" s="1"/>
      <c r="F734" s="1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1"/>
      <c r="T734" s="64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204"/>
      <c r="E735" s="1"/>
      <c r="F735" s="1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1"/>
      <c r="T735" s="64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204"/>
      <c r="E736" s="1"/>
      <c r="F736" s="1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1"/>
      <c r="T736" s="64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204"/>
      <c r="E737" s="1"/>
      <c r="F737" s="1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1"/>
      <c r="T737" s="64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204"/>
      <c r="E738" s="1"/>
      <c r="F738" s="1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1"/>
      <c r="T738" s="64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204"/>
      <c r="E739" s="1"/>
      <c r="F739" s="1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1"/>
      <c r="T739" s="64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204"/>
      <c r="E740" s="1"/>
      <c r="F740" s="1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1"/>
      <c r="T740" s="64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204"/>
      <c r="E741" s="1"/>
      <c r="F741" s="1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1"/>
      <c r="T741" s="64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204"/>
      <c r="E742" s="1"/>
      <c r="F742" s="1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1"/>
      <c r="T742" s="64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204"/>
      <c r="E743" s="1"/>
      <c r="F743" s="1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1"/>
      <c r="T743" s="64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204"/>
      <c r="E744" s="1"/>
      <c r="F744" s="1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1"/>
      <c r="T744" s="64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204"/>
      <c r="E745" s="1"/>
      <c r="F745" s="1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1"/>
      <c r="T745" s="64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204"/>
      <c r="E746" s="1"/>
      <c r="F746" s="1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1"/>
      <c r="T746" s="64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204"/>
      <c r="E747" s="1"/>
      <c r="F747" s="1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1"/>
      <c r="T747" s="64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204"/>
      <c r="E748" s="1"/>
      <c r="F748" s="1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1"/>
      <c r="T748" s="64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204"/>
      <c r="E749" s="1"/>
      <c r="F749" s="1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1"/>
      <c r="T749" s="64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204"/>
      <c r="E750" s="1"/>
      <c r="F750" s="1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1"/>
      <c r="T750" s="64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204"/>
      <c r="E751" s="1"/>
      <c r="F751" s="1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1"/>
      <c r="T751" s="64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204"/>
      <c r="E752" s="1"/>
      <c r="F752" s="1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1"/>
      <c r="T752" s="64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204"/>
      <c r="E753" s="1"/>
      <c r="F753" s="1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1"/>
      <c r="T753" s="64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204"/>
      <c r="E754" s="1"/>
      <c r="F754" s="1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1"/>
      <c r="T754" s="64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204"/>
      <c r="E755" s="1"/>
      <c r="F755" s="1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1"/>
      <c r="T755" s="64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204"/>
      <c r="E756" s="1"/>
      <c r="F756" s="1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1"/>
      <c r="T756" s="64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204"/>
      <c r="E757" s="1"/>
      <c r="F757" s="1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1"/>
      <c r="T757" s="64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204"/>
      <c r="E758" s="1"/>
      <c r="F758" s="1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1"/>
      <c r="T758" s="64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204"/>
      <c r="E759" s="1"/>
      <c r="F759" s="1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1"/>
      <c r="T759" s="64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204"/>
      <c r="E760" s="1"/>
      <c r="F760" s="1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1"/>
      <c r="T760" s="64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204"/>
      <c r="E761" s="1"/>
      <c r="F761" s="1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1"/>
      <c r="T761" s="64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204"/>
      <c r="E762" s="1"/>
      <c r="F762" s="1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1"/>
      <c r="T762" s="64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204"/>
      <c r="E763" s="1"/>
      <c r="F763" s="1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1"/>
      <c r="T763" s="64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204"/>
      <c r="E764" s="1"/>
      <c r="F764" s="1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1"/>
      <c r="T764" s="64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204"/>
      <c r="E765" s="1"/>
      <c r="F765" s="1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1"/>
      <c r="T765" s="64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204"/>
      <c r="E766" s="1"/>
      <c r="F766" s="1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1"/>
      <c r="T766" s="64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204"/>
      <c r="E767" s="1"/>
      <c r="F767" s="1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1"/>
      <c r="T767" s="64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204"/>
      <c r="E768" s="1"/>
      <c r="F768" s="1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1"/>
      <c r="T768" s="64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204"/>
      <c r="E769" s="1"/>
      <c r="F769" s="1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1"/>
      <c r="T769" s="64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204"/>
      <c r="E770" s="1"/>
      <c r="F770" s="1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1"/>
      <c r="T770" s="64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204"/>
      <c r="E771" s="1"/>
      <c r="F771" s="1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1"/>
      <c r="T771" s="64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204"/>
      <c r="E772" s="1"/>
      <c r="F772" s="1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1"/>
      <c r="T772" s="64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204"/>
      <c r="E773" s="1"/>
      <c r="F773" s="1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1"/>
      <c r="T773" s="64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204"/>
      <c r="E774" s="1"/>
      <c r="F774" s="1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1"/>
      <c r="T774" s="64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204"/>
      <c r="E775" s="1"/>
      <c r="F775" s="1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1"/>
      <c r="T775" s="64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204"/>
      <c r="E776" s="1"/>
      <c r="F776" s="1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1"/>
      <c r="T776" s="64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204"/>
      <c r="E777" s="1"/>
      <c r="F777" s="1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1"/>
      <c r="T777" s="64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204"/>
      <c r="E778" s="1"/>
      <c r="F778" s="1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1"/>
      <c r="T778" s="64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204"/>
      <c r="E779" s="1"/>
      <c r="F779" s="1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1"/>
      <c r="T779" s="64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204"/>
      <c r="E780" s="1"/>
      <c r="F780" s="1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1"/>
      <c r="T780" s="64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204"/>
      <c r="E781" s="1"/>
      <c r="F781" s="1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1"/>
      <c r="T781" s="64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204"/>
      <c r="E782" s="1"/>
      <c r="F782" s="1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1"/>
      <c r="T782" s="64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204"/>
      <c r="E783" s="1"/>
      <c r="F783" s="1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1"/>
      <c r="T783" s="64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204"/>
      <c r="E784" s="1"/>
      <c r="F784" s="1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1"/>
      <c r="T784" s="64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204"/>
      <c r="E785" s="1"/>
      <c r="F785" s="1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1"/>
      <c r="T785" s="64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204"/>
      <c r="E786" s="1"/>
      <c r="F786" s="1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1"/>
      <c r="T786" s="64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204"/>
      <c r="E787" s="1"/>
      <c r="F787" s="1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1"/>
      <c r="T787" s="64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204"/>
      <c r="E788" s="1"/>
      <c r="F788" s="1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1"/>
      <c r="T788" s="64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204"/>
      <c r="E789" s="1"/>
      <c r="F789" s="1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1"/>
      <c r="T789" s="64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204"/>
      <c r="E790" s="1"/>
      <c r="F790" s="1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1"/>
      <c r="T790" s="64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204"/>
      <c r="E791" s="1"/>
      <c r="F791" s="1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1"/>
      <c r="T791" s="64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204"/>
      <c r="E792" s="1"/>
      <c r="F792" s="1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1"/>
      <c r="T792" s="64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204"/>
      <c r="E793" s="1"/>
      <c r="F793" s="1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1"/>
      <c r="T793" s="64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204"/>
      <c r="E794" s="1"/>
      <c r="F794" s="1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1"/>
      <c r="T794" s="64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204"/>
      <c r="E795" s="1"/>
      <c r="F795" s="1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1"/>
      <c r="T795" s="64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204"/>
      <c r="E796" s="1"/>
      <c r="F796" s="1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1"/>
      <c r="T796" s="64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204"/>
      <c r="E797" s="1"/>
      <c r="F797" s="1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1"/>
      <c r="T797" s="64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204"/>
      <c r="E798" s="1"/>
      <c r="F798" s="1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1"/>
      <c r="T798" s="64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204"/>
      <c r="E799" s="1"/>
      <c r="F799" s="1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1"/>
      <c r="T799" s="64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204"/>
      <c r="E800" s="1"/>
      <c r="F800" s="1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1"/>
      <c r="T800" s="64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204"/>
      <c r="E801" s="1"/>
      <c r="F801" s="1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1"/>
      <c r="T801" s="64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204"/>
      <c r="E802" s="1"/>
      <c r="F802" s="1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1"/>
      <c r="T802" s="64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204"/>
      <c r="E803" s="1"/>
      <c r="F803" s="1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1"/>
      <c r="T803" s="64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204"/>
      <c r="E804" s="1"/>
      <c r="F804" s="1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1"/>
      <c r="T804" s="64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204"/>
      <c r="E805" s="1"/>
      <c r="F805" s="1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1"/>
      <c r="T805" s="64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204"/>
      <c r="E806" s="1"/>
      <c r="F806" s="1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1"/>
      <c r="T806" s="64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204"/>
      <c r="E807" s="1"/>
      <c r="F807" s="1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1"/>
      <c r="T807" s="64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204"/>
      <c r="E808" s="1"/>
      <c r="F808" s="1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1"/>
      <c r="T808" s="64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204"/>
      <c r="E809" s="1"/>
      <c r="F809" s="1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1"/>
      <c r="T809" s="64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204"/>
      <c r="E810" s="1"/>
      <c r="F810" s="1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1"/>
      <c r="T810" s="64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204"/>
      <c r="E811" s="1"/>
      <c r="F811" s="1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1"/>
      <c r="T811" s="64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204"/>
      <c r="E812" s="1"/>
      <c r="F812" s="1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1"/>
      <c r="T812" s="64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204"/>
      <c r="E813" s="1"/>
      <c r="F813" s="1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1"/>
      <c r="T813" s="64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204"/>
      <c r="E814" s="1"/>
      <c r="F814" s="1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1"/>
      <c r="T814" s="64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204"/>
      <c r="E815" s="1"/>
      <c r="F815" s="1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1"/>
      <c r="T815" s="64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204"/>
      <c r="E816" s="1"/>
      <c r="F816" s="1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1"/>
      <c r="T816" s="64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204"/>
      <c r="E817" s="1"/>
      <c r="F817" s="1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1"/>
      <c r="T817" s="64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204"/>
      <c r="E818" s="1"/>
      <c r="F818" s="1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1"/>
      <c r="T818" s="64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204"/>
      <c r="E819" s="1"/>
      <c r="F819" s="1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1"/>
      <c r="T819" s="64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204"/>
      <c r="E820" s="1"/>
      <c r="F820" s="1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1"/>
      <c r="T820" s="64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204"/>
      <c r="E821" s="1"/>
      <c r="F821" s="1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1"/>
      <c r="T821" s="64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204"/>
      <c r="E822" s="1"/>
      <c r="F822" s="1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1"/>
      <c r="T822" s="64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204"/>
      <c r="E823" s="1"/>
      <c r="F823" s="1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1"/>
      <c r="T823" s="64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204"/>
      <c r="E824" s="1"/>
      <c r="F824" s="1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1"/>
      <c r="T824" s="64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204"/>
      <c r="E825" s="1"/>
      <c r="F825" s="1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1"/>
      <c r="T825" s="64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204"/>
      <c r="E826" s="1"/>
      <c r="F826" s="1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1"/>
      <c r="T826" s="64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204"/>
      <c r="E827" s="1"/>
      <c r="F827" s="1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1"/>
      <c r="T827" s="64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204"/>
      <c r="E828" s="1"/>
      <c r="F828" s="1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1"/>
      <c r="T828" s="64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204"/>
      <c r="E829" s="1"/>
      <c r="F829" s="1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1"/>
      <c r="T829" s="64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204"/>
      <c r="E830" s="1"/>
      <c r="F830" s="1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1"/>
      <c r="T830" s="64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204"/>
      <c r="E831" s="1"/>
      <c r="F831" s="1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1"/>
      <c r="T831" s="64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204"/>
      <c r="E832" s="1"/>
      <c r="F832" s="1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1"/>
      <c r="T832" s="64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204"/>
      <c r="E833" s="1"/>
      <c r="F833" s="1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1"/>
      <c r="T833" s="64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204"/>
      <c r="E834" s="1"/>
      <c r="F834" s="1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1"/>
      <c r="T834" s="64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204"/>
      <c r="E835" s="1"/>
      <c r="F835" s="1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1"/>
      <c r="T835" s="64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204"/>
      <c r="E836" s="1"/>
      <c r="F836" s="1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1"/>
      <c r="T836" s="64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204"/>
      <c r="E837" s="1"/>
      <c r="F837" s="1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1"/>
      <c r="T837" s="64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204"/>
      <c r="E838" s="1"/>
      <c r="F838" s="1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1"/>
      <c r="T838" s="64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204"/>
      <c r="E839" s="1"/>
      <c r="F839" s="1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1"/>
      <c r="T839" s="64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204"/>
      <c r="E840" s="1"/>
      <c r="F840" s="1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1"/>
      <c r="T840" s="64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204"/>
      <c r="E841" s="1"/>
      <c r="F841" s="1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1"/>
      <c r="T841" s="64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204"/>
      <c r="E842" s="1"/>
      <c r="F842" s="1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1"/>
      <c r="T842" s="64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204"/>
      <c r="E843" s="1"/>
      <c r="F843" s="1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1"/>
      <c r="T843" s="64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204"/>
      <c r="E844" s="1"/>
      <c r="F844" s="1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1"/>
      <c r="T844" s="64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204"/>
      <c r="E845" s="1"/>
      <c r="F845" s="1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1"/>
      <c r="T845" s="64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204"/>
      <c r="E846" s="1"/>
      <c r="F846" s="1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1"/>
      <c r="T846" s="64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204"/>
      <c r="E847" s="1"/>
      <c r="F847" s="1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1"/>
      <c r="T847" s="64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204"/>
      <c r="E848" s="1"/>
      <c r="F848" s="1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1"/>
      <c r="T848" s="64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204"/>
      <c r="E849" s="1"/>
      <c r="F849" s="1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1"/>
      <c r="T849" s="64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204"/>
      <c r="E850" s="1"/>
      <c r="F850" s="1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1"/>
      <c r="T850" s="64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204"/>
      <c r="E851" s="1"/>
      <c r="F851" s="1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1"/>
      <c r="T851" s="64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204"/>
      <c r="E852" s="1"/>
      <c r="F852" s="1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1"/>
      <c r="T852" s="64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204"/>
      <c r="E853" s="1"/>
      <c r="F853" s="1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1"/>
      <c r="T853" s="64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204"/>
      <c r="E854" s="1"/>
      <c r="F854" s="1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1"/>
      <c r="T854" s="64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204"/>
      <c r="E855" s="1"/>
      <c r="F855" s="1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1"/>
      <c r="T855" s="64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204"/>
      <c r="E856" s="1"/>
      <c r="F856" s="1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1"/>
      <c r="T856" s="64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204"/>
      <c r="E857" s="1"/>
      <c r="F857" s="1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1"/>
      <c r="T857" s="64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204"/>
      <c r="E858" s="1"/>
      <c r="F858" s="1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1"/>
      <c r="T858" s="64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204"/>
      <c r="E859" s="1"/>
      <c r="F859" s="1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1"/>
      <c r="T859" s="64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204"/>
      <c r="E860" s="1"/>
      <c r="F860" s="1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1"/>
      <c r="T860" s="64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204"/>
      <c r="E861" s="1"/>
      <c r="F861" s="1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1"/>
      <c r="T861" s="64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204"/>
      <c r="E862" s="1"/>
      <c r="F862" s="1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1"/>
      <c r="T862" s="64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204"/>
      <c r="E863" s="1"/>
      <c r="F863" s="1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1"/>
      <c r="T863" s="64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204"/>
      <c r="E864" s="1"/>
      <c r="F864" s="1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1"/>
      <c r="T864" s="64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204"/>
      <c r="E865" s="1"/>
      <c r="F865" s="1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1"/>
      <c r="T865" s="64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204"/>
      <c r="E866" s="1"/>
      <c r="F866" s="1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1"/>
      <c r="T866" s="64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204"/>
      <c r="E867" s="1"/>
      <c r="F867" s="1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1"/>
      <c r="T867" s="64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204"/>
      <c r="E868" s="1"/>
      <c r="F868" s="1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1"/>
      <c r="T868" s="64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204"/>
      <c r="E869" s="1"/>
      <c r="F869" s="1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1"/>
      <c r="T869" s="64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204"/>
      <c r="E870" s="1"/>
      <c r="F870" s="1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1"/>
      <c r="T870" s="64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204"/>
      <c r="E871" s="1"/>
      <c r="F871" s="1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1"/>
      <c r="T871" s="64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204"/>
      <c r="E872" s="1"/>
      <c r="F872" s="1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1"/>
      <c r="T872" s="64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204"/>
      <c r="E873" s="1"/>
      <c r="F873" s="1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1"/>
      <c r="T873" s="64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204"/>
      <c r="E874" s="1"/>
      <c r="F874" s="1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1"/>
      <c r="T874" s="64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204"/>
      <c r="E875" s="1"/>
      <c r="F875" s="1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1"/>
      <c r="T875" s="64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204"/>
      <c r="E876" s="1"/>
      <c r="F876" s="1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1"/>
      <c r="T876" s="64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204"/>
      <c r="E877" s="1"/>
      <c r="F877" s="1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1"/>
      <c r="T877" s="64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204"/>
      <c r="E878" s="1"/>
      <c r="F878" s="1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1"/>
      <c r="T878" s="64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204"/>
      <c r="E879" s="1"/>
      <c r="F879" s="1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1"/>
      <c r="T879" s="64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204"/>
      <c r="E880" s="1"/>
      <c r="F880" s="1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1"/>
      <c r="T880" s="64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204"/>
      <c r="E881" s="1"/>
      <c r="F881" s="1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1"/>
      <c r="T881" s="64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204"/>
      <c r="E882" s="1"/>
      <c r="F882" s="1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1"/>
      <c r="T882" s="64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204"/>
      <c r="E883" s="1"/>
      <c r="F883" s="1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1"/>
      <c r="T883" s="64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204"/>
      <c r="E884" s="1"/>
      <c r="F884" s="1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1"/>
      <c r="T884" s="64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204"/>
      <c r="E885" s="1"/>
      <c r="F885" s="1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1"/>
      <c r="T885" s="64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204"/>
      <c r="E886" s="1"/>
      <c r="F886" s="1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1"/>
      <c r="T886" s="64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204"/>
      <c r="E887" s="1"/>
      <c r="F887" s="1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1"/>
      <c r="T887" s="64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204"/>
      <c r="E888" s="1"/>
      <c r="F888" s="1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1"/>
      <c r="T888" s="64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204"/>
      <c r="E889" s="1"/>
      <c r="F889" s="1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1"/>
      <c r="T889" s="64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204"/>
      <c r="E890" s="1"/>
      <c r="F890" s="1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1"/>
      <c r="T890" s="64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204"/>
      <c r="E891" s="1"/>
      <c r="F891" s="1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1"/>
      <c r="T891" s="64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204"/>
      <c r="E892" s="1"/>
      <c r="F892" s="1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1"/>
      <c r="T892" s="64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204"/>
      <c r="E893" s="1"/>
      <c r="F893" s="1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1"/>
      <c r="T893" s="64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204"/>
      <c r="E894" s="1"/>
      <c r="F894" s="1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1"/>
      <c r="T894" s="64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204"/>
      <c r="E895" s="1"/>
      <c r="F895" s="1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1"/>
      <c r="T895" s="64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204"/>
      <c r="E896" s="1"/>
      <c r="F896" s="1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1"/>
      <c r="T896" s="64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204"/>
      <c r="E897" s="1"/>
      <c r="F897" s="1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1"/>
      <c r="T897" s="64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204"/>
      <c r="E898" s="1"/>
      <c r="F898" s="1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1"/>
      <c r="T898" s="64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204"/>
      <c r="E899" s="1"/>
      <c r="F899" s="1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1"/>
      <c r="T899" s="64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204"/>
      <c r="E900" s="1"/>
      <c r="F900" s="1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1"/>
      <c r="T900" s="64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204"/>
      <c r="E901" s="1"/>
      <c r="F901" s="1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1"/>
      <c r="T901" s="64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204"/>
      <c r="E902" s="1"/>
      <c r="F902" s="1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1"/>
      <c r="T902" s="64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204"/>
      <c r="E903" s="1"/>
      <c r="F903" s="1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1"/>
      <c r="T903" s="64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204"/>
      <c r="E904" s="1"/>
      <c r="F904" s="1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1"/>
      <c r="T904" s="64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204"/>
      <c r="E905" s="1"/>
      <c r="F905" s="1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1"/>
      <c r="T905" s="64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204"/>
      <c r="E906" s="1"/>
      <c r="F906" s="1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1"/>
      <c r="T906" s="64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204"/>
      <c r="E907" s="1"/>
      <c r="F907" s="1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1"/>
      <c r="T907" s="64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204"/>
      <c r="E908" s="1"/>
      <c r="F908" s="1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1"/>
      <c r="T908" s="64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204"/>
      <c r="E909" s="1"/>
      <c r="F909" s="1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1"/>
      <c r="T909" s="64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204"/>
      <c r="E910" s="1"/>
      <c r="F910" s="1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1"/>
      <c r="T910" s="64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204"/>
      <c r="E911" s="1"/>
      <c r="F911" s="1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1"/>
      <c r="T911" s="64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204"/>
      <c r="E912" s="1"/>
      <c r="F912" s="1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1"/>
      <c r="T912" s="64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204"/>
      <c r="E913" s="1"/>
      <c r="F913" s="1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1"/>
      <c r="T913" s="64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204"/>
      <c r="E914" s="1"/>
      <c r="F914" s="1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1"/>
      <c r="T914" s="64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204"/>
      <c r="E915" s="1"/>
      <c r="F915" s="1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1"/>
      <c r="T915" s="64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204"/>
      <c r="E916" s="1"/>
      <c r="F916" s="1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1"/>
      <c r="T916" s="64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204"/>
      <c r="E917" s="1"/>
      <c r="F917" s="1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1"/>
      <c r="T917" s="64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204"/>
      <c r="E918" s="1"/>
      <c r="F918" s="1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1"/>
      <c r="T918" s="64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204"/>
      <c r="E919" s="1"/>
      <c r="F919" s="1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1"/>
      <c r="T919" s="64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204"/>
      <c r="E920" s="1"/>
      <c r="F920" s="1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1"/>
      <c r="T920" s="64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204"/>
      <c r="E921" s="1"/>
      <c r="F921" s="1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1"/>
      <c r="T921" s="64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204"/>
      <c r="E922" s="1"/>
      <c r="F922" s="1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1"/>
      <c r="T922" s="64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204"/>
      <c r="E923" s="1"/>
      <c r="F923" s="1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1"/>
      <c r="T923" s="64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204"/>
      <c r="E924" s="1"/>
      <c r="F924" s="1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1"/>
      <c r="T924" s="64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204"/>
      <c r="E925" s="1"/>
      <c r="F925" s="1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1"/>
      <c r="T925" s="64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204"/>
      <c r="E926" s="1"/>
      <c r="F926" s="1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1"/>
      <c r="T926" s="64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204"/>
      <c r="E927" s="1"/>
      <c r="F927" s="1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1"/>
      <c r="T927" s="64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204"/>
      <c r="E928" s="1"/>
      <c r="F928" s="1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1"/>
      <c r="T928" s="64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204"/>
      <c r="E929" s="1"/>
      <c r="F929" s="1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1"/>
      <c r="T929" s="64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204"/>
      <c r="E930" s="1"/>
      <c r="F930" s="1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1"/>
      <c r="T930" s="64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204"/>
      <c r="E931" s="1"/>
      <c r="F931" s="1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1"/>
      <c r="T931" s="64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204"/>
      <c r="E932" s="1"/>
      <c r="F932" s="1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1"/>
      <c r="T932" s="64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204"/>
      <c r="E933" s="1"/>
      <c r="F933" s="1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1"/>
      <c r="T933" s="64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204"/>
      <c r="E934" s="1"/>
      <c r="F934" s="1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1"/>
      <c r="T934" s="64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204"/>
      <c r="E935" s="1"/>
      <c r="F935" s="1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1"/>
      <c r="T935" s="64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204"/>
      <c r="E936" s="1"/>
      <c r="F936" s="1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1"/>
      <c r="T936" s="64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204"/>
      <c r="E937" s="1"/>
      <c r="F937" s="1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1"/>
      <c r="T937" s="64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204"/>
      <c r="E938" s="1"/>
      <c r="F938" s="1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1"/>
      <c r="T938" s="64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204"/>
      <c r="E939" s="1"/>
      <c r="F939" s="1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1"/>
      <c r="T939" s="64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204"/>
      <c r="E940" s="1"/>
      <c r="F940" s="1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1"/>
      <c r="T940" s="64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204"/>
      <c r="E941" s="1"/>
      <c r="F941" s="1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1"/>
      <c r="T941" s="64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204"/>
      <c r="E942" s="1"/>
      <c r="F942" s="1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1"/>
      <c r="T942" s="64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204"/>
      <c r="E943" s="1"/>
      <c r="F943" s="1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1"/>
      <c r="T943" s="64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204"/>
      <c r="E944" s="1"/>
      <c r="F944" s="1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1"/>
      <c r="T944" s="64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204"/>
      <c r="E945" s="1"/>
      <c r="F945" s="1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1"/>
      <c r="T945" s="64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204"/>
      <c r="E946" s="1"/>
      <c r="F946" s="1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1"/>
      <c r="T946" s="64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04"/>
      <c r="E947" s="1"/>
      <c r="F947" s="1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1"/>
      <c r="T947" s="64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04"/>
      <c r="E948" s="1"/>
      <c r="F948" s="1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1"/>
      <c r="T948" s="64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04"/>
      <c r="E949" s="1"/>
      <c r="F949" s="1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1"/>
      <c r="T949" s="64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04"/>
      <c r="E950" s="1"/>
      <c r="F950" s="1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1"/>
      <c r="T950" s="64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04"/>
      <c r="E951" s="1"/>
      <c r="F951" s="1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1"/>
      <c r="T951" s="64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04"/>
      <c r="E952" s="1"/>
      <c r="F952" s="1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1"/>
      <c r="T952" s="64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04"/>
      <c r="E953" s="1"/>
      <c r="F953" s="1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1"/>
      <c r="T953" s="64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04"/>
      <c r="E954" s="1"/>
      <c r="F954" s="1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1"/>
      <c r="T954" s="64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04"/>
      <c r="E955" s="1"/>
      <c r="F955" s="1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1"/>
      <c r="T955" s="64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04"/>
      <c r="E956" s="1"/>
      <c r="F956" s="1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1"/>
      <c r="T956" s="64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04"/>
      <c r="E957" s="1"/>
      <c r="F957" s="1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1"/>
      <c r="T957" s="64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04"/>
      <c r="E958" s="1"/>
      <c r="F958" s="1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1"/>
      <c r="T958" s="64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04"/>
      <c r="E959" s="1"/>
      <c r="F959" s="1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1"/>
      <c r="T959" s="64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04"/>
      <c r="E960" s="1"/>
      <c r="F960" s="1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1"/>
      <c r="T960" s="64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04"/>
      <c r="E961" s="1"/>
      <c r="F961" s="1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1"/>
      <c r="T961" s="64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04"/>
      <c r="E962" s="1"/>
      <c r="F962" s="1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1"/>
      <c r="T962" s="64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04"/>
      <c r="E963" s="1"/>
      <c r="F963" s="1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1"/>
      <c r="T963" s="64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04"/>
      <c r="E964" s="1"/>
      <c r="F964" s="1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1"/>
      <c r="T964" s="64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04"/>
      <c r="E965" s="1"/>
      <c r="F965" s="1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1"/>
      <c r="T965" s="64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04"/>
      <c r="E966" s="1"/>
      <c r="F966" s="1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1"/>
      <c r="T966" s="64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04"/>
      <c r="E967" s="1"/>
      <c r="F967" s="1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1"/>
      <c r="T967" s="64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04"/>
      <c r="E968" s="1"/>
      <c r="F968" s="1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1"/>
      <c r="T968" s="64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04"/>
      <c r="E969" s="1"/>
      <c r="F969" s="1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1"/>
      <c r="T969" s="64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04"/>
      <c r="E970" s="1"/>
      <c r="F970" s="1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1"/>
      <c r="T970" s="64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04"/>
      <c r="E971" s="1"/>
      <c r="F971" s="1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1"/>
      <c r="T971" s="64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04"/>
      <c r="E972" s="1"/>
      <c r="F972" s="1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1"/>
      <c r="T972" s="64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04"/>
      <c r="E973" s="1"/>
      <c r="F973" s="1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1"/>
      <c r="T973" s="64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04"/>
      <c r="E974" s="1"/>
      <c r="F974" s="1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1"/>
      <c r="T974" s="64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04"/>
      <c r="E975" s="1"/>
      <c r="F975" s="1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1"/>
      <c r="T975" s="64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04"/>
      <c r="E976" s="1"/>
      <c r="F976" s="1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1"/>
      <c r="T976" s="64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04"/>
      <c r="E977" s="1"/>
      <c r="F977" s="1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1"/>
      <c r="T977" s="64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04"/>
      <c r="E978" s="1"/>
      <c r="F978" s="1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1"/>
      <c r="T978" s="64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04"/>
      <c r="E979" s="1"/>
      <c r="F979" s="1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1"/>
      <c r="T979" s="64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04"/>
      <c r="E980" s="1"/>
      <c r="F980" s="1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1"/>
      <c r="T980" s="64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04"/>
      <c r="E981" s="1"/>
      <c r="F981" s="1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1"/>
      <c r="T981" s="64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04"/>
      <c r="E982" s="1"/>
      <c r="F982" s="1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1"/>
      <c r="T982" s="64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04"/>
      <c r="E983" s="1"/>
      <c r="F983" s="1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1"/>
      <c r="T983" s="64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04"/>
      <c r="E984" s="1"/>
      <c r="F984" s="1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1"/>
      <c r="T984" s="64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04"/>
      <c r="E985" s="1"/>
      <c r="F985" s="1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1"/>
      <c r="T985" s="64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04"/>
      <c r="E986" s="1"/>
      <c r="F986" s="1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1"/>
      <c r="T986" s="64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04"/>
      <c r="E987" s="1"/>
      <c r="F987" s="1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1"/>
      <c r="T987" s="64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204"/>
      <c r="E988" s="1"/>
      <c r="F988" s="1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1"/>
      <c r="T988" s="64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204"/>
      <c r="E989" s="1"/>
      <c r="F989" s="1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1"/>
      <c r="T989" s="64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204"/>
      <c r="E990" s="1"/>
      <c r="F990" s="1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1"/>
      <c r="T990" s="64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204"/>
      <c r="E991" s="1"/>
      <c r="F991" s="1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1"/>
      <c r="T991" s="64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204"/>
      <c r="E992" s="1"/>
      <c r="F992" s="1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1"/>
      <c r="T992" s="64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204"/>
      <c r="E993" s="1"/>
      <c r="F993" s="1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1"/>
      <c r="T993" s="64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204"/>
      <c r="E994" s="1"/>
      <c r="F994" s="1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1"/>
      <c r="T994" s="64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204"/>
      <c r="E995" s="1"/>
      <c r="F995" s="1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1"/>
      <c r="T995" s="64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204"/>
      <c r="E996" s="1"/>
      <c r="F996" s="1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1"/>
      <c r="T996" s="64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204"/>
      <c r="E997" s="1"/>
      <c r="F997" s="1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1"/>
      <c r="T997" s="64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204"/>
      <c r="E998" s="1"/>
      <c r="F998" s="1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1"/>
      <c r="T998" s="64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204"/>
      <c r="E999" s="1"/>
      <c r="F999" s="1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1"/>
      <c r="T999" s="64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204"/>
      <c r="E1000" s="1"/>
      <c r="F1000" s="1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1"/>
      <c r="T1000" s="64"/>
      <c r="U1000" s="1"/>
      <c r="V1000" s="1"/>
      <c r="W1000" s="1"/>
      <c r="X1000" s="1"/>
      <c r="Y1000" s="1"/>
      <c r="Z1000" s="1"/>
    </row>
  </sheetData>
  <mergeCells count="104">
    <mergeCell ref="B15:E15"/>
    <mergeCell ref="B18:E18"/>
    <mergeCell ref="B19:E19"/>
    <mergeCell ref="B20:E20"/>
    <mergeCell ref="B23:E23"/>
    <mergeCell ref="B24:E24"/>
    <mergeCell ref="G1:T1"/>
    <mergeCell ref="A8:A68"/>
    <mergeCell ref="B8:E8"/>
    <mergeCell ref="B9:E9"/>
    <mergeCell ref="B10:E10"/>
    <mergeCell ref="B11:E11"/>
    <mergeCell ref="B14:E14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F83:F89"/>
    <mergeCell ref="B84:E84"/>
    <mergeCell ref="B85:E85"/>
    <mergeCell ref="B86:E86"/>
    <mergeCell ref="B87:E87"/>
    <mergeCell ref="B88:E88"/>
    <mergeCell ref="B89:E89"/>
    <mergeCell ref="F69:F82"/>
    <mergeCell ref="F90:F92"/>
    <mergeCell ref="F94:F10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01:E101"/>
    <mergeCell ref="F101:F125"/>
    <mergeCell ref="B102:E102"/>
    <mergeCell ref="B103:E103"/>
    <mergeCell ref="B104:E104"/>
    <mergeCell ref="B105:E105"/>
    <mergeCell ref="B106:E106"/>
    <mergeCell ref="F126:F131"/>
    <mergeCell ref="F132:F137"/>
    <mergeCell ref="F138:F147"/>
    <mergeCell ref="B146:E146"/>
    <mergeCell ref="B147:E147"/>
    <mergeCell ref="B125:E125"/>
    <mergeCell ref="B126:E126"/>
    <mergeCell ref="B127:E127"/>
    <mergeCell ref="B128:E128"/>
    <mergeCell ref="B129:E129"/>
    <mergeCell ref="B130:E130"/>
    <mergeCell ref="B131:E131"/>
    <mergeCell ref="B67:E67"/>
    <mergeCell ref="B68:E68"/>
    <mergeCell ref="A69:A148"/>
    <mergeCell ref="B69:E69"/>
    <mergeCell ref="B70:E70"/>
    <mergeCell ref="B71:E71"/>
    <mergeCell ref="B90:E90"/>
    <mergeCell ref="B148:E148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2.0"/>
    <col customWidth="1" min="2" max="2" width="15.43"/>
    <col customWidth="1" min="3" max="3" width="15.57"/>
    <col customWidth="1" min="4" max="4" width="15.43"/>
    <col customWidth="1" min="5" max="5" width="15.57"/>
    <col customWidth="1" min="6" max="6" width="10.71"/>
    <col customWidth="1" min="7" max="9" width="6.71"/>
    <col customWidth="1" min="10" max="10" width="14.0"/>
    <col customWidth="1" min="11" max="26" width="10.71"/>
  </cols>
  <sheetData>
    <row r="1">
      <c r="A1" s="286" t="s">
        <v>492</v>
      </c>
      <c r="B1" s="286"/>
      <c r="C1" s="64">
        <v>70000.0</v>
      </c>
      <c r="D1" s="286"/>
      <c r="E1" s="64">
        <v>74175.0</v>
      </c>
      <c r="J1" s="287" t="s">
        <v>493</v>
      </c>
    </row>
    <row r="2">
      <c r="A2" s="286" t="s">
        <v>494</v>
      </c>
      <c r="B2" s="286"/>
      <c r="C2" s="64"/>
      <c r="D2" s="286"/>
      <c r="E2" s="64"/>
    </row>
    <row r="3">
      <c r="A3" s="286" t="s">
        <v>495</v>
      </c>
      <c r="B3" s="286"/>
      <c r="C3" s="64"/>
      <c r="D3" s="286"/>
      <c r="E3" s="64">
        <f>D14/20</f>
        <v>0</v>
      </c>
    </row>
    <row r="4">
      <c r="A4" s="286" t="s">
        <v>496</v>
      </c>
      <c r="B4" s="286"/>
      <c r="C4" s="64"/>
      <c r="D4" s="286"/>
      <c r="E4" s="64"/>
    </row>
    <row r="5">
      <c r="A5" s="286" t="s">
        <v>497</v>
      </c>
      <c r="B5" s="288"/>
      <c r="C5" s="289">
        <f>+SUM(C1:C4)</f>
        <v>70000</v>
      </c>
      <c r="D5" s="288"/>
      <c r="E5" s="289">
        <f>+SUM(E1:E4)</f>
        <v>74175</v>
      </c>
      <c r="G5" s="1"/>
      <c r="H5" s="1"/>
      <c r="I5" s="55"/>
      <c r="J5" s="143"/>
    </row>
    <row r="6">
      <c r="A6" s="286"/>
      <c r="B6" s="288"/>
      <c r="C6" s="288"/>
      <c r="D6" s="288"/>
      <c r="E6" s="288"/>
      <c r="G6" s="55"/>
      <c r="H6" s="55"/>
      <c r="I6" s="55"/>
      <c r="J6" s="143"/>
    </row>
    <row r="7">
      <c r="A7" s="290"/>
      <c r="B7" s="291" t="s">
        <v>498</v>
      </c>
      <c r="C7" s="292"/>
      <c r="D7" s="291" t="s">
        <v>499</v>
      </c>
      <c r="E7" s="292"/>
      <c r="G7" s="293"/>
      <c r="I7" s="293"/>
      <c r="J7" s="143"/>
    </row>
    <row r="8">
      <c r="A8" s="294" t="s">
        <v>500</v>
      </c>
      <c r="B8" s="295">
        <f>+'COMPTE DE RESULTAT'!B2</f>
        <v>75285.52</v>
      </c>
      <c r="C8" s="296">
        <f>B8/C5</f>
        <v>1.075507429</v>
      </c>
      <c r="D8" s="295">
        <f>+'COMPTE DE RESULTAT'!E2</f>
        <v>76866.01</v>
      </c>
      <c r="E8" s="296">
        <f>D8/E5</f>
        <v>1.036279205</v>
      </c>
      <c r="J8" s="143"/>
    </row>
    <row r="9">
      <c r="A9" s="294" t="s">
        <v>501</v>
      </c>
      <c r="B9" s="297">
        <f>'MS STRUCTURE'!IR2</f>
        <v>184107.9338</v>
      </c>
      <c r="C9" s="296">
        <f>B9/C5</f>
        <v>2.63011334</v>
      </c>
      <c r="D9" s="297"/>
      <c r="E9" s="296">
        <f>D9/E5</f>
        <v>0</v>
      </c>
      <c r="J9" s="143"/>
    </row>
    <row r="10">
      <c r="A10" s="298" t="s">
        <v>502</v>
      </c>
      <c r="B10" s="299">
        <f>B9+B8</f>
        <v>259393.4538</v>
      </c>
      <c r="C10" s="300">
        <f>B10/C5</f>
        <v>3.705620769</v>
      </c>
      <c r="D10" s="299">
        <f>D9+D8</f>
        <v>76866.01</v>
      </c>
      <c r="E10" s="300">
        <f>D10/E5</f>
        <v>1.036279205</v>
      </c>
      <c r="J10" s="143"/>
    </row>
    <row r="11">
      <c r="A11" s="294" t="s">
        <v>503</v>
      </c>
      <c r="B11" s="301">
        <f>+'COMPTE DE RESULTAT'!B1</f>
        <v>1907.47</v>
      </c>
      <c r="C11" s="296">
        <f>B11/C5</f>
        <v>0.02724957143</v>
      </c>
      <c r="D11" s="301">
        <f>+'COMPTE DE RESULTAT'!E1</f>
        <v>11821.65</v>
      </c>
      <c r="E11" s="296">
        <f>D11/E5</f>
        <v>0.1593751264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94" t="s">
        <v>504</v>
      </c>
      <c r="B12" s="302">
        <f>'MS INDIRECT'!IR2</f>
        <v>182980</v>
      </c>
      <c r="C12" s="303">
        <f>B12/C5</f>
        <v>2.614</v>
      </c>
      <c r="D12" s="302"/>
      <c r="E12" s="303">
        <f>D12/E5</f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98" t="s">
        <v>505</v>
      </c>
      <c r="B13" s="299">
        <f>B11+B12</f>
        <v>184887.47</v>
      </c>
      <c r="C13" s="300">
        <f>B13/C5</f>
        <v>2.641249571</v>
      </c>
      <c r="D13" s="299">
        <f>D11+D12</f>
        <v>11821.65</v>
      </c>
      <c r="E13" s="300">
        <f>D13/E5</f>
        <v>0.1593751264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94" t="s">
        <v>506</v>
      </c>
      <c r="B14" s="304" t="str">
        <f>+'COMPTE DE RESULTAT'!B165</f>
        <v/>
      </c>
      <c r="C14" s="305"/>
      <c r="D14" s="306" t="str">
        <f>+'COMPTE DE RESULTAT'!E165</f>
        <v/>
      </c>
      <c r="E14" s="305"/>
      <c r="J14" s="143"/>
    </row>
    <row r="15">
      <c r="A15" s="294" t="s">
        <v>507</v>
      </c>
      <c r="B15" s="307">
        <f>'MS PRODUCTION'!IR2</f>
        <v>182980</v>
      </c>
      <c r="C15" s="296">
        <f>B15/C5</f>
        <v>2.614</v>
      </c>
      <c r="D15" s="307"/>
      <c r="E15" s="296">
        <f>D15/E5</f>
        <v>0</v>
      </c>
      <c r="J15" s="143"/>
    </row>
    <row r="16">
      <c r="A16" s="298" t="s">
        <v>508</v>
      </c>
      <c r="B16" s="299">
        <f>SUM(B14:B15)</f>
        <v>182980</v>
      </c>
      <c r="C16" s="300">
        <f>B16/C5</f>
        <v>2.614</v>
      </c>
      <c r="D16" s="299">
        <f>SUM(D14:D15)</f>
        <v>0</v>
      </c>
      <c r="E16" s="300">
        <f>D16/E5</f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98" t="s">
        <v>509</v>
      </c>
      <c r="B17" s="299">
        <f>B16+B13</f>
        <v>367867.47</v>
      </c>
      <c r="C17" s="300">
        <f>B17/C5</f>
        <v>5.255249571</v>
      </c>
      <c r="D17" s="299">
        <f>D16+D13</f>
        <v>11821.65</v>
      </c>
      <c r="E17" s="300">
        <f>D17/E5</f>
        <v>0.1593751264</v>
      </c>
      <c r="F17" s="143"/>
      <c r="G17" s="293"/>
      <c r="I17" s="308"/>
      <c r="J17" s="143"/>
    </row>
    <row r="18">
      <c r="A18" s="309" t="s">
        <v>510</v>
      </c>
      <c r="B18" s="310">
        <f>B10+B17</f>
        <v>627260.9238</v>
      </c>
      <c r="C18" s="311">
        <f>B18/C5</f>
        <v>8.96087034</v>
      </c>
      <c r="D18" s="310">
        <f>D10+D17</f>
        <v>88687.66</v>
      </c>
      <c r="E18" s="311">
        <f>D18/E5</f>
        <v>1.195654331</v>
      </c>
      <c r="G18" s="293"/>
      <c r="I18" s="308"/>
      <c r="J18" s="143"/>
    </row>
    <row r="19">
      <c r="A19" s="294" t="s">
        <v>511</v>
      </c>
      <c r="B19" s="312">
        <f>+'COMPTE DE RESULTAT'!B3</f>
        <v>81396.5</v>
      </c>
      <c r="C19" s="313">
        <f>+B19/B20</f>
        <v>0.188268987</v>
      </c>
      <c r="D19" s="312">
        <f>+'COMPTE DE RESULTAT'!E3</f>
        <v>37202.82</v>
      </c>
      <c r="E19" s="313">
        <f>+D19/D20</f>
        <v>0.2796276274</v>
      </c>
      <c r="G19" s="293"/>
      <c r="I19" s="308"/>
      <c r="J19" s="143"/>
    </row>
    <row r="20">
      <c r="A20" s="294" t="s">
        <v>512</v>
      </c>
      <c r="B20" s="314">
        <f>+'COMPTE DE RESULTAT'!B52</f>
        <v>432341.52</v>
      </c>
      <c r="C20" s="315"/>
      <c r="D20" s="314">
        <f>+'COMPTE DE RESULTAT'!E52</f>
        <v>133044.15</v>
      </c>
      <c r="E20" s="315"/>
      <c r="G20" s="293"/>
      <c r="I20" s="308"/>
      <c r="J20" s="143"/>
    </row>
    <row r="21" ht="15.75" customHeight="1">
      <c r="A21" s="294" t="s">
        <v>513</v>
      </c>
      <c r="B21" s="316">
        <f>C21*C5</f>
        <v>3156087.935</v>
      </c>
      <c r="C21" s="317">
        <v>45.0869705</v>
      </c>
      <c r="D21" s="316">
        <f>E21*E5</f>
        <v>3344326.037</v>
      </c>
      <c r="E21" s="317">
        <v>45.0869705</v>
      </c>
      <c r="G21" s="293"/>
      <c r="I21" s="308"/>
      <c r="J21" s="143"/>
    </row>
    <row r="22" ht="15.75" customHeight="1">
      <c r="A22" s="294" t="s">
        <v>514</v>
      </c>
      <c r="B22" s="318">
        <f>B21-B17</f>
        <v>2788220.465</v>
      </c>
      <c r="C22" s="319"/>
      <c r="D22" s="318">
        <f>D21-D17</f>
        <v>3332504.387</v>
      </c>
      <c r="E22" s="319"/>
      <c r="G22" s="293"/>
      <c r="I22" s="308"/>
      <c r="J22" s="143"/>
    </row>
    <row r="23" ht="15.75" customHeight="1">
      <c r="A23" s="294" t="s">
        <v>515</v>
      </c>
      <c r="B23" s="318">
        <f>C23*B19</f>
        <v>16279.3</v>
      </c>
      <c r="C23" s="320">
        <v>0.2</v>
      </c>
      <c r="D23" s="318">
        <f>E23*D19</f>
        <v>7440.564</v>
      </c>
      <c r="E23" s="320">
        <v>0.2</v>
      </c>
      <c r="G23" s="293"/>
      <c r="I23" s="308"/>
      <c r="J23" s="143"/>
    </row>
    <row r="24" ht="15.75" customHeight="1">
      <c r="A24" s="294" t="s">
        <v>516</v>
      </c>
      <c r="B24" s="321">
        <f>B23+B22-B10</f>
        <v>2545106.311</v>
      </c>
      <c r="C24" s="322"/>
      <c r="D24" s="321">
        <f>D23+D22-D10</f>
        <v>3263078.941</v>
      </c>
      <c r="E24" s="322"/>
      <c r="G24" s="293"/>
      <c r="I24" s="308"/>
      <c r="J24" s="143"/>
    </row>
    <row r="25" ht="15.75" customHeight="1">
      <c r="A25" s="294" t="s">
        <v>517</v>
      </c>
      <c r="B25" s="323">
        <f>'COMPTE DE RESULTAT'!C339</f>
        <v>22512.36</v>
      </c>
      <c r="C25" s="324">
        <f>+B25-B24</f>
        <v>-2522593.951</v>
      </c>
      <c r="D25" s="323">
        <f>'COMPTE DE RESULTAT'!E339</f>
        <v>-242953.05</v>
      </c>
      <c r="E25" s="324">
        <f>+D25-D24</f>
        <v>-3506031.991</v>
      </c>
      <c r="G25" s="293"/>
      <c r="I25" s="308"/>
      <c r="J25" s="143"/>
    </row>
    <row r="26" ht="15.75" customHeight="1">
      <c r="B26" s="143"/>
      <c r="C26" s="143"/>
      <c r="D26" s="143"/>
      <c r="E26" s="143"/>
      <c r="G26" s="293"/>
      <c r="I26" s="308"/>
      <c r="J26" s="143"/>
    </row>
    <row r="27" ht="15.75" customHeight="1">
      <c r="B27" s="143"/>
      <c r="C27" s="1"/>
      <c r="D27" s="143"/>
      <c r="G27" s="293"/>
      <c r="I27" s="308"/>
      <c r="J27" s="143"/>
    </row>
    <row r="28" ht="15.75" customHeight="1">
      <c r="B28" s="143"/>
      <c r="C28" s="1"/>
      <c r="D28" s="143"/>
      <c r="J28" s="143"/>
    </row>
    <row r="29" ht="15.75" customHeight="1">
      <c r="B29" s="143"/>
      <c r="C29" s="1"/>
      <c r="D29" s="143"/>
      <c r="J29" s="143"/>
    </row>
    <row r="30" ht="15.75" customHeight="1">
      <c r="B30" s="143"/>
      <c r="C30" s="1"/>
      <c r="D30" s="143"/>
      <c r="J30" s="143"/>
    </row>
    <row r="31" ht="15.75" customHeight="1">
      <c r="B31" s="143"/>
      <c r="C31" s="1"/>
      <c r="D31" s="143"/>
      <c r="J31" s="143"/>
    </row>
    <row r="32" ht="15.75" customHeight="1">
      <c r="B32" s="143"/>
      <c r="C32" s="1"/>
      <c r="D32" s="143"/>
      <c r="J32" s="143"/>
    </row>
    <row r="33" ht="15.75" customHeight="1">
      <c r="B33" s="143"/>
      <c r="C33" s="1"/>
      <c r="D33" s="143"/>
      <c r="J33" s="143"/>
    </row>
    <row r="34" ht="15.75" customHeight="1">
      <c r="B34" s="143"/>
      <c r="C34" s="1"/>
      <c r="D34" s="143"/>
      <c r="J34" s="143"/>
    </row>
    <row r="35" ht="15.75" customHeight="1">
      <c r="B35" s="143"/>
      <c r="C35" s="1"/>
      <c r="D35" s="143"/>
      <c r="J35" s="143"/>
    </row>
    <row r="36" ht="15.75" customHeight="1">
      <c r="B36" s="143"/>
      <c r="C36" s="1"/>
      <c r="D36" s="143"/>
      <c r="J36" s="143"/>
    </row>
    <row r="37" ht="15.75" customHeight="1">
      <c r="B37" s="143"/>
      <c r="C37" s="1"/>
      <c r="D37" s="143"/>
      <c r="J37" s="143"/>
    </row>
    <row r="38" ht="15.75" customHeight="1">
      <c r="B38" s="143"/>
      <c r="C38" s="1"/>
      <c r="D38" s="143"/>
      <c r="J38" s="143"/>
    </row>
    <row r="39" ht="15.75" customHeight="1">
      <c r="B39" s="143"/>
      <c r="C39" s="1"/>
      <c r="D39" s="143"/>
      <c r="J39" s="143"/>
    </row>
    <row r="40" ht="15.75" customHeight="1">
      <c r="B40" s="143"/>
      <c r="C40" s="1"/>
      <c r="D40" s="143"/>
      <c r="J40" s="143"/>
    </row>
    <row r="41" ht="15.75" customHeight="1">
      <c r="B41" s="143"/>
      <c r="C41" s="1"/>
      <c r="D41" s="143"/>
      <c r="J41" s="143"/>
    </row>
    <row r="42" ht="15.75" customHeight="1">
      <c r="B42" s="143"/>
      <c r="C42" s="1"/>
      <c r="D42" s="143"/>
      <c r="J42" s="143"/>
    </row>
    <row r="43" ht="15.75" customHeight="1">
      <c r="B43" s="143"/>
      <c r="C43" s="1"/>
      <c r="D43" s="143"/>
      <c r="J43" s="143"/>
    </row>
    <row r="44" ht="15.75" customHeight="1">
      <c r="B44" s="143"/>
      <c r="C44" s="1"/>
      <c r="D44" s="143"/>
      <c r="J44" s="143"/>
    </row>
    <row r="45" ht="15.75" customHeight="1">
      <c r="B45" s="143"/>
      <c r="C45" s="1"/>
      <c r="D45" s="143"/>
      <c r="J45" s="143"/>
    </row>
    <row r="46" ht="15.75" customHeight="1">
      <c r="B46" s="143"/>
      <c r="C46" s="1"/>
      <c r="D46" s="143"/>
      <c r="J46" s="143"/>
    </row>
    <row r="47" ht="15.75" customHeight="1">
      <c r="B47" s="143"/>
      <c r="C47" s="1"/>
      <c r="D47" s="143"/>
      <c r="J47" s="143"/>
    </row>
    <row r="48" ht="15.75" customHeight="1">
      <c r="B48" s="143"/>
      <c r="C48" s="1"/>
      <c r="D48" s="143"/>
      <c r="J48" s="143"/>
    </row>
    <row r="49" ht="15.75" customHeight="1">
      <c r="B49" s="143"/>
      <c r="C49" s="1"/>
      <c r="D49" s="143"/>
      <c r="J49" s="143"/>
    </row>
    <row r="50" ht="15.75" customHeight="1">
      <c r="B50" s="143"/>
      <c r="C50" s="1"/>
      <c r="D50" s="143"/>
      <c r="J50" s="143"/>
    </row>
    <row r="51" ht="15.75" customHeight="1">
      <c r="B51" s="143"/>
      <c r="C51" s="1"/>
      <c r="D51" s="143"/>
      <c r="J51" s="143"/>
    </row>
    <row r="52" ht="15.75" customHeight="1">
      <c r="B52" s="143"/>
      <c r="C52" s="1"/>
      <c r="D52" s="143"/>
      <c r="J52" s="143"/>
    </row>
    <row r="53" ht="15.75" customHeight="1">
      <c r="B53" s="143"/>
      <c r="C53" s="1"/>
      <c r="D53" s="143"/>
      <c r="J53" s="143"/>
    </row>
    <row r="54" ht="15.75" customHeight="1">
      <c r="B54" s="143"/>
      <c r="C54" s="1"/>
      <c r="D54" s="143"/>
      <c r="J54" s="143"/>
    </row>
    <row r="55" ht="15.75" customHeight="1">
      <c r="B55" s="143"/>
      <c r="C55" s="1"/>
      <c r="D55" s="143"/>
      <c r="J55" s="143"/>
    </row>
    <row r="56" ht="15.75" customHeight="1">
      <c r="B56" s="143"/>
      <c r="C56" s="1"/>
      <c r="D56" s="143"/>
      <c r="J56" s="143"/>
    </row>
    <row r="57" ht="15.75" customHeight="1">
      <c r="B57" s="143"/>
      <c r="C57" s="1"/>
      <c r="D57" s="143"/>
      <c r="J57" s="143"/>
    </row>
    <row r="58" ht="15.75" customHeight="1">
      <c r="B58" s="143"/>
      <c r="C58" s="1"/>
      <c r="D58" s="143"/>
      <c r="J58" s="143"/>
    </row>
    <row r="59" ht="15.75" customHeight="1">
      <c r="B59" s="143"/>
      <c r="C59" s="1"/>
      <c r="D59" s="143"/>
      <c r="J59" s="143"/>
    </row>
    <row r="60" ht="15.75" customHeight="1">
      <c r="B60" s="143"/>
      <c r="C60" s="1"/>
      <c r="D60" s="143"/>
      <c r="J60" s="143"/>
    </row>
    <row r="61" ht="15.75" customHeight="1">
      <c r="B61" s="143"/>
      <c r="C61" s="1"/>
      <c r="D61" s="143"/>
      <c r="J61" s="143"/>
    </row>
    <row r="62" ht="15.75" customHeight="1">
      <c r="B62" s="143"/>
      <c r="C62" s="1"/>
      <c r="D62" s="143"/>
      <c r="J62" s="143"/>
    </row>
    <row r="63" ht="15.75" customHeight="1">
      <c r="B63" s="143"/>
      <c r="C63" s="1"/>
      <c r="D63" s="143"/>
      <c r="J63" s="143"/>
    </row>
    <row r="64" ht="15.75" customHeight="1">
      <c r="B64" s="143"/>
      <c r="C64" s="1"/>
      <c r="D64" s="143"/>
      <c r="J64" s="143"/>
    </row>
    <row r="65" ht="15.75" customHeight="1">
      <c r="B65" s="143"/>
      <c r="C65" s="1"/>
      <c r="D65" s="143"/>
      <c r="J65" s="143"/>
    </row>
    <row r="66" ht="15.75" customHeight="1">
      <c r="B66" s="143"/>
      <c r="C66" s="1"/>
      <c r="D66" s="143"/>
      <c r="J66" s="143"/>
    </row>
    <row r="67" ht="15.75" customHeight="1">
      <c r="B67" s="143"/>
      <c r="C67" s="1"/>
      <c r="D67" s="143"/>
      <c r="J67" s="143"/>
    </row>
    <row r="68" ht="15.75" customHeight="1">
      <c r="B68" s="143"/>
      <c r="C68" s="1"/>
      <c r="D68" s="143"/>
      <c r="J68" s="143"/>
    </row>
    <row r="69" ht="15.75" customHeight="1">
      <c r="B69" s="143"/>
      <c r="C69" s="1"/>
      <c r="D69" s="143"/>
      <c r="J69" s="143"/>
    </row>
    <row r="70" ht="15.75" customHeight="1">
      <c r="B70" s="143"/>
      <c r="C70" s="1"/>
      <c r="D70" s="143"/>
      <c r="J70" s="143"/>
    </row>
    <row r="71" ht="15.75" customHeight="1">
      <c r="B71" s="143"/>
      <c r="C71" s="1"/>
      <c r="D71" s="143"/>
      <c r="J71" s="143"/>
    </row>
    <row r="72" ht="15.75" customHeight="1">
      <c r="B72" s="143"/>
      <c r="C72" s="1"/>
      <c r="D72" s="143"/>
      <c r="J72" s="143"/>
    </row>
    <row r="73" ht="15.75" customHeight="1">
      <c r="B73" s="143"/>
      <c r="C73" s="1"/>
      <c r="D73" s="143"/>
      <c r="J73" s="143"/>
    </row>
    <row r="74" ht="15.75" customHeight="1">
      <c r="B74" s="143"/>
      <c r="C74" s="1"/>
      <c r="D74" s="143"/>
      <c r="J74" s="143"/>
    </row>
    <row r="75" ht="15.75" customHeight="1">
      <c r="B75" s="143"/>
      <c r="C75" s="1"/>
      <c r="D75" s="143"/>
      <c r="J75" s="143"/>
    </row>
    <row r="76" ht="15.75" customHeight="1">
      <c r="B76" s="143"/>
      <c r="C76" s="1"/>
      <c r="D76" s="143"/>
      <c r="J76" s="143"/>
    </row>
    <row r="77" ht="15.75" customHeight="1">
      <c r="B77" s="143"/>
      <c r="C77" s="1"/>
      <c r="D77" s="143"/>
      <c r="J77" s="143"/>
    </row>
    <row r="78" ht="15.75" customHeight="1">
      <c r="B78" s="143"/>
      <c r="C78" s="1"/>
      <c r="D78" s="143"/>
      <c r="J78" s="143"/>
    </row>
    <row r="79" ht="15.75" customHeight="1">
      <c r="B79" s="143"/>
      <c r="C79" s="1"/>
      <c r="D79" s="143"/>
      <c r="J79" s="143"/>
    </row>
    <row r="80" ht="15.75" customHeight="1">
      <c r="B80" s="143"/>
      <c r="C80" s="1"/>
      <c r="D80" s="143"/>
      <c r="J80" s="143"/>
    </row>
    <row r="81" ht="15.75" customHeight="1">
      <c r="B81" s="143"/>
      <c r="C81" s="1"/>
      <c r="D81" s="143"/>
      <c r="J81" s="143"/>
    </row>
    <row r="82" ht="15.75" customHeight="1">
      <c r="B82" s="143"/>
      <c r="C82" s="1"/>
      <c r="D82" s="143"/>
      <c r="J82" s="143"/>
    </row>
    <row r="83" ht="15.75" customHeight="1">
      <c r="B83" s="143"/>
      <c r="C83" s="1"/>
      <c r="D83" s="143"/>
      <c r="J83" s="143"/>
    </row>
    <row r="84" ht="15.75" customHeight="1">
      <c r="B84" s="143"/>
      <c r="C84" s="1"/>
      <c r="D84" s="143"/>
      <c r="J84" s="143"/>
    </row>
    <row r="85" ht="15.75" customHeight="1">
      <c r="B85" s="143"/>
      <c r="C85" s="1"/>
      <c r="D85" s="143"/>
      <c r="J85" s="143"/>
    </row>
    <row r="86" ht="15.75" customHeight="1">
      <c r="B86" s="143"/>
      <c r="C86" s="1"/>
      <c r="D86" s="143"/>
      <c r="J86" s="143"/>
    </row>
    <row r="87" ht="15.75" customHeight="1">
      <c r="B87" s="143"/>
      <c r="C87" s="1"/>
      <c r="D87" s="143"/>
      <c r="J87" s="143"/>
    </row>
    <row r="88" ht="15.75" customHeight="1">
      <c r="B88" s="143"/>
      <c r="C88" s="1"/>
      <c r="D88" s="143"/>
      <c r="J88" s="143"/>
    </row>
    <row r="89" ht="15.75" customHeight="1">
      <c r="B89" s="143"/>
      <c r="C89" s="1"/>
      <c r="D89" s="143"/>
      <c r="J89" s="143"/>
    </row>
    <row r="90" ht="15.75" customHeight="1">
      <c r="B90" s="143"/>
      <c r="C90" s="1"/>
      <c r="D90" s="143"/>
      <c r="J90" s="143"/>
    </row>
    <row r="91" ht="15.75" customHeight="1">
      <c r="B91" s="143"/>
      <c r="C91" s="1"/>
      <c r="D91" s="143"/>
      <c r="J91" s="143"/>
    </row>
    <row r="92" ht="15.75" customHeight="1">
      <c r="B92" s="143"/>
      <c r="C92" s="1"/>
      <c r="D92" s="143"/>
      <c r="J92" s="143"/>
    </row>
    <row r="93" ht="15.75" customHeight="1">
      <c r="B93" s="143"/>
      <c r="C93" s="1"/>
      <c r="D93" s="143"/>
      <c r="J93" s="143"/>
    </row>
    <row r="94" ht="15.75" customHeight="1">
      <c r="B94" s="143"/>
      <c r="C94" s="1"/>
      <c r="D94" s="143"/>
      <c r="J94" s="143"/>
    </row>
    <row r="95" ht="15.75" customHeight="1">
      <c r="B95" s="143"/>
      <c r="C95" s="1"/>
      <c r="D95" s="143"/>
      <c r="J95" s="143"/>
    </row>
    <row r="96" ht="15.75" customHeight="1">
      <c r="B96" s="143"/>
      <c r="C96" s="1"/>
      <c r="D96" s="143"/>
      <c r="J96" s="143"/>
    </row>
    <row r="97" ht="15.75" customHeight="1">
      <c r="B97" s="143"/>
      <c r="C97" s="1"/>
      <c r="D97" s="143"/>
      <c r="J97" s="143"/>
    </row>
    <row r="98" ht="15.75" customHeight="1">
      <c r="B98" s="143"/>
      <c r="C98" s="1"/>
      <c r="D98" s="143"/>
      <c r="J98" s="143"/>
    </row>
    <row r="99" ht="15.75" customHeight="1">
      <c r="B99" s="143"/>
      <c r="C99" s="1"/>
      <c r="D99" s="143"/>
      <c r="J99" s="143"/>
    </row>
    <row r="100" ht="15.75" customHeight="1">
      <c r="B100" s="143"/>
      <c r="C100" s="1"/>
      <c r="D100" s="143"/>
      <c r="J100" s="143"/>
    </row>
    <row r="101" ht="15.75" customHeight="1">
      <c r="B101" s="143"/>
      <c r="C101" s="1"/>
      <c r="D101" s="143"/>
      <c r="J101" s="143"/>
    </row>
    <row r="102" ht="15.75" customHeight="1">
      <c r="B102" s="143"/>
      <c r="C102" s="1"/>
      <c r="D102" s="143"/>
      <c r="J102" s="143"/>
    </row>
    <row r="103" ht="15.75" customHeight="1">
      <c r="B103" s="143"/>
      <c r="C103" s="1"/>
      <c r="D103" s="143"/>
      <c r="J103" s="143"/>
    </row>
    <row r="104" ht="15.75" customHeight="1">
      <c r="B104" s="143"/>
      <c r="C104" s="1"/>
      <c r="D104" s="143"/>
      <c r="J104" s="143"/>
    </row>
    <row r="105" ht="15.75" customHeight="1">
      <c r="B105" s="143"/>
      <c r="C105" s="1"/>
      <c r="D105" s="143"/>
      <c r="J105" s="143"/>
    </row>
    <row r="106" ht="15.75" customHeight="1">
      <c r="B106" s="143"/>
      <c r="C106" s="1"/>
      <c r="D106" s="143"/>
      <c r="J106" s="143"/>
    </row>
    <row r="107" ht="15.75" customHeight="1">
      <c r="B107" s="143"/>
      <c r="C107" s="1"/>
      <c r="D107" s="143"/>
      <c r="J107" s="143"/>
    </row>
    <row r="108" ht="15.75" customHeight="1">
      <c r="B108" s="143"/>
      <c r="C108" s="1"/>
      <c r="D108" s="143"/>
      <c r="J108" s="143"/>
    </row>
    <row r="109" ht="15.75" customHeight="1">
      <c r="B109" s="143"/>
      <c r="C109" s="1"/>
      <c r="D109" s="143"/>
      <c r="J109" s="143"/>
    </row>
    <row r="110" ht="15.75" customHeight="1">
      <c r="B110" s="143"/>
      <c r="C110" s="1"/>
      <c r="D110" s="143"/>
      <c r="J110" s="143"/>
    </row>
    <row r="111" ht="15.75" customHeight="1">
      <c r="B111" s="143"/>
      <c r="C111" s="1"/>
      <c r="D111" s="143"/>
      <c r="J111" s="143"/>
    </row>
    <row r="112" ht="15.75" customHeight="1">
      <c r="B112" s="143"/>
      <c r="C112" s="1"/>
      <c r="D112" s="143"/>
      <c r="J112" s="143"/>
    </row>
    <row r="113" ht="15.75" customHeight="1">
      <c r="B113" s="143"/>
      <c r="C113" s="1"/>
      <c r="D113" s="143"/>
      <c r="J113" s="143"/>
    </row>
    <row r="114" ht="15.75" customHeight="1">
      <c r="B114" s="143"/>
      <c r="C114" s="1"/>
      <c r="D114" s="143"/>
      <c r="J114" s="143"/>
    </row>
    <row r="115" ht="15.75" customHeight="1">
      <c r="B115" s="143"/>
      <c r="C115" s="1"/>
      <c r="D115" s="143"/>
      <c r="J115" s="143"/>
    </row>
    <row r="116" ht="15.75" customHeight="1">
      <c r="B116" s="143"/>
      <c r="C116" s="1"/>
      <c r="D116" s="143"/>
      <c r="J116" s="143"/>
    </row>
    <row r="117" ht="15.75" customHeight="1">
      <c r="B117" s="143"/>
      <c r="C117" s="1"/>
      <c r="D117" s="143"/>
      <c r="J117" s="143"/>
    </row>
    <row r="118" ht="15.75" customHeight="1">
      <c r="B118" s="143"/>
      <c r="C118" s="1"/>
      <c r="D118" s="143"/>
      <c r="J118" s="143"/>
    </row>
    <row r="119" ht="15.75" customHeight="1">
      <c r="B119" s="143"/>
      <c r="C119" s="1"/>
      <c r="D119" s="143"/>
      <c r="J119" s="143"/>
    </row>
    <row r="120" ht="15.75" customHeight="1">
      <c r="B120" s="143"/>
      <c r="C120" s="1"/>
      <c r="D120" s="143"/>
      <c r="J120" s="143"/>
    </row>
    <row r="121" ht="15.75" customHeight="1">
      <c r="B121" s="143"/>
      <c r="C121" s="1"/>
      <c r="D121" s="143"/>
      <c r="J121" s="143"/>
    </row>
    <row r="122" ht="15.75" customHeight="1">
      <c r="B122" s="143"/>
      <c r="C122" s="1"/>
      <c r="D122" s="143"/>
      <c r="J122" s="143"/>
    </row>
    <row r="123" ht="15.75" customHeight="1">
      <c r="B123" s="143"/>
      <c r="C123" s="1"/>
      <c r="D123" s="143"/>
      <c r="J123" s="143"/>
    </row>
    <row r="124" ht="15.75" customHeight="1">
      <c r="B124" s="143"/>
      <c r="C124" s="1"/>
      <c r="D124" s="143"/>
      <c r="J124" s="143"/>
    </row>
    <row r="125" ht="15.75" customHeight="1">
      <c r="B125" s="143"/>
      <c r="C125" s="1"/>
      <c r="D125" s="143"/>
      <c r="J125" s="143"/>
    </row>
    <row r="126" ht="15.75" customHeight="1">
      <c r="B126" s="143"/>
      <c r="C126" s="1"/>
      <c r="D126" s="143"/>
      <c r="J126" s="143"/>
    </row>
    <row r="127" ht="15.75" customHeight="1">
      <c r="B127" s="143"/>
      <c r="C127" s="1"/>
      <c r="D127" s="143"/>
      <c r="J127" s="143"/>
    </row>
    <row r="128" ht="15.75" customHeight="1">
      <c r="B128" s="143"/>
      <c r="C128" s="1"/>
      <c r="D128" s="143"/>
      <c r="J128" s="143"/>
    </row>
    <row r="129" ht="15.75" customHeight="1">
      <c r="B129" s="143"/>
      <c r="C129" s="1"/>
      <c r="D129" s="143"/>
      <c r="J129" s="143"/>
    </row>
    <row r="130" ht="15.75" customHeight="1">
      <c r="B130" s="143"/>
      <c r="C130" s="1"/>
      <c r="D130" s="143"/>
      <c r="J130" s="143"/>
    </row>
    <row r="131" ht="15.75" customHeight="1">
      <c r="B131" s="143"/>
      <c r="C131" s="1"/>
      <c r="D131" s="143"/>
      <c r="J131" s="143"/>
    </row>
    <row r="132" ht="15.75" customHeight="1">
      <c r="B132" s="143"/>
      <c r="C132" s="1"/>
      <c r="D132" s="143"/>
      <c r="J132" s="143"/>
    </row>
    <row r="133" ht="15.75" customHeight="1">
      <c r="B133" s="143"/>
      <c r="C133" s="1"/>
      <c r="D133" s="143"/>
      <c r="J133" s="143"/>
    </row>
    <row r="134" ht="15.75" customHeight="1">
      <c r="B134" s="143"/>
      <c r="C134" s="1"/>
      <c r="D134" s="143"/>
      <c r="J134" s="143"/>
    </row>
    <row r="135" ht="15.75" customHeight="1">
      <c r="B135" s="143"/>
      <c r="C135" s="1"/>
      <c r="D135" s="143"/>
      <c r="J135" s="143"/>
    </row>
    <row r="136" ht="15.75" customHeight="1">
      <c r="B136" s="143"/>
      <c r="C136" s="1"/>
      <c r="D136" s="143"/>
      <c r="J136" s="143"/>
    </row>
    <row r="137" ht="15.75" customHeight="1">
      <c r="B137" s="143"/>
      <c r="C137" s="1"/>
      <c r="D137" s="143"/>
      <c r="J137" s="143"/>
    </row>
    <row r="138" ht="15.75" customHeight="1">
      <c r="B138" s="143"/>
      <c r="C138" s="1"/>
      <c r="D138" s="143"/>
      <c r="J138" s="143"/>
    </row>
    <row r="139" ht="15.75" customHeight="1">
      <c r="B139" s="143"/>
      <c r="C139" s="1"/>
      <c r="D139" s="143"/>
      <c r="J139" s="143"/>
    </row>
    <row r="140" ht="15.75" customHeight="1">
      <c r="B140" s="143"/>
      <c r="C140" s="1"/>
      <c r="D140" s="143"/>
      <c r="J140" s="143"/>
    </row>
    <row r="141" ht="15.75" customHeight="1">
      <c r="B141" s="143"/>
      <c r="C141" s="1"/>
      <c r="D141" s="143"/>
      <c r="J141" s="143"/>
    </row>
    <row r="142" ht="15.75" customHeight="1">
      <c r="B142" s="143"/>
      <c r="C142" s="1"/>
      <c r="D142" s="143"/>
      <c r="J142" s="143"/>
    </row>
    <row r="143" ht="15.75" customHeight="1">
      <c r="B143" s="143"/>
      <c r="C143" s="1"/>
      <c r="D143" s="143"/>
      <c r="J143" s="143"/>
    </row>
    <row r="144" ht="15.75" customHeight="1">
      <c r="B144" s="143"/>
      <c r="C144" s="1"/>
      <c r="D144" s="143"/>
      <c r="J144" s="143"/>
    </row>
    <row r="145" ht="15.75" customHeight="1">
      <c r="B145" s="143"/>
      <c r="C145" s="1"/>
      <c r="D145" s="143"/>
      <c r="J145" s="143"/>
    </row>
    <row r="146" ht="15.75" customHeight="1">
      <c r="B146" s="143"/>
      <c r="C146" s="1"/>
      <c r="D146" s="143"/>
      <c r="J146" s="143"/>
    </row>
    <row r="147" ht="15.75" customHeight="1">
      <c r="B147" s="143"/>
      <c r="C147" s="1"/>
      <c r="D147" s="143"/>
      <c r="J147" s="143"/>
    </row>
    <row r="148" ht="15.75" customHeight="1">
      <c r="B148" s="143"/>
      <c r="C148" s="1"/>
      <c r="D148" s="143"/>
      <c r="J148" s="143"/>
    </row>
    <row r="149" ht="15.75" customHeight="1">
      <c r="B149" s="143"/>
      <c r="C149" s="1"/>
      <c r="D149" s="143"/>
      <c r="J149" s="143"/>
    </row>
    <row r="150" ht="15.75" customHeight="1">
      <c r="B150" s="143"/>
      <c r="C150" s="1"/>
      <c r="D150" s="143"/>
      <c r="J150" s="143"/>
    </row>
    <row r="151" ht="15.75" customHeight="1">
      <c r="B151" s="143"/>
      <c r="C151" s="1"/>
      <c r="D151" s="143"/>
      <c r="J151" s="143"/>
    </row>
    <row r="152" ht="15.75" customHeight="1">
      <c r="B152" s="143"/>
      <c r="C152" s="1"/>
      <c r="D152" s="143"/>
      <c r="J152" s="143"/>
    </row>
    <row r="153" ht="15.75" customHeight="1">
      <c r="B153" s="143"/>
      <c r="C153" s="1"/>
      <c r="D153" s="143"/>
      <c r="J153" s="143"/>
    </row>
    <row r="154" ht="15.75" customHeight="1">
      <c r="B154" s="143"/>
      <c r="C154" s="1"/>
      <c r="D154" s="143"/>
      <c r="J154" s="143"/>
    </row>
    <row r="155" ht="15.75" customHeight="1">
      <c r="B155" s="143"/>
      <c r="C155" s="1"/>
      <c r="D155" s="143"/>
      <c r="J155" s="143"/>
    </row>
    <row r="156" ht="15.75" customHeight="1">
      <c r="B156" s="143"/>
      <c r="C156" s="1"/>
      <c r="D156" s="143"/>
      <c r="J156" s="143"/>
    </row>
    <row r="157" ht="15.75" customHeight="1">
      <c r="B157" s="143"/>
      <c r="C157" s="1"/>
      <c r="D157" s="143"/>
      <c r="J157" s="143"/>
    </row>
    <row r="158" ht="15.75" customHeight="1">
      <c r="B158" s="143"/>
      <c r="C158" s="1"/>
      <c r="D158" s="143"/>
      <c r="J158" s="143"/>
    </row>
    <row r="159" ht="15.75" customHeight="1">
      <c r="B159" s="143"/>
      <c r="C159" s="1"/>
      <c r="D159" s="143"/>
      <c r="J159" s="143"/>
    </row>
    <row r="160" ht="15.75" customHeight="1">
      <c r="B160" s="143"/>
      <c r="C160" s="1"/>
      <c r="D160" s="143"/>
      <c r="J160" s="143"/>
    </row>
    <row r="161" ht="15.75" customHeight="1">
      <c r="B161" s="143"/>
      <c r="C161" s="1"/>
      <c r="D161" s="143"/>
      <c r="J161" s="143"/>
    </row>
    <row r="162" ht="15.75" customHeight="1">
      <c r="B162" s="143"/>
      <c r="C162" s="1"/>
      <c r="D162" s="143"/>
      <c r="J162" s="143"/>
    </row>
    <row r="163" ht="15.75" customHeight="1">
      <c r="B163" s="143"/>
      <c r="C163" s="1"/>
      <c r="D163" s="143"/>
      <c r="J163" s="143"/>
    </row>
    <row r="164" ht="15.75" customHeight="1">
      <c r="B164" s="143"/>
      <c r="C164" s="1"/>
      <c r="D164" s="143"/>
      <c r="J164" s="143"/>
    </row>
    <row r="165" ht="15.75" customHeight="1">
      <c r="B165" s="143"/>
      <c r="C165" s="1"/>
      <c r="D165" s="143"/>
      <c r="J165" s="143"/>
    </row>
    <row r="166" ht="15.75" customHeight="1">
      <c r="B166" s="143"/>
      <c r="C166" s="1"/>
      <c r="D166" s="143"/>
      <c r="J166" s="143"/>
    </row>
    <row r="167" ht="15.75" customHeight="1">
      <c r="B167" s="143"/>
      <c r="C167" s="1"/>
      <c r="D167" s="143"/>
      <c r="J167" s="143"/>
    </row>
    <row r="168" ht="15.75" customHeight="1">
      <c r="B168" s="143"/>
      <c r="C168" s="1"/>
      <c r="D168" s="143"/>
      <c r="J168" s="143"/>
    </row>
    <row r="169" ht="15.75" customHeight="1">
      <c r="B169" s="143"/>
      <c r="C169" s="1"/>
      <c r="D169" s="143"/>
      <c r="J169" s="143"/>
    </row>
    <row r="170" ht="15.75" customHeight="1">
      <c r="B170" s="143"/>
      <c r="C170" s="1"/>
      <c r="D170" s="143"/>
      <c r="J170" s="143"/>
    </row>
    <row r="171" ht="15.75" customHeight="1">
      <c r="B171" s="143"/>
      <c r="C171" s="1"/>
      <c r="D171" s="143"/>
      <c r="J171" s="143"/>
    </row>
    <row r="172" ht="15.75" customHeight="1">
      <c r="B172" s="143"/>
      <c r="C172" s="1"/>
      <c r="D172" s="143"/>
      <c r="J172" s="143"/>
    </row>
    <row r="173" ht="15.75" customHeight="1">
      <c r="B173" s="143"/>
      <c r="C173" s="1"/>
      <c r="D173" s="143"/>
      <c r="J173" s="143"/>
    </row>
    <row r="174" ht="15.75" customHeight="1">
      <c r="B174" s="143"/>
      <c r="C174" s="1"/>
      <c r="D174" s="143"/>
      <c r="J174" s="143"/>
    </row>
    <row r="175" ht="15.75" customHeight="1">
      <c r="B175" s="143"/>
      <c r="C175" s="1"/>
      <c r="D175" s="143"/>
      <c r="J175" s="143"/>
    </row>
    <row r="176" ht="15.75" customHeight="1">
      <c r="B176" s="143"/>
      <c r="C176" s="1"/>
      <c r="D176" s="143"/>
      <c r="J176" s="143"/>
    </row>
    <row r="177" ht="15.75" customHeight="1">
      <c r="B177" s="143"/>
      <c r="C177" s="1"/>
      <c r="D177" s="143"/>
      <c r="J177" s="143"/>
    </row>
    <row r="178" ht="15.75" customHeight="1">
      <c r="B178" s="143"/>
      <c r="C178" s="1"/>
      <c r="D178" s="143"/>
      <c r="J178" s="143"/>
    </row>
    <row r="179" ht="15.75" customHeight="1">
      <c r="B179" s="143"/>
      <c r="C179" s="1"/>
      <c r="D179" s="143"/>
      <c r="J179" s="143"/>
    </row>
    <row r="180" ht="15.75" customHeight="1">
      <c r="B180" s="143"/>
      <c r="C180" s="1"/>
      <c r="D180" s="143"/>
      <c r="J180" s="143"/>
    </row>
    <row r="181" ht="15.75" customHeight="1">
      <c r="B181" s="143"/>
      <c r="C181" s="1"/>
      <c r="D181" s="143"/>
      <c r="J181" s="143"/>
    </row>
    <row r="182" ht="15.75" customHeight="1">
      <c r="B182" s="143"/>
      <c r="C182" s="1"/>
      <c r="D182" s="143"/>
      <c r="J182" s="143"/>
    </row>
    <row r="183" ht="15.75" customHeight="1">
      <c r="B183" s="143"/>
      <c r="C183" s="1"/>
      <c r="D183" s="143"/>
      <c r="J183" s="143"/>
    </row>
    <row r="184" ht="15.75" customHeight="1">
      <c r="B184" s="143"/>
      <c r="C184" s="1"/>
      <c r="D184" s="143"/>
      <c r="J184" s="143"/>
    </row>
    <row r="185" ht="15.75" customHeight="1">
      <c r="B185" s="143"/>
      <c r="C185" s="1"/>
      <c r="D185" s="143"/>
      <c r="J185" s="143"/>
    </row>
    <row r="186" ht="15.75" customHeight="1">
      <c r="B186" s="143"/>
      <c r="C186" s="1"/>
      <c r="D186" s="143"/>
      <c r="J186" s="143"/>
    </row>
    <row r="187" ht="15.75" customHeight="1">
      <c r="B187" s="143"/>
      <c r="C187" s="1"/>
      <c r="D187" s="143"/>
      <c r="J187" s="143"/>
    </row>
    <row r="188" ht="15.75" customHeight="1">
      <c r="B188" s="143"/>
      <c r="C188" s="1"/>
      <c r="D188" s="143"/>
      <c r="J188" s="143"/>
    </row>
    <row r="189" ht="15.75" customHeight="1">
      <c r="B189" s="143"/>
      <c r="C189" s="1"/>
      <c r="D189" s="143"/>
      <c r="J189" s="143"/>
    </row>
    <row r="190" ht="15.75" customHeight="1">
      <c r="B190" s="143"/>
      <c r="C190" s="1"/>
      <c r="D190" s="143"/>
      <c r="J190" s="143"/>
    </row>
    <row r="191" ht="15.75" customHeight="1">
      <c r="B191" s="143"/>
      <c r="C191" s="1"/>
      <c r="D191" s="143"/>
      <c r="J191" s="143"/>
    </row>
    <row r="192" ht="15.75" customHeight="1">
      <c r="B192" s="143"/>
      <c r="C192" s="1"/>
      <c r="D192" s="143"/>
      <c r="J192" s="143"/>
    </row>
    <row r="193" ht="15.75" customHeight="1">
      <c r="B193" s="143"/>
      <c r="C193" s="1"/>
      <c r="D193" s="143"/>
      <c r="J193" s="143"/>
    </row>
    <row r="194" ht="15.75" customHeight="1">
      <c r="B194" s="143"/>
      <c r="C194" s="1"/>
      <c r="D194" s="143"/>
      <c r="J194" s="143"/>
    </row>
    <row r="195" ht="15.75" customHeight="1">
      <c r="B195" s="143"/>
      <c r="C195" s="1"/>
      <c r="D195" s="143"/>
      <c r="J195" s="143"/>
    </row>
    <row r="196" ht="15.75" customHeight="1">
      <c r="B196" s="143"/>
      <c r="C196" s="1"/>
      <c r="D196" s="143"/>
      <c r="J196" s="143"/>
    </row>
    <row r="197" ht="15.75" customHeight="1">
      <c r="B197" s="143"/>
      <c r="C197" s="1"/>
      <c r="D197" s="143"/>
      <c r="J197" s="143"/>
    </row>
    <row r="198" ht="15.75" customHeight="1">
      <c r="B198" s="143"/>
      <c r="C198" s="1"/>
      <c r="D198" s="143"/>
      <c r="J198" s="143"/>
    </row>
    <row r="199" ht="15.75" customHeight="1">
      <c r="B199" s="143"/>
      <c r="C199" s="1"/>
      <c r="D199" s="143"/>
      <c r="J199" s="143"/>
    </row>
    <row r="200" ht="15.75" customHeight="1">
      <c r="B200" s="143"/>
      <c r="C200" s="1"/>
      <c r="D200" s="143"/>
      <c r="J200" s="143"/>
    </row>
    <row r="201" ht="15.75" customHeight="1">
      <c r="B201" s="143"/>
      <c r="C201" s="1"/>
      <c r="D201" s="143"/>
      <c r="J201" s="143"/>
    </row>
    <row r="202" ht="15.75" customHeight="1">
      <c r="B202" s="143"/>
      <c r="C202" s="1"/>
      <c r="D202" s="143"/>
      <c r="J202" s="143"/>
    </row>
    <row r="203" ht="15.75" customHeight="1">
      <c r="B203" s="143"/>
      <c r="C203" s="1"/>
      <c r="D203" s="143"/>
      <c r="J203" s="143"/>
    </row>
    <row r="204" ht="15.75" customHeight="1">
      <c r="B204" s="143"/>
      <c r="C204" s="1"/>
      <c r="D204" s="143"/>
      <c r="J204" s="143"/>
    </row>
    <row r="205" ht="15.75" customHeight="1">
      <c r="B205" s="143"/>
      <c r="C205" s="1"/>
      <c r="D205" s="143"/>
      <c r="J205" s="143"/>
    </row>
    <row r="206" ht="15.75" customHeight="1">
      <c r="B206" s="143"/>
      <c r="C206" s="1"/>
      <c r="D206" s="143"/>
      <c r="J206" s="143"/>
    </row>
    <row r="207" ht="15.75" customHeight="1">
      <c r="B207" s="143"/>
      <c r="C207" s="1"/>
      <c r="D207" s="143"/>
      <c r="J207" s="143"/>
    </row>
    <row r="208" ht="15.75" customHeight="1">
      <c r="B208" s="143"/>
      <c r="C208" s="1"/>
      <c r="D208" s="143"/>
      <c r="J208" s="143"/>
    </row>
    <row r="209" ht="15.75" customHeight="1">
      <c r="B209" s="143"/>
      <c r="C209" s="1"/>
      <c r="D209" s="143"/>
      <c r="J209" s="143"/>
    </row>
    <row r="210" ht="15.75" customHeight="1">
      <c r="B210" s="143"/>
      <c r="C210" s="1"/>
      <c r="D210" s="143"/>
      <c r="J210" s="143"/>
    </row>
    <row r="211" ht="15.75" customHeight="1">
      <c r="B211" s="143"/>
      <c r="C211" s="1"/>
      <c r="D211" s="143"/>
      <c r="J211" s="143"/>
    </row>
    <row r="212" ht="15.75" customHeight="1">
      <c r="B212" s="143"/>
      <c r="C212" s="1"/>
      <c r="D212" s="143"/>
      <c r="J212" s="143"/>
    </row>
    <row r="213" ht="15.75" customHeight="1">
      <c r="B213" s="143"/>
      <c r="C213" s="1"/>
      <c r="D213" s="143"/>
      <c r="J213" s="143"/>
    </row>
    <row r="214" ht="15.75" customHeight="1">
      <c r="B214" s="143"/>
      <c r="C214" s="1"/>
      <c r="D214" s="143"/>
      <c r="J214" s="143"/>
    </row>
    <row r="215" ht="15.75" customHeight="1">
      <c r="B215" s="143"/>
      <c r="C215" s="1"/>
      <c r="D215" s="143"/>
      <c r="J215" s="143"/>
    </row>
    <row r="216" ht="15.75" customHeight="1">
      <c r="B216" s="143"/>
      <c r="C216" s="1"/>
      <c r="D216" s="143"/>
      <c r="J216" s="143"/>
    </row>
    <row r="217" ht="15.75" customHeight="1">
      <c r="B217" s="143"/>
      <c r="C217" s="1"/>
      <c r="D217" s="143"/>
      <c r="J217" s="143"/>
    </row>
    <row r="218" ht="15.75" customHeight="1">
      <c r="B218" s="143"/>
      <c r="C218" s="1"/>
      <c r="D218" s="143"/>
      <c r="J218" s="143"/>
    </row>
    <row r="219" ht="15.75" customHeight="1">
      <c r="B219" s="143"/>
      <c r="C219" s="1"/>
      <c r="D219" s="143"/>
      <c r="J219" s="143"/>
    </row>
    <row r="220" ht="15.75" customHeight="1">
      <c r="B220" s="143"/>
      <c r="C220" s="1"/>
      <c r="D220" s="143"/>
      <c r="J220" s="143"/>
    </row>
    <row r="221" ht="15.75" customHeight="1">
      <c r="B221" s="143"/>
      <c r="C221" s="1"/>
      <c r="D221" s="143"/>
      <c r="J221" s="143"/>
    </row>
    <row r="222" ht="15.75" customHeight="1">
      <c r="B222" s="143"/>
      <c r="C222" s="1"/>
      <c r="D222" s="143"/>
      <c r="J222" s="143"/>
    </row>
    <row r="223" ht="15.75" customHeight="1">
      <c r="B223" s="143"/>
      <c r="C223" s="1"/>
      <c r="D223" s="143"/>
      <c r="J223" s="143"/>
    </row>
    <row r="224" ht="15.75" customHeight="1">
      <c r="B224" s="143"/>
      <c r="C224" s="1"/>
      <c r="D224" s="143"/>
      <c r="J224" s="143"/>
    </row>
    <row r="225" ht="15.75" customHeight="1">
      <c r="B225" s="143"/>
      <c r="C225" s="1"/>
      <c r="D225" s="143"/>
      <c r="J225" s="143"/>
    </row>
    <row r="226" ht="15.75" customHeight="1">
      <c r="B226" s="143"/>
      <c r="C226" s="1"/>
      <c r="D226" s="143"/>
      <c r="J226" s="143"/>
    </row>
    <row r="227" ht="15.75" customHeight="1">
      <c r="B227" s="143"/>
      <c r="C227" s="1"/>
      <c r="D227" s="143"/>
      <c r="J227" s="143"/>
    </row>
    <row r="228" ht="15.75" customHeight="1">
      <c r="B228" s="143"/>
      <c r="C228" s="1"/>
      <c r="D228" s="143"/>
      <c r="J228" s="143"/>
    </row>
    <row r="229" ht="15.75" customHeight="1">
      <c r="B229" s="143"/>
      <c r="C229" s="1"/>
      <c r="D229" s="143"/>
      <c r="J229" s="143"/>
    </row>
    <row r="230" ht="15.75" customHeight="1">
      <c r="B230" s="143"/>
      <c r="C230" s="1"/>
      <c r="D230" s="143"/>
      <c r="J230" s="143"/>
    </row>
    <row r="231" ht="15.75" customHeight="1">
      <c r="B231" s="143"/>
      <c r="C231" s="1"/>
      <c r="D231" s="143"/>
      <c r="J231" s="143"/>
    </row>
    <row r="232" ht="15.75" customHeight="1">
      <c r="B232" s="143"/>
      <c r="C232" s="1"/>
      <c r="D232" s="143"/>
      <c r="J232" s="143"/>
    </row>
    <row r="233" ht="15.75" customHeight="1">
      <c r="B233" s="143"/>
      <c r="C233" s="1"/>
      <c r="D233" s="143"/>
      <c r="J233" s="143"/>
    </row>
    <row r="234" ht="15.75" customHeight="1">
      <c r="B234" s="143"/>
      <c r="C234" s="1"/>
      <c r="D234" s="143"/>
      <c r="J234" s="143"/>
    </row>
    <row r="235" ht="15.75" customHeight="1">
      <c r="B235" s="143"/>
      <c r="C235" s="1"/>
      <c r="D235" s="143"/>
      <c r="J235" s="143"/>
    </row>
    <row r="236" ht="15.75" customHeight="1">
      <c r="B236" s="143"/>
      <c r="C236" s="1"/>
      <c r="D236" s="143"/>
      <c r="J236" s="143"/>
    </row>
    <row r="237" ht="15.75" customHeight="1">
      <c r="B237" s="143"/>
      <c r="C237" s="1"/>
      <c r="D237" s="143"/>
      <c r="J237" s="143"/>
    </row>
    <row r="238" ht="15.75" customHeight="1">
      <c r="B238" s="143"/>
      <c r="C238" s="1"/>
      <c r="D238" s="143"/>
      <c r="J238" s="143"/>
    </row>
    <row r="239" ht="15.75" customHeight="1">
      <c r="B239" s="143"/>
      <c r="C239" s="1"/>
      <c r="D239" s="143"/>
      <c r="J239" s="143"/>
    </row>
    <row r="240" ht="15.75" customHeight="1">
      <c r="B240" s="143"/>
      <c r="C240" s="1"/>
      <c r="D240" s="143"/>
      <c r="J240" s="143"/>
    </row>
    <row r="241" ht="15.75" customHeight="1">
      <c r="B241" s="143"/>
      <c r="C241" s="1"/>
      <c r="D241" s="143"/>
      <c r="J241" s="143"/>
    </row>
    <row r="242" ht="15.75" customHeight="1">
      <c r="B242" s="143"/>
      <c r="C242" s="1"/>
      <c r="D242" s="143"/>
      <c r="J242" s="143"/>
    </row>
    <row r="243" ht="15.75" customHeight="1">
      <c r="B243" s="143"/>
      <c r="C243" s="1"/>
      <c r="D243" s="143"/>
      <c r="J243" s="143"/>
    </row>
    <row r="244" ht="15.75" customHeight="1">
      <c r="B244" s="143"/>
      <c r="C244" s="1"/>
      <c r="D244" s="143"/>
      <c r="J244" s="143"/>
    </row>
    <row r="245" ht="15.75" customHeight="1">
      <c r="B245" s="143"/>
      <c r="C245" s="1"/>
      <c r="D245" s="143"/>
      <c r="J245" s="143"/>
    </row>
    <row r="246" ht="15.75" customHeight="1">
      <c r="B246" s="143"/>
      <c r="C246" s="1"/>
      <c r="D246" s="143"/>
      <c r="J246" s="143"/>
    </row>
    <row r="247" ht="15.75" customHeight="1">
      <c r="B247" s="143"/>
      <c r="C247" s="1"/>
      <c r="D247" s="143"/>
      <c r="J247" s="143"/>
    </row>
    <row r="248" ht="15.75" customHeight="1">
      <c r="B248" s="143"/>
      <c r="C248" s="1"/>
      <c r="D248" s="143"/>
      <c r="J248" s="143"/>
    </row>
    <row r="249" ht="15.75" customHeight="1">
      <c r="B249" s="143"/>
      <c r="C249" s="1"/>
      <c r="D249" s="143"/>
      <c r="J249" s="143"/>
    </row>
    <row r="250" ht="15.75" customHeight="1">
      <c r="B250" s="143"/>
      <c r="C250" s="1"/>
      <c r="D250" s="143"/>
      <c r="J250" s="143"/>
    </row>
    <row r="251" ht="15.75" customHeight="1">
      <c r="B251" s="143"/>
      <c r="C251" s="1"/>
      <c r="D251" s="143"/>
      <c r="J251" s="143"/>
    </row>
    <row r="252" ht="15.75" customHeight="1">
      <c r="B252" s="143"/>
      <c r="C252" s="1"/>
      <c r="D252" s="143"/>
      <c r="J252" s="143"/>
    </row>
    <row r="253" ht="15.75" customHeight="1">
      <c r="B253" s="143"/>
      <c r="C253" s="1"/>
      <c r="D253" s="143"/>
      <c r="J253" s="143"/>
    </row>
    <row r="254" ht="15.75" customHeight="1">
      <c r="B254" s="143"/>
      <c r="C254" s="1"/>
      <c r="D254" s="143"/>
      <c r="J254" s="143"/>
    </row>
    <row r="255" ht="15.75" customHeight="1">
      <c r="B255" s="143"/>
      <c r="C255" s="1"/>
      <c r="D255" s="143"/>
      <c r="J255" s="143"/>
    </row>
    <row r="256" ht="15.75" customHeight="1">
      <c r="B256" s="143"/>
      <c r="C256" s="1"/>
      <c r="D256" s="143"/>
      <c r="J256" s="143"/>
    </row>
    <row r="257" ht="15.75" customHeight="1">
      <c r="B257" s="143"/>
      <c r="C257" s="1"/>
      <c r="D257" s="143"/>
      <c r="J257" s="143"/>
    </row>
    <row r="258" ht="15.75" customHeight="1">
      <c r="B258" s="143"/>
      <c r="C258" s="1"/>
      <c r="D258" s="143"/>
      <c r="J258" s="143"/>
    </row>
    <row r="259" ht="15.75" customHeight="1">
      <c r="B259" s="143"/>
      <c r="C259" s="1"/>
      <c r="D259" s="143"/>
      <c r="J259" s="143"/>
    </row>
    <row r="260" ht="15.75" customHeight="1">
      <c r="B260" s="143"/>
      <c r="C260" s="1"/>
      <c r="D260" s="143"/>
      <c r="J260" s="143"/>
    </row>
    <row r="261" ht="15.75" customHeight="1">
      <c r="B261" s="143"/>
      <c r="C261" s="1"/>
      <c r="D261" s="143"/>
      <c r="J261" s="143"/>
    </row>
    <row r="262" ht="15.75" customHeight="1">
      <c r="B262" s="143"/>
      <c r="C262" s="1"/>
      <c r="D262" s="143"/>
      <c r="J262" s="143"/>
    </row>
    <row r="263" ht="15.75" customHeight="1">
      <c r="B263" s="143"/>
      <c r="C263" s="1"/>
      <c r="D263" s="143"/>
      <c r="J263" s="143"/>
    </row>
    <row r="264" ht="15.75" customHeight="1">
      <c r="B264" s="143"/>
      <c r="C264" s="1"/>
      <c r="D264" s="143"/>
      <c r="J264" s="143"/>
    </row>
    <row r="265" ht="15.75" customHeight="1">
      <c r="B265" s="143"/>
      <c r="C265" s="1"/>
      <c r="D265" s="143"/>
      <c r="J265" s="143"/>
    </row>
    <row r="266" ht="15.75" customHeight="1">
      <c r="B266" s="143"/>
      <c r="C266" s="1"/>
      <c r="D266" s="143"/>
      <c r="J266" s="143"/>
    </row>
    <row r="267" ht="15.75" customHeight="1">
      <c r="B267" s="143"/>
      <c r="C267" s="1"/>
      <c r="D267" s="143"/>
      <c r="J267" s="143"/>
    </row>
    <row r="268" ht="15.75" customHeight="1">
      <c r="B268" s="143"/>
      <c r="C268" s="1"/>
      <c r="D268" s="143"/>
      <c r="J268" s="143"/>
    </row>
    <row r="269" ht="15.75" customHeight="1">
      <c r="B269" s="143"/>
      <c r="C269" s="1"/>
      <c r="D269" s="143"/>
      <c r="J269" s="143"/>
    </row>
    <row r="270" ht="15.75" customHeight="1">
      <c r="B270" s="143"/>
      <c r="C270" s="1"/>
      <c r="D270" s="143"/>
      <c r="J270" s="143"/>
    </row>
    <row r="271" ht="15.75" customHeight="1">
      <c r="B271" s="143"/>
      <c r="C271" s="1"/>
      <c r="D271" s="143"/>
      <c r="J271" s="143"/>
    </row>
    <row r="272" ht="15.75" customHeight="1">
      <c r="B272" s="143"/>
      <c r="C272" s="1"/>
      <c r="D272" s="143"/>
      <c r="J272" s="143"/>
    </row>
    <row r="273" ht="15.75" customHeight="1">
      <c r="B273" s="143"/>
      <c r="C273" s="1"/>
      <c r="D273" s="143"/>
      <c r="J273" s="143"/>
    </row>
    <row r="274" ht="15.75" customHeight="1">
      <c r="B274" s="143"/>
      <c r="C274" s="1"/>
      <c r="D274" s="143"/>
      <c r="J274" s="143"/>
    </row>
    <row r="275" ht="15.75" customHeight="1">
      <c r="B275" s="143"/>
      <c r="C275" s="1"/>
      <c r="D275" s="143"/>
      <c r="J275" s="143"/>
    </row>
    <row r="276" ht="15.75" customHeight="1">
      <c r="B276" s="143"/>
      <c r="C276" s="1"/>
      <c r="D276" s="143"/>
      <c r="J276" s="143"/>
    </row>
    <row r="277" ht="15.75" customHeight="1">
      <c r="B277" s="143"/>
      <c r="C277" s="1"/>
      <c r="D277" s="143"/>
      <c r="J277" s="143"/>
    </row>
    <row r="278" ht="15.75" customHeight="1">
      <c r="B278" s="143"/>
      <c r="C278" s="1"/>
      <c r="D278" s="143"/>
      <c r="J278" s="143"/>
    </row>
    <row r="279" ht="15.75" customHeight="1">
      <c r="B279" s="143"/>
      <c r="C279" s="1"/>
      <c r="D279" s="143"/>
      <c r="J279" s="143"/>
    </row>
    <row r="280" ht="15.75" customHeight="1">
      <c r="B280" s="143"/>
      <c r="C280" s="1"/>
      <c r="D280" s="143"/>
      <c r="J280" s="143"/>
    </row>
    <row r="281" ht="15.75" customHeight="1">
      <c r="B281" s="143"/>
      <c r="C281" s="1"/>
      <c r="D281" s="143"/>
      <c r="J281" s="143"/>
    </row>
    <row r="282" ht="15.75" customHeight="1">
      <c r="B282" s="143"/>
      <c r="C282" s="1"/>
      <c r="D282" s="143"/>
      <c r="J282" s="143"/>
    </row>
    <row r="283" ht="15.75" customHeight="1">
      <c r="B283" s="143"/>
      <c r="C283" s="1"/>
      <c r="D283" s="143"/>
      <c r="J283" s="143"/>
    </row>
    <row r="284" ht="15.75" customHeight="1">
      <c r="B284" s="143"/>
      <c r="C284" s="1"/>
      <c r="D284" s="143"/>
      <c r="J284" s="143"/>
    </row>
    <row r="285" ht="15.75" customHeight="1">
      <c r="B285" s="143"/>
      <c r="C285" s="1"/>
      <c r="D285" s="143"/>
      <c r="J285" s="143"/>
    </row>
    <row r="286" ht="15.75" customHeight="1">
      <c r="B286" s="143"/>
      <c r="C286" s="1"/>
      <c r="D286" s="143"/>
      <c r="J286" s="143"/>
    </row>
    <row r="287" ht="15.75" customHeight="1">
      <c r="B287" s="143"/>
      <c r="C287" s="1"/>
      <c r="D287" s="143"/>
      <c r="J287" s="143"/>
    </row>
    <row r="288" ht="15.75" customHeight="1">
      <c r="B288" s="143"/>
      <c r="C288" s="1"/>
      <c r="D288" s="143"/>
      <c r="J288" s="143"/>
    </row>
    <row r="289" ht="15.75" customHeight="1">
      <c r="B289" s="143"/>
      <c r="C289" s="1"/>
      <c r="D289" s="143"/>
      <c r="J289" s="143"/>
    </row>
    <row r="290" ht="15.75" customHeight="1">
      <c r="B290" s="143"/>
      <c r="C290" s="1"/>
      <c r="D290" s="143"/>
      <c r="J290" s="143"/>
    </row>
    <row r="291" ht="15.75" customHeight="1">
      <c r="B291" s="143"/>
      <c r="C291" s="1"/>
      <c r="D291" s="143"/>
      <c r="J291" s="143"/>
    </row>
    <row r="292" ht="15.75" customHeight="1">
      <c r="B292" s="143"/>
      <c r="C292" s="1"/>
      <c r="D292" s="143"/>
      <c r="J292" s="143"/>
    </row>
    <row r="293" ht="15.75" customHeight="1">
      <c r="B293" s="143"/>
      <c r="C293" s="1"/>
      <c r="D293" s="143"/>
      <c r="J293" s="143"/>
    </row>
    <row r="294" ht="15.75" customHeight="1">
      <c r="B294" s="143"/>
      <c r="C294" s="1"/>
      <c r="D294" s="143"/>
      <c r="J294" s="143"/>
    </row>
    <row r="295" ht="15.75" customHeight="1">
      <c r="B295" s="143"/>
      <c r="C295" s="1"/>
      <c r="D295" s="143"/>
      <c r="J295" s="143"/>
    </row>
    <row r="296" ht="15.75" customHeight="1">
      <c r="B296" s="143"/>
      <c r="C296" s="1"/>
      <c r="D296" s="143"/>
      <c r="J296" s="143"/>
    </row>
    <row r="297" ht="15.75" customHeight="1">
      <c r="B297" s="143"/>
      <c r="C297" s="1"/>
      <c r="D297" s="143"/>
      <c r="J297" s="143"/>
    </row>
    <row r="298" ht="15.75" customHeight="1">
      <c r="B298" s="143"/>
      <c r="C298" s="1"/>
      <c r="D298" s="143"/>
      <c r="J298" s="143"/>
    </row>
    <row r="299" ht="15.75" customHeight="1">
      <c r="B299" s="143"/>
      <c r="C299" s="1"/>
      <c r="D299" s="143"/>
      <c r="J299" s="143"/>
    </row>
    <row r="300" ht="15.75" customHeight="1">
      <c r="B300" s="143"/>
      <c r="C300" s="1"/>
      <c r="D300" s="143"/>
      <c r="J300" s="143"/>
    </row>
    <row r="301" ht="15.75" customHeight="1">
      <c r="B301" s="143"/>
      <c r="C301" s="1"/>
      <c r="D301" s="143"/>
      <c r="J301" s="143"/>
    </row>
    <row r="302" ht="15.75" customHeight="1">
      <c r="B302" s="143"/>
      <c r="C302" s="1"/>
      <c r="D302" s="143"/>
      <c r="J302" s="143"/>
    </row>
    <row r="303" ht="15.75" customHeight="1">
      <c r="B303" s="143"/>
      <c r="C303" s="1"/>
      <c r="D303" s="143"/>
      <c r="J303" s="143"/>
    </row>
    <row r="304" ht="15.75" customHeight="1">
      <c r="B304" s="143"/>
      <c r="C304" s="1"/>
      <c r="D304" s="143"/>
      <c r="J304" s="143"/>
    </row>
    <row r="305" ht="15.75" customHeight="1">
      <c r="B305" s="143"/>
      <c r="C305" s="1"/>
      <c r="D305" s="143"/>
      <c r="J305" s="143"/>
    </row>
    <row r="306" ht="15.75" customHeight="1">
      <c r="B306" s="143"/>
      <c r="C306" s="1"/>
      <c r="D306" s="143"/>
      <c r="J306" s="143"/>
    </row>
    <row r="307" ht="15.75" customHeight="1">
      <c r="B307" s="143"/>
      <c r="C307" s="1"/>
      <c r="D307" s="143"/>
      <c r="J307" s="143"/>
    </row>
    <row r="308" ht="15.75" customHeight="1">
      <c r="B308" s="143"/>
      <c r="C308" s="1"/>
      <c r="D308" s="143"/>
      <c r="J308" s="143"/>
    </row>
    <row r="309" ht="15.75" customHeight="1">
      <c r="B309" s="143"/>
      <c r="C309" s="1"/>
      <c r="D309" s="143"/>
      <c r="J309" s="143"/>
    </row>
    <row r="310" ht="15.75" customHeight="1">
      <c r="B310" s="143"/>
      <c r="C310" s="1"/>
      <c r="D310" s="143"/>
      <c r="J310" s="143"/>
    </row>
    <row r="311" ht="15.75" customHeight="1">
      <c r="B311" s="143"/>
      <c r="C311" s="1"/>
      <c r="D311" s="143"/>
      <c r="J311" s="143"/>
    </row>
    <row r="312" ht="15.75" customHeight="1">
      <c r="B312" s="143"/>
      <c r="C312" s="1"/>
      <c r="D312" s="143"/>
      <c r="J312" s="143"/>
    </row>
    <row r="313" ht="15.75" customHeight="1">
      <c r="B313" s="143"/>
      <c r="C313" s="1"/>
      <c r="D313" s="143"/>
      <c r="J313" s="143"/>
    </row>
    <row r="314" ht="15.75" customHeight="1">
      <c r="B314" s="143"/>
      <c r="C314" s="1"/>
      <c r="D314" s="143"/>
      <c r="J314" s="143"/>
    </row>
    <row r="315" ht="15.75" customHeight="1">
      <c r="B315" s="143"/>
      <c r="C315" s="1"/>
      <c r="D315" s="143"/>
      <c r="J315" s="143"/>
    </row>
    <row r="316" ht="15.75" customHeight="1">
      <c r="B316" s="143"/>
      <c r="C316" s="1"/>
      <c r="D316" s="143"/>
      <c r="J316" s="143"/>
    </row>
    <row r="317" ht="15.75" customHeight="1">
      <c r="B317" s="143"/>
      <c r="C317" s="1"/>
      <c r="D317" s="143"/>
      <c r="J317" s="143"/>
    </row>
    <row r="318" ht="15.75" customHeight="1">
      <c r="B318" s="143"/>
      <c r="C318" s="1"/>
      <c r="D318" s="143"/>
      <c r="J318" s="143"/>
    </row>
    <row r="319" ht="15.75" customHeight="1">
      <c r="B319" s="143"/>
      <c r="C319" s="1"/>
      <c r="D319" s="143"/>
      <c r="J319" s="143"/>
    </row>
    <row r="320" ht="15.75" customHeight="1">
      <c r="B320" s="143"/>
      <c r="C320" s="1"/>
      <c r="D320" s="143"/>
      <c r="J320" s="143"/>
    </row>
    <row r="321" ht="15.75" customHeight="1">
      <c r="B321" s="143"/>
      <c r="C321" s="1"/>
      <c r="D321" s="143"/>
      <c r="J321" s="143"/>
    </row>
    <row r="322" ht="15.75" customHeight="1">
      <c r="B322" s="143"/>
      <c r="C322" s="1"/>
      <c r="D322" s="143"/>
      <c r="J322" s="143"/>
    </row>
    <row r="323" ht="15.75" customHeight="1">
      <c r="B323" s="143"/>
      <c r="C323" s="1"/>
      <c r="D323" s="143"/>
      <c r="J323" s="143"/>
    </row>
    <row r="324" ht="15.75" customHeight="1">
      <c r="B324" s="143"/>
      <c r="C324" s="1"/>
      <c r="D324" s="143"/>
      <c r="J324" s="143"/>
    </row>
    <row r="325" ht="15.75" customHeight="1">
      <c r="B325" s="143"/>
      <c r="C325" s="1"/>
      <c r="D325" s="143"/>
      <c r="J325" s="143"/>
    </row>
    <row r="326" ht="15.75" customHeight="1">
      <c r="B326" s="143"/>
      <c r="C326" s="1"/>
      <c r="D326" s="143"/>
      <c r="J326" s="143"/>
    </row>
    <row r="327" ht="15.75" customHeight="1">
      <c r="B327" s="143"/>
      <c r="C327" s="1"/>
      <c r="D327" s="143"/>
      <c r="J327" s="143"/>
    </row>
    <row r="328" ht="15.75" customHeight="1">
      <c r="B328" s="143"/>
      <c r="C328" s="1"/>
      <c r="D328" s="143"/>
      <c r="J328" s="143"/>
    </row>
    <row r="329" ht="15.75" customHeight="1">
      <c r="B329" s="143"/>
      <c r="C329" s="1"/>
      <c r="D329" s="143"/>
      <c r="J329" s="143"/>
    </row>
    <row r="330" ht="15.75" customHeight="1">
      <c r="B330" s="143"/>
      <c r="C330" s="1"/>
      <c r="D330" s="143"/>
      <c r="J330" s="143"/>
    </row>
    <row r="331" ht="15.75" customHeight="1">
      <c r="B331" s="143"/>
      <c r="C331" s="1"/>
      <c r="D331" s="143"/>
      <c r="J331" s="143"/>
    </row>
    <row r="332" ht="15.75" customHeight="1">
      <c r="B332" s="143"/>
      <c r="C332" s="1"/>
      <c r="D332" s="143"/>
      <c r="J332" s="143"/>
    </row>
    <row r="333" ht="15.75" customHeight="1">
      <c r="B333" s="143"/>
      <c r="C333" s="1"/>
      <c r="D333" s="143"/>
      <c r="J333" s="143"/>
    </row>
    <row r="334" ht="15.75" customHeight="1">
      <c r="B334" s="143"/>
      <c r="C334" s="1"/>
      <c r="D334" s="143"/>
      <c r="J334" s="143"/>
    </row>
    <row r="335" ht="15.75" customHeight="1">
      <c r="B335" s="143"/>
      <c r="C335" s="1"/>
      <c r="D335" s="143"/>
      <c r="J335" s="143"/>
    </row>
    <row r="336" ht="15.75" customHeight="1">
      <c r="B336" s="143"/>
      <c r="C336" s="1"/>
      <c r="D336" s="143"/>
      <c r="J336" s="143"/>
    </row>
    <row r="337" ht="15.75" customHeight="1">
      <c r="B337" s="143"/>
      <c r="C337" s="1"/>
      <c r="D337" s="143"/>
      <c r="J337" s="143"/>
    </row>
    <row r="338" ht="15.75" customHeight="1">
      <c r="B338" s="143"/>
      <c r="C338" s="1"/>
      <c r="D338" s="143"/>
      <c r="J338" s="143"/>
    </row>
    <row r="339" ht="15.75" customHeight="1">
      <c r="B339" s="143"/>
      <c r="C339" s="1"/>
      <c r="D339" s="143"/>
      <c r="J339" s="143"/>
    </row>
    <row r="340" ht="15.75" customHeight="1">
      <c r="B340" s="143"/>
      <c r="C340" s="1"/>
      <c r="D340" s="143"/>
      <c r="J340" s="143"/>
    </row>
    <row r="341" ht="15.75" customHeight="1">
      <c r="B341" s="143"/>
      <c r="C341" s="1"/>
      <c r="D341" s="143"/>
      <c r="J341" s="143"/>
    </row>
    <row r="342" ht="15.75" customHeight="1">
      <c r="B342" s="143"/>
      <c r="C342" s="1"/>
      <c r="D342" s="143"/>
      <c r="J342" s="143"/>
    </row>
    <row r="343" ht="15.75" customHeight="1">
      <c r="B343" s="143"/>
      <c r="C343" s="1"/>
      <c r="D343" s="143"/>
      <c r="J343" s="143"/>
    </row>
    <row r="344" ht="15.75" customHeight="1">
      <c r="B344" s="143"/>
      <c r="C344" s="1"/>
      <c r="D344" s="143"/>
      <c r="J344" s="143"/>
    </row>
    <row r="345" ht="15.75" customHeight="1">
      <c r="B345" s="143"/>
      <c r="C345" s="1"/>
      <c r="D345" s="143"/>
      <c r="J345" s="143"/>
    </row>
    <row r="346" ht="15.75" customHeight="1">
      <c r="B346" s="143"/>
      <c r="C346" s="1"/>
      <c r="D346" s="143"/>
      <c r="J346" s="143"/>
    </row>
    <row r="347" ht="15.75" customHeight="1">
      <c r="B347" s="143"/>
      <c r="C347" s="1"/>
      <c r="D347" s="143"/>
      <c r="J347" s="143"/>
    </row>
    <row r="348" ht="15.75" customHeight="1">
      <c r="B348" s="143"/>
      <c r="C348" s="1"/>
      <c r="D348" s="143"/>
      <c r="J348" s="143"/>
    </row>
    <row r="349" ht="15.75" customHeight="1">
      <c r="B349" s="143"/>
      <c r="C349" s="1"/>
      <c r="D349" s="143"/>
      <c r="J349" s="143"/>
    </row>
    <row r="350" ht="15.75" customHeight="1">
      <c r="B350" s="143"/>
      <c r="C350" s="1"/>
      <c r="D350" s="143"/>
      <c r="J350" s="143"/>
    </row>
    <row r="351" ht="15.75" customHeight="1">
      <c r="B351" s="143"/>
      <c r="C351" s="1"/>
      <c r="D351" s="143"/>
      <c r="J351" s="143"/>
    </row>
    <row r="352" ht="15.75" customHeight="1">
      <c r="B352" s="143"/>
      <c r="C352" s="1"/>
      <c r="D352" s="143"/>
      <c r="J352" s="143"/>
    </row>
    <row r="353" ht="15.75" customHeight="1">
      <c r="B353" s="143"/>
      <c r="C353" s="1"/>
      <c r="D353" s="143"/>
      <c r="J353" s="143"/>
    </row>
    <row r="354" ht="15.75" customHeight="1">
      <c r="B354" s="143"/>
      <c r="C354" s="1"/>
      <c r="D354" s="143"/>
      <c r="J354" s="143"/>
    </row>
    <row r="355" ht="15.75" customHeight="1">
      <c r="B355" s="143"/>
      <c r="C355" s="1"/>
      <c r="D355" s="143"/>
      <c r="J355" s="143"/>
    </row>
    <row r="356" ht="15.75" customHeight="1">
      <c r="B356" s="143"/>
      <c r="C356" s="1"/>
      <c r="D356" s="143"/>
      <c r="J356" s="143"/>
    </row>
    <row r="357" ht="15.75" customHeight="1">
      <c r="B357" s="143"/>
      <c r="C357" s="1"/>
      <c r="D357" s="143"/>
      <c r="J357" s="143"/>
    </row>
    <row r="358" ht="15.75" customHeight="1">
      <c r="B358" s="143"/>
      <c r="C358" s="1"/>
      <c r="D358" s="143"/>
      <c r="J358" s="143"/>
    </row>
    <row r="359" ht="15.75" customHeight="1">
      <c r="B359" s="143"/>
      <c r="C359" s="1"/>
      <c r="D359" s="143"/>
      <c r="J359" s="143"/>
    </row>
    <row r="360" ht="15.75" customHeight="1">
      <c r="B360" s="143"/>
      <c r="C360" s="1"/>
      <c r="D360" s="143"/>
      <c r="J360" s="143"/>
    </row>
    <row r="361" ht="15.75" customHeight="1">
      <c r="B361" s="143"/>
      <c r="C361" s="1"/>
      <c r="D361" s="143"/>
      <c r="J361" s="143"/>
    </row>
    <row r="362" ht="15.75" customHeight="1">
      <c r="B362" s="143"/>
      <c r="C362" s="1"/>
      <c r="D362" s="143"/>
      <c r="J362" s="143"/>
    </row>
    <row r="363" ht="15.75" customHeight="1">
      <c r="B363" s="143"/>
      <c r="C363" s="1"/>
      <c r="D363" s="143"/>
      <c r="J363" s="143"/>
    </row>
    <row r="364" ht="15.75" customHeight="1">
      <c r="B364" s="143"/>
      <c r="C364" s="1"/>
      <c r="D364" s="143"/>
      <c r="J364" s="143"/>
    </row>
    <row r="365" ht="15.75" customHeight="1">
      <c r="B365" s="143"/>
      <c r="C365" s="1"/>
      <c r="D365" s="143"/>
      <c r="J365" s="143"/>
    </row>
    <row r="366" ht="15.75" customHeight="1">
      <c r="B366" s="143"/>
      <c r="C366" s="1"/>
      <c r="D366" s="143"/>
      <c r="J366" s="143"/>
    </row>
    <row r="367" ht="15.75" customHeight="1">
      <c r="B367" s="143"/>
      <c r="C367" s="1"/>
      <c r="D367" s="143"/>
      <c r="J367" s="143"/>
    </row>
    <row r="368" ht="15.75" customHeight="1">
      <c r="B368" s="143"/>
      <c r="C368" s="1"/>
      <c r="D368" s="143"/>
      <c r="J368" s="143"/>
    </row>
    <row r="369" ht="15.75" customHeight="1">
      <c r="B369" s="143"/>
      <c r="C369" s="1"/>
      <c r="D369" s="143"/>
      <c r="J369" s="143"/>
    </row>
    <row r="370" ht="15.75" customHeight="1">
      <c r="B370" s="143"/>
      <c r="C370" s="1"/>
      <c r="D370" s="143"/>
      <c r="J370" s="143"/>
    </row>
    <row r="371" ht="15.75" customHeight="1">
      <c r="B371" s="143"/>
      <c r="C371" s="1"/>
      <c r="D371" s="143"/>
      <c r="J371" s="143"/>
    </row>
    <row r="372" ht="15.75" customHeight="1">
      <c r="B372" s="143"/>
      <c r="C372" s="1"/>
      <c r="D372" s="143"/>
      <c r="J372" s="143"/>
    </row>
    <row r="373" ht="15.75" customHeight="1">
      <c r="B373" s="143"/>
      <c r="C373" s="1"/>
      <c r="D373" s="143"/>
      <c r="J373" s="143"/>
    </row>
    <row r="374" ht="15.75" customHeight="1">
      <c r="B374" s="143"/>
      <c r="C374" s="1"/>
      <c r="D374" s="143"/>
      <c r="J374" s="143"/>
    </row>
    <row r="375" ht="15.75" customHeight="1">
      <c r="B375" s="143"/>
      <c r="C375" s="1"/>
      <c r="D375" s="143"/>
      <c r="J375" s="143"/>
    </row>
    <row r="376" ht="15.75" customHeight="1">
      <c r="B376" s="143"/>
      <c r="C376" s="1"/>
      <c r="D376" s="143"/>
      <c r="J376" s="143"/>
    </row>
    <row r="377" ht="15.75" customHeight="1">
      <c r="B377" s="143"/>
      <c r="C377" s="1"/>
      <c r="D377" s="143"/>
      <c r="J377" s="143"/>
    </row>
    <row r="378" ht="15.75" customHeight="1">
      <c r="B378" s="143"/>
      <c r="C378" s="1"/>
      <c r="D378" s="143"/>
      <c r="J378" s="143"/>
    </row>
    <row r="379" ht="15.75" customHeight="1">
      <c r="B379" s="143"/>
      <c r="C379" s="1"/>
      <c r="D379" s="143"/>
      <c r="J379" s="143"/>
    </row>
    <row r="380" ht="15.75" customHeight="1">
      <c r="B380" s="143"/>
      <c r="C380" s="1"/>
      <c r="D380" s="143"/>
      <c r="J380" s="143"/>
    </row>
    <row r="381" ht="15.75" customHeight="1">
      <c r="B381" s="143"/>
      <c r="C381" s="1"/>
      <c r="D381" s="143"/>
      <c r="J381" s="143"/>
    </row>
    <row r="382" ht="15.75" customHeight="1">
      <c r="B382" s="143"/>
      <c r="C382" s="1"/>
      <c r="D382" s="143"/>
      <c r="J382" s="143"/>
    </row>
    <row r="383" ht="15.75" customHeight="1">
      <c r="B383" s="143"/>
      <c r="C383" s="1"/>
      <c r="D383" s="143"/>
      <c r="J383" s="143"/>
    </row>
    <row r="384" ht="15.75" customHeight="1">
      <c r="B384" s="143"/>
      <c r="C384" s="1"/>
      <c r="D384" s="143"/>
      <c r="J384" s="143"/>
    </row>
    <row r="385" ht="15.75" customHeight="1">
      <c r="B385" s="143"/>
      <c r="C385" s="1"/>
      <c r="D385" s="143"/>
      <c r="J385" s="143"/>
    </row>
    <row r="386" ht="15.75" customHeight="1">
      <c r="B386" s="143"/>
      <c r="C386" s="1"/>
      <c r="D386" s="143"/>
      <c r="J386" s="143"/>
    </row>
    <row r="387" ht="15.75" customHeight="1">
      <c r="B387" s="143"/>
      <c r="C387" s="1"/>
      <c r="D387" s="143"/>
      <c r="J387" s="143"/>
    </row>
    <row r="388" ht="15.75" customHeight="1">
      <c r="B388" s="143"/>
      <c r="C388" s="1"/>
      <c r="D388" s="143"/>
      <c r="J388" s="143"/>
    </row>
    <row r="389" ht="15.75" customHeight="1">
      <c r="B389" s="143"/>
      <c r="C389" s="1"/>
      <c r="D389" s="143"/>
      <c r="J389" s="143"/>
    </row>
    <row r="390" ht="15.75" customHeight="1">
      <c r="B390" s="143"/>
      <c r="C390" s="1"/>
      <c r="D390" s="143"/>
      <c r="J390" s="143"/>
    </row>
    <row r="391" ht="15.75" customHeight="1">
      <c r="B391" s="143"/>
      <c r="C391" s="1"/>
      <c r="D391" s="143"/>
      <c r="J391" s="143"/>
    </row>
    <row r="392" ht="15.75" customHeight="1">
      <c r="B392" s="143"/>
      <c r="C392" s="1"/>
      <c r="D392" s="143"/>
      <c r="J392" s="143"/>
    </row>
    <row r="393" ht="15.75" customHeight="1">
      <c r="B393" s="143"/>
      <c r="C393" s="1"/>
      <c r="D393" s="143"/>
      <c r="J393" s="143"/>
    </row>
    <row r="394" ht="15.75" customHeight="1">
      <c r="B394" s="143"/>
      <c r="C394" s="1"/>
      <c r="D394" s="143"/>
      <c r="J394" s="143"/>
    </row>
    <row r="395" ht="15.75" customHeight="1">
      <c r="B395" s="143"/>
      <c r="C395" s="1"/>
      <c r="D395" s="143"/>
      <c r="J395" s="143"/>
    </row>
    <row r="396" ht="15.75" customHeight="1">
      <c r="B396" s="143"/>
      <c r="C396" s="1"/>
      <c r="D396" s="143"/>
      <c r="J396" s="143"/>
    </row>
    <row r="397" ht="15.75" customHeight="1">
      <c r="B397" s="143"/>
      <c r="C397" s="1"/>
      <c r="D397" s="143"/>
      <c r="J397" s="143"/>
    </row>
    <row r="398" ht="15.75" customHeight="1">
      <c r="B398" s="143"/>
      <c r="C398" s="1"/>
      <c r="D398" s="143"/>
      <c r="J398" s="143"/>
    </row>
    <row r="399" ht="15.75" customHeight="1">
      <c r="B399" s="143"/>
      <c r="C399" s="1"/>
      <c r="D399" s="143"/>
      <c r="J399" s="143"/>
    </row>
    <row r="400" ht="15.75" customHeight="1">
      <c r="B400" s="143"/>
      <c r="C400" s="1"/>
      <c r="D400" s="143"/>
      <c r="J400" s="143"/>
    </row>
    <row r="401" ht="15.75" customHeight="1">
      <c r="B401" s="143"/>
      <c r="C401" s="1"/>
      <c r="D401" s="143"/>
      <c r="J401" s="143"/>
    </row>
    <row r="402" ht="15.75" customHeight="1">
      <c r="B402" s="143"/>
      <c r="C402" s="1"/>
      <c r="D402" s="143"/>
      <c r="J402" s="143"/>
    </row>
    <row r="403" ht="15.75" customHeight="1">
      <c r="B403" s="143"/>
      <c r="C403" s="1"/>
      <c r="D403" s="143"/>
      <c r="J403" s="143"/>
    </row>
    <row r="404" ht="15.75" customHeight="1">
      <c r="B404" s="143"/>
      <c r="C404" s="1"/>
      <c r="D404" s="143"/>
      <c r="J404" s="143"/>
    </row>
    <row r="405" ht="15.75" customHeight="1">
      <c r="B405" s="143"/>
      <c r="C405" s="1"/>
      <c r="D405" s="143"/>
      <c r="J405" s="143"/>
    </row>
    <row r="406" ht="15.75" customHeight="1">
      <c r="B406" s="143"/>
      <c r="C406" s="1"/>
      <c r="D406" s="143"/>
      <c r="J406" s="143"/>
    </row>
    <row r="407" ht="15.75" customHeight="1">
      <c r="B407" s="143"/>
      <c r="C407" s="1"/>
      <c r="D407" s="143"/>
      <c r="J407" s="143"/>
    </row>
    <row r="408" ht="15.75" customHeight="1">
      <c r="B408" s="143"/>
      <c r="C408" s="1"/>
      <c r="D408" s="143"/>
      <c r="J408" s="143"/>
    </row>
    <row r="409" ht="15.75" customHeight="1">
      <c r="B409" s="143"/>
      <c r="C409" s="1"/>
      <c r="D409" s="143"/>
      <c r="J409" s="143"/>
    </row>
    <row r="410" ht="15.75" customHeight="1">
      <c r="B410" s="143"/>
      <c r="C410" s="1"/>
      <c r="D410" s="143"/>
      <c r="J410" s="143"/>
    </row>
    <row r="411" ht="15.75" customHeight="1">
      <c r="B411" s="143"/>
      <c r="C411" s="1"/>
      <c r="D411" s="143"/>
      <c r="J411" s="143"/>
    </row>
    <row r="412" ht="15.75" customHeight="1">
      <c r="B412" s="143"/>
      <c r="C412" s="1"/>
      <c r="D412" s="143"/>
      <c r="J412" s="143"/>
    </row>
    <row r="413" ht="15.75" customHeight="1">
      <c r="B413" s="143"/>
      <c r="C413" s="1"/>
      <c r="D413" s="143"/>
      <c r="J413" s="143"/>
    </row>
    <row r="414" ht="15.75" customHeight="1">
      <c r="B414" s="143"/>
      <c r="C414" s="1"/>
      <c r="D414" s="143"/>
      <c r="J414" s="143"/>
    </row>
    <row r="415" ht="15.75" customHeight="1">
      <c r="B415" s="143"/>
      <c r="C415" s="1"/>
      <c r="D415" s="143"/>
      <c r="J415" s="143"/>
    </row>
    <row r="416" ht="15.75" customHeight="1">
      <c r="B416" s="143"/>
      <c r="C416" s="1"/>
      <c r="D416" s="143"/>
      <c r="J416" s="143"/>
    </row>
    <row r="417" ht="15.75" customHeight="1">
      <c r="B417" s="143"/>
      <c r="C417" s="1"/>
      <c r="D417" s="143"/>
      <c r="J417" s="143"/>
    </row>
    <row r="418" ht="15.75" customHeight="1">
      <c r="B418" s="143"/>
      <c r="C418" s="1"/>
      <c r="D418" s="143"/>
      <c r="J418" s="143"/>
    </row>
    <row r="419" ht="15.75" customHeight="1">
      <c r="B419" s="143"/>
      <c r="C419" s="1"/>
      <c r="D419" s="143"/>
      <c r="J419" s="143"/>
    </row>
    <row r="420" ht="15.75" customHeight="1">
      <c r="B420" s="143"/>
      <c r="C420" s="1"/>
      <c r="D420" s="143"/>
      <c r="J420" s="143"/>
    </row>
    <row r="421" ht="15.75" customHeight="1">
      <c r="B421" s="143"/>
      <c r="C421" s="1"/>
      <c r="D421" s="143"/>
      <c r="J421" s="143"/>
    </row>
    <row r="422" ht="15.75" customHeight="1">
      <c r="B422" s="143"/>
      <c r="C422" s="1"/>
      <c r="D422" s="143"/>
      <c r="J422" s="143"/>
    </row>
    <row r="423" ht="15.75" customHeight="1">
      <c r="B423" s="143"/>
      <c r="C423" s="1"/>
      <c r="D423" s="143"/>
      <c r="J423" s="143"/>
    </row>
    <row r="424" ht="15.75" customHeight="1">
      <c r="B424" s="143"/>
      <c r="C424" s="1"/>
      <c r="D424" s="143"/>
      <c r="J424" s="143"/>
    </row>
    <row r="425" ht="15.75" customHeight="1">
      <c r="B425" s="143"/>
      <c r="C425" s="1"/>
      <c r="D425" s="143"/>
      <c r="J425" s="143"/>
    </row>
    <row r="426" ht="15.75" customHeight="1">
      <c r="B426" s="143"/>
      <c r="C426" s="1"/>
      <c r="D426" s="143"/>
      <c r="J426" s="143"/>
    </row>
    <row r="427" ht="15.75" customHeight="1">
      <c r="B427" s="143"/>
      <c r="C427" s="1"/>
      <c r="D427" s="143"/>
      <c r="J427" s="143"/>
    </row>
    <row r="428" ht="15.75" customHeight="1">
      <c r="B428" s="143"/>
      <c r="C428" s="1"/>
      <c r="D428" s="143"/>
      <c r="J428" s="143"/>
    </row>
    <row r="429" ht="15.75" customHeight="1">
      <c r="B429" s="143"/>
      <c r="C429" s="1"/>
      <c r="D429" s="143"/>
      <c r="J429" s="143"/>
    </row>
    <row r="430" ht="15.75" customHeight="1">
      <c r="B430" s="143"/>
      <c r="C430" s="1"/>
      <c r="D430" s="143"/>
      <c r="J430" s="143"/>
    </row>
    <row r="431" ht="15.75" customHeight="1">
      <c r="B431" s="143"/>
      <c r="C431" s="1"/>
      <c r="D431" s="143"/>
      <c r="J431" s="143"/>
    </row>
    <row r="432" ht="15.75" customHeight="1">
      <c r="B432" s="143"/>
      <c r="C432" s="1"/>
      <c r="D432" s="143"/>
      <c r="J432" s="143"/>
    </row>
    <row r="433" ht="15.75" customHeight="1">
      <c r="B433" s="143"/>
      <c r="C433" s="1"/>
      <c r="D433" s="143"/>
      <c r="J433" s="143"/>
    </row>
    <row r="434" ht="15.75" customHeight="1">
      <c r="B434" s="143"/>
      <c r="C434" s="1"/>
      <c r="D434" s="143"/>
      <c r="J434" s="143"/>
    </row>
    <row r="435" ht="15.75" customHeight="1">
      <c r="B435" s="143"/>
      <c r="C435" s="1"/>
      <c r="D435" s="143"/>
      <c r="J435" s="143"/>
    </row>
    <row r="436" ht="15.75" customHeight="1">
      <c r="B436" s="143"/>
      <c r="C436" s="1"/>
      <c r="D436" s="143"/>
      <c r="J436" s="143"/>
    </row>
    <row r="437" ht="15.75" customHeight="1">
      <c r="B437" s="143"/>
      <c r="C437" s="1"/>
      <c r="D437" s="143"/>
      <c r="J437" s="143"/>
    </row>
    <row r="438" ht="15.75" customHeight="1">
      <c r="B438" s="143"/>
      <c r="C438" s="1"/>
      <c r="D438" s="143"/>
      <c r="J438" s="143"/>
    </row>
    <row r="439" ht="15.75" customHeight="1">
      <c r="B439" s="143"/>
      <c r="C439" s="1"/>
      <c r="D439" s="143"/>
      <c r="J439" s="143"/>
    </row>
    <row r="440" ht="15.75" customHeight="1">
      <c r="B440" s="143"/>
      <c r="C440" s="1"/>
      <c r="D440" s="143"/>
      <c r="J440" s="143"/>
    </row>
    <row r="441" ht="15.75" customHeight="1">
      <c r="B441" s="143"/>
      <c r="C441" s="1"/>
      <c r="D441" s="143"/>
      <c r="J441" s="143"/>
    </row>
    <row r="442" ht="15.75" customHeight="1">
      <c r="B442" s="143"/>
      <c r="C442" s="1"/>
      <c r="D442" s="143"/>
      <c r="J442" s="143"/>
    </row>
    <row r="443" ht="15.75" customHeight="1">
      <c r="B443" s="143"/>
      <c r="C443" s="1"/>
      <c r="D443" s="143"/>
      <c r="J443" s="143"/>
    </row>
    <row r="444" ht="15.75" customHeight="1">
      <c r="B444" s="143"/>
      <c r="C444" s="1"/>
      <c r="D444" s="143"/>
      <c r="J444" s="143"/>
    </row>
    <row r="445" ht="15.75" customHeight="1">
      <c r="B445" s="143"/>
      <c r="C445" s="1"/>
      <c r="D445" s="143"/>
      <c r="J445" s="143"/>
    </row>
    <row r="446" ht="15.75" customHeight="1">
      <c r="B446" s="143"/>
      <c r="C446" s="1"/>
      <c r="D446" s="143"/>
      <c r="J446" s="143"/>
    </row>
    <row r="447" ht="15.75" customHeight="1">
      <c r="B447" s="143"/>
      <c r="C447" s="1"/>
      <c r="D447" s="143"/>
      <c r="J447" s="143"/>
    </row>
    <row r="448" ht="15.75" customHeight="1">
      <c r="B448" s="143"/>
      <c r="C448" s="1"/>
      <c r="D448" s="143"/>
      <c r="J448" s="143"/>
    </row>
    <row r="449" ht="15.75" customHeight="1">
      <c r="B449" s="143"/>
      <c r="C449" s="1"/>
      <c r="D449" s="143"/>
      <c r="J449" s="143"/>
    </row>
    <row r="450" ht="15.75" customHeight="1">
      <c r="B450" s="143"/>
      <c r="C450" s="1"/>
      <c r="D450" s="143"/>
      <c r="J450" s="143"/>
    </row>
    <row r="451" ht="15.75" customHeight="1">
      <c r="B451" s="143"/>
      <c r="C451" s="1"/>
      <c r="D451" s="143"/>
      <c r="J451" s="143"/>
    </row>
    <row r="452" ht="15.75" customHeight="1">
      <c r="B452" s="143"/>
      <c r="C452" s="1"/>
      <c r="D452" s="143"/>
      <c r="J452" s="143"/>
    </row>
    <row r="453" ht="15.75" customHeight="1">
      <c r="B453" s="143"/>
      <c r="C453" s="1"/>
      <c r="D453" s="143"/>
      <c r="J453" s="143"/>
    </row>
    <row r="454" ht="15.75" customHeight="1">
      <c r="B454" s="143"/>
      <c r="C454" s="1"/>
      <c r="D454" s="143"/>
      <c r="J454" s="143"/>
    </row>
    <row r="455" ht="15.75" customHeight="1">
      <c r="B455" s="143"/>
      <c r="C455" s="1"/>
      <c r="D455" s="143"/>
      <c r="J455" s="143"/>
    </row>
    <row r="456" ht="15.75" customHeight="1">
      <c r="B456" s="143"/>
      <c r="C456" s="1"/>
      <c r="D456" s="143"/>
      <c r="J456" s="143"/>
    </row>
    <row r="457" ht="15.75" customHeight="1">
      <c r="B457" s="143"/>
      <c r="C457" s="1"/>
      <c r="D457" s="143"/>
      <c r="J457" s="143"/>
    </row>
    <row r="458" ht="15.75" customHeight="1">
      <c r="B458" s="143"/>
      <c r="C458" s="1"/>
      <c r="D458" s="143"/>
      <c r="J458" s="143"/>
    </row>
    <row r="459" ht="15.75" customHeight="1">
      <c r="B459" s="143"/>
      <c r="C459" s="1"/>
      <c r="D459" s="143"/>
      <c r="J459" s="143"/>
    </row>
    <row r="460" ht="15.75" customHeight="1">
      <c r="B460" s="143"/>
      <c r="C460" s="1"/>
      <c r="D460" s="143"/>
      <c r="J460" s="143"/>
    </row>
    <row r="461" ht="15.75" customHeight="1">
      <c r="B461" s="143"/>
      <c r="C461" s="1"/>
      <c r="D461" s="143"/>
      <c r="J461" s="143"/>
    </row>
    <row r="462" ht="15.75" customHeight="1">
      <c r="B462" s="143"/>
      <c r="C462" s="1"/>
      <c r="D462" s="143"/>
      <c r="J462" s="143"/>
    </row>
    <row r="463" ht="15.75" customHeight="1">
      <c r="B463" s="143"/>
      <c r="C463" s="1"/>
      <c r="D463" s="143"/>
      <c r="J463" s="143"/>
    </row>
    <row r="464" ht="15.75" customHeight="1">
      <c r="B464" s="143"/>
      <c r="C464" s="1"/>
      <c r="D464" s="143"/>
      <c r="J464" s="143"/>
    </row>
    <row r="465" ht="15.75" customHeight="1">
      <c r="B465" s="143"/>
      <c r="C465" s="1"/>
      <c r="D465" s="143"/>
      <c r="J465" s="143"/>
    </row>
    <row r="466" ht="15.75" customHeight="1">
      <c r="B466" s="143"/>
      <c r="C466" s="1"/>
      <c r="D466" s="143"/>
      <c r="J466" s="143"/>
    </row>
    <row r="467" ht="15.75" customHeight="1">
      <c r="B467" s="143"/>
      <c r="C467" s="1"/>
      <c r="D467" s="143"/>
      <c r="J467" s="143"/>
    </row>
    <row r="468" ht="15.75" customHeight="1">
      <c r="B468" s="143"/>
      <c r="C468" s="1"/>
      <c r="D468" s="143"/>
      <c r="J468" s="143"/>
    </row>
    <row r="469" ht="15.75" customHeight="1">
      <c r="B469" s="143"/>
      <c r="C469" s="1"/>
      <c r="D469" s="143"/>
      <c r="J469" s="143"/>
    </row>
    <row r="470" ht="15.75" customHeight="1">
      <c r="B470" s="143"/>
      <c r="C470" s="1"/>
      <c r="D470" s="143"/>
      <c r="J470" s="143"/>
    </row>
    <row r="471" ht="15.75" customHeight="1">
      <c r="B471" s="143"/>
      <c r="C471" s="1"/>
      <c r="D471" s="143"/>
      <c r="J471" s="143"/>
    </row>
    <row r="472" ht="15.75" customHeight="1">
      <c r="B472" s="143"/>
      <c r="C472" s="1"/>
      <c r="D472" s="143"/>
      <c r="J472" s="143"/>
    </row>
    <row r="473" ht="15.75" customHeight="1">
      <c r="B473" s="143"/>
      <c r="C473" s="1"/>
      <c r="D473" s="143"/>
      <c r="J473" s="143"/>
    </row>
    <row r="474" ht="15.75" customHeight="1">
      <c r="B474" s="143"/>
      <c r="C474" s="1"/>
      <c r="D474" s="143"/>
      <c r="J474" s="143"/>
    </row>
    <row r="475" ht="15.75" customHeight="1">
      <c r="B475" s="143"/>
      <c r="C475" s="1"/>
      <c r="D475" s="143"/>
      <c r="J475" s="143"/>
    </row>
    <row r="476" ht="15.75" customHeight="1">
      <c r="B476" s="143"/>
      <c r="C476" s="1"/>
      <c r="D476" s="143"/>
      <c r="J476" s="143"/>
    </row>
    <row r="477" ht="15.75" customHeight="1">
      <c r="B477" s="143"/>
      <c r="C477" s="1"/>
      <c r="D477" s="143"/>
      <c r="J477" s="143"/>
    </row>
    <row r="478" ht="15.75" customHeight="1">
      <c r="B478" s="143"/>
      <c r="C478" s="1"/>
      <c r="D478" s="143"/>
      <c r="J478" s="143"/>
    </row>
    <row r="479" ht="15.75" customHeight="1">
      <c r="B479" s="143"/>
      <c r="C479" s="1"/>
      <c r="D479" s="143"/>
      <c r="J479" s="143"/>
    </row>
    <row r="480" ht="15.75" customHeight="1">
      <c r="B480" s="143"/>
      <c r="C480" s="1"/>
      <c r="D480" s="143"/>
      <c r="J480" s="143"/>
    </row>
    <row r="481" ht="15.75" customHeight="1">
      <c r="B481" s="143"/>
      <c r="C481" s="1"/>
      <c r="D481" s="143"/>
      <c r="J481" s="143"/>
    </row>
    <row r="482" ht="15.75" customHeight="1">
      <c r="B482" s="143"/>
      <c r="C482" s="1"/>
      <c r="D482" s="143"/>
      <c r="J482" s="143"/>
    </row>
    <row r="483" ht="15.75" customHeight="1">
      <c r="B483" s="143"/>
      <c r="C483" s="1"/>
      <c r="D483" s="143"/>
      <c r="J483" s="143"/>
    </row>
    <row r="484" ht="15.75" customHeight="1">
      <c r="B484" s="143"/>
      <c r="C484" s="1"/>
      <c r="D484" s="143"/>
      <c r="J484" s="143"/>
    </row>
    <row r="485" ht="15.75" customHeight="1">
      <c r="B485" s="143"/>
      <c r="C485" s="1"/>
      <c r="D485" s="143"/>
      <c r="J485" s="143"/>
    </row>
    <row r="486" ht="15.75" customHeight="1">
      <c r="B486" s="143"/>
      <c r="C486" s="1"/>
      <c r="D486" s="143"/>
      <c r="J486" s="143"/>
    </row>
    <row r="487" ht="15.75" customHeight="1">
      <c r="B487" s="143"/>
      <c r="C487" s="1"/>
      <c r="D487" s="143"/>
      <c r="J487" s="143"/>
    </row>
    <row r="488" ht="15.75" customHeight="1">
      <c r="B488" s="143"/>
      <c r="C488" s="1"/>
      <c r="D488" s="143"/>
      <c r="J488" s="143"/>
    </row>
    <row r="489" ht="15.75" customHeight="1">
      <c r="B489" s="143"/>
      <c r="C489" s="1"/>
      <c r="D489" s="143"/>
      <c r="J489" s="143"/>
    </row>
    <row r="490" ht="15.75" customHeight="1">
      <c r="B490" s="143"/>
      <c r="C490" s="1"/>
      <c r="D490" s="143"/>
      <c r="J490" s="143"/>
    </row>
    <row r="491" ht="15.75" customHeight="1">
      <c r="B491" s="143"/>
      <c r="C491" s="1"/>
      <c r="D491" s="143"/>
      <c r="J491" s="143"/>
    </row>
    <row r="492" ht="15.75" customHeight="1">
      <c r="B492" s="143"/>
      <c r="C492" s="1"/>
      <c r="D492" s="143"/>
      <c r="J492" s="143"/>
    </row>
    <row r="493" ht="15.75" customHeight="1">
      <c r="B493" s="143"/>
      <c r="C493" s="1"/>
      <c r="D493" s="143"/>
      <c r="J493" s="143"/>
    </row>
    <row r="494" ht="15.75" customHeight="1">
      <c r="B494" s="143"/>
      <c r="C494" s="1"/>
      <c r="D494" s="143"/>
      <c r="J494" s="143"/>
    </row>
    <row r="495" ht="15.75" customHeight="1">
      <c r="B495" s="143"/>
      <c r="C495" s="1"/>
      <c r="D495" s="143"/>
      <c r="J495" s="143"/>
    </row>
    <row r="496" ht="15.75" customHeight="1">
      <c r="B496" s="143"/>
      <c r="C496" s="1"/>
      <c r="D496" s="143"/>
      <c r="J496" s="143"/>
    </row>
    <row r="497" ht="15.75" customHeight="1">
      <c r="B497" s="143"/>
      <c r="C497" s="1"/>
      <c r="D497" s="143"/>
      <c r="J497" s="143"/>
    </row>
    <row r="498" ht="15.75" customHeight="1">
      <c r="B498" s="143"/>
      <c r="C498" s="1"/>
      <c r="D498" s="143"/>
      <c r="J498" s="143"/>
    </row>
    <row r="499" ht="15.75" customHeight="1">
      <c r="B499" s="143"/>
      <c r="C499" s="1"/>
      <c r="D499" s="143"/>
      <c r="J499" s="143"/>
    </row>
    <row r="500" ht="15.75" customHeight="1">
      <c r="B500" s="143"/>
      <c r="C500" s="1"/>
      <c r="D500" s="143"/>
      <c r="J500" s="143"/>
    </row>
    <row r="501" ht="15.75" customHeight="1">
      <c r="B501" s="143"/>
      <c r="C501" s="1"/>
      <c r="D501" s="143"/>
      <c r="J501" s="143"/>
    </row>
    <row r="502" ht="15.75" customHeight="1">
      <c r="B502" s="143"/>
      <c r="C502" s="1"/>
      <c r="D502" s="143"/>
      <c r="J502" s="143"/>
    </row>
    <row r="503" ht="15.75" customHeight="1">
      <c r="B503" s="143"/>
      <c r="C503" s="1"/>
      <c r="D503" s="143"/>
      <c r="J503" s="143"/>
    </row>
    <row r="504" ht="15.75" customHeight="1">
      <c r="B504" s="143"/>
      <c r="C504" s="1"/>
      <c r="D504" s="143"/>
      <c r="J504" s="143"/>
    </row>
    <row r="505" ht="15.75" customHeight="1">
      <c r="B505" s="143"/>
      <c r="C505" s="1"/>
      <c r="D505" s="143"/>
      <c r="J505" s="143"/>
    </row>
    <row r="506" ht="15.75" customHeight="1">
      <c r="B506" s="143"/>
      <c r="C506" s="1"/>
      <c r="D506" s="143"/>
      <c r="J506" s="143"/>
    </row>
    <row r="507" ht="15.75" customHeight="1">
      <c r="B507" s="143"/>
      <c r="C507" s="1"/>
      <c r="D507" s="143"/>
      <c r="J507" s="143"/>
    </row>
    <row r="508" ht="15.75" customHeight="1">
      <c r="B508" s="143"/>
      <c r="C508" s="1"/>
      <c r="D508" s="143"/>
      <c r="J508" s="143"/>
    </row>
    <row r="509" ht="15.75" customHeight="1">
      <c r="B509" s="143"/>
      <c r="C509" s="1"/>
      <c r="D509" s="143"/>
      <c r="J509" s="143"/>
    </row>
    <row r="510" ht="15.75" customHeight="1">
      <c r="B510" s="143"/>
      <c r="C510" s="1"/>
      <c r="D510" s="143"/>
      <c r="J510" s="143"/>
    </row>
    <row r="511" ht="15.75" customHeight="1">
      <c r="B511" s="143"/>
      <c r="C511" s="1"/>
      <c r="D511" s="143"/>
      <c r="J511" s="143"/>
    </row>
    <row r="512" ht="15.75" customHeight="1">
      <c r="B512" s="143"/>
      <c r="C512" s="1"/>
      <c r="D512" s="143"/>
      <c r="J512" s="143"/>
    </row>
    <row r="513" ht="15.75" customHeight="1">
      <c r="B513" s="143"/>
      <c r="C513" s="1"/>
      <c r="D513" s="143"/>
      <c r="J513" s="143"/>
    </row>
    <row r="514" ht="15.75" customHeight="1">
      <c r="B514" s="143"/>
      <c r="C514" s="1"/>
      <c r="D514" s="143"/>
      <c r="J514" s="143"/>
    </row>
    <row r="515" ht="15.75" customHeight="1">
      <c r="B515" s="143"/>
      <c r="C515" s="1"/>
      <c r="D515" s="143"/>
      <c r="J515" s="143"/>
    </row>
    <row r="516" ht="15.75" customHeight="1">
      <c r="B516" s="143"/>
      <c r="C516" s="1"/>
      <c r="D516" s="143"/>
      <c r="J516" s="143"/>
    </row>
    <row r="517" ht="15.75" customHeight="1">
      <c r="B517" s="143"/>
      <c r="C517" s="1"/>
      <c r="D517" s="143"/>
      <c r="J517" s="143"/>
    </row>
    <row r="518" ht="15.75" customHeight="1">
      <c r="B518" s="143"/>
      <c r="C518" s="1"/>
      <c r="D518" s="143"/>
      <c r="J518" s="143"/>
    </row>
    <row r="519" ht="15.75" customHeight="1">
      <c r="B519" s="143"/>
      <c r="C519" s="1"/>
      <c r="D519" s="143"/>
      <c r="J519" s="143"/>
    </row>
    <row r="520" ht="15.75" customHeight="1">
      <c r="B520" s="143"/>
      <c r="C520" s="1"/>
      <c r="D520" s="143"/>
      <c r="J520" s="143"/>
    </row>
    <row r="521" ht="15.75" customHeight="1">
      <c r="B521" s="143"/>
      <c r="C521" s="1"/>
      <c r="D521" s="143"/>
      <c r="J521" s="143"/>
    </row>
    <row r="522" ht="15.75" customHeight="1">
      <c r="B522" s="143"/>
      <c r="C522" s="1"/>
      <c r="D522" s="143"/>
      <c r="J522" s="143"/>
    </row>
    <row r="523" ht="15.75" customHeight="1">
      <c r="B523" s="143"/>
      <c r="C523" s="1"/>
      <c r="D523" s="143"/>
      <c r="J523" s="143"/>
    </row>
    <row r="524" ht="15.75" customHeight="1">
      <c r="B524" s="143"/>
      <c r="C524" s="1"/>
      <c r="D524" s="143"/>
      <c r="J524" s="143"/>
    </row>
    <row r="525" ht="15.75" customHeight="1">
      <c r="B525" s="143"/>
      <c r="C525" s="1"/>
      <c r="D525" s="143"/>
      <c r="J525" s="143"/>
    </row>
    <row r="526" ht="15.75" customHeight="1">
      <c r="B526" s="143"/>
      <c r="C526" s="1"/>
      <c r="D526" s="143"/>
      <c r="J526" s="143"/>
    </row>
    <row r="527" ht="15.75" customHeight="1">
      <c r="B527" s="143"/>
      <c r="C527" s="1"/>
      <c r="D527" s="143"/>
      <c r="J527" s="143"/>
    </row>
    <row r="528" ht="15.75" customHeight="1">
      <c r="B528" s="143"/>
      <c r="C528" s="1"/>
      <c r="D528" s="143"/>
      <c r="J528" s="143"/>
    </row>
    <row r="529" ht="15.75" customHeight="1">
      <c r="B529" s="143"/>
      <c r="C529" s="1"/>
      <c r="D529" s="143"/>
      <c r="J529" s="143"/>
    </row>
    <row r="530" ht="15.75" customHeight="1">
      <c r="B530" s="143"/>
      <c r="C530" s="1"/>
      <c r="D530" s="143"/>
      <c r="J530" s="143"/>
    </row>
    <row r="531" ht="15.75" customHeight="1">
      <c r="B531" s="143"/>
      <c r="C531" s="1"/>
      <c r="D531" s="143"/>
      <c r="J531" s="143"/>
    </row>
    <row r="532" ht="15.75" customHeight="1">
      <c r="B532" s="143"/>
      <c r="C532" s="1"/>
      <c r="D532" s="143"/>
      <c r="J532" s="143"/>
    </row>
    <row r="533" ht="15.75" customHeight="1">
      <c r="B533" s="143"/>
      <c r="C533" s="1"/>
      <c r="D533" s="143"/>
      <c r="J533" s="143"/>
    </row>
    <row r="534" ht="15.75" customHeight="1">
      <c r="B534" s="143"/>
      <c r="C534" s="1"/>
      <c r="D534" s="143"/>
      <c r="J534" s="143"/>
    </row>
    <row r="535" ht="15.75" customHeight="1">
      <c r="B535" s="143"/>
      <c r="C535" s="1"/>
      <c r="D535" s="143"/>
      <c r="J535" s="143"/>
    </row>
    <row r="536" ht="15.75" customHeight="1">
      <c r="B536" s="143"/>
      <c r="C536" s="1"/>
      <c r="D536" s="143"/>
      <c r="J536" s="143"/>
    </row>
    <row r="537" ht="15.75" customHeight="1">
      <c r="B537" s="143"/>
      <c r="C537" s="1"/>
      <c r="D537" s="143"/>
      <c r="J537" s="143"/>
    </row>
    <row r="538" ht="15.75" customHeight="1">
      <c r="B538" s="143"/>
      <c r="C538" s="1"/>
      <c r="D538" s="143"/>
      <c r="J538" s="143"/>
    </row>
    <row r="539" ht="15.75" customHeight="1">
      <c r="B539" s="143"/>
      <c r="C539" s="1"/>
      <c r="D539" s="143"/>
      <c r="J539" s="143"/>
    </row>
    <row r="540" ht="15.75" customHeight="1">
      <c r="B540" s="143"/>
      <c r="C540" s="1"/>
      <c r="D540" s="143"/>
      <c r="J540" s="143"/>
    </row>
    <row r="541" ht="15.75" customHeight="1">
      <c r="B541" s="143"/>
      <c r="C541" s="1"/>
      <c r="D541" s="143"/>
      <c r="J541" s="143"/>
    </row>
    <row r="542" ht="15.75" customHeight="1">
      <c r="B542" s="143"/>
      <c r="C542" s="1"/>
      <c r="D542" s="143"/>
      <c r="J542" s="143"/>
    </row>
    <row r="543" ht="15.75" customHeight="1">
      <c r="B543" s="143"/>
      <c r="C543" s="1"/>
      <c r="D543" s="143"/>
      <c r="J543" s="143"/>
    </row>
    <row r="544" ht="15.75" customHeight="1">
      <c r="B544" s="143"/>
      <c r="C544" s="1"/>
      <c r="D544" s="143"/>
      <c r="J544" s="143"/>
    </row>
    <row r="545" ht="15.75" customHeight="1">
      <c r="B545" s="143"/>
      <c r="C545" s="1"/>
      <c r="D545" s="143"/>
      <c r="J545" s="143"/>
    </row>
    <row r="546" ht="15.75" customHeight="1">
      <c r="B546" s="143"/>
      <c r="C546" s="1"/>
      <c r="D546" s="143"/>
      <c r="J546" s="143"/>
    </row>
    <row r="547" ht="15.75" customHeight="1">
      <c r="B547" s="143"/>
      <c r="C547" s="1"/>
      <c r="D547" s="143"/>
      <c r="J547" s="143"/>
    </row>
    <row r="548" ht="15.75" customHeight="1">
      <c r="B548" s="143"/>
      <c r="C548" s="1"/>
      <c r="D548" s="143"/>
      <c r="J548" s="143"/>
    </row>
    <row r="549" ht="15.75" customHeight="1">
      <c r="B549" s="143"/>
      <c r="C549" s="1"/>
      <c r="D549" s="143"/>
      <c r="J549" s="143"/>
    </row>
    <row r="550" ht="15.75" customHeight="1">
      <c r="B550" s="143"/>
      <c r="C550" s="1"/>
      <c r="D550" s="143"/>
      <c r="J550" s="143"/>
    </row>
    <row r="551" ht="15.75" customHeight="1">
      <c r="B551" s="143"/>
      <c r="C551" s="1"/>
      <c r="D551" s="143"/>
      <c r="J551" s="143"/>
    </row>
    <row r="552" ht="15.75" customHeight="1">
      <c r="B552" s="143"/>
      <c r="C552" s="1"/>
      <c r="D552" s="143"/>
      <c r="J552" s="143"/>
    </row>
    <row r="553" ht="15.75" customHeight="1">
      <c r="B553" s="143"/>
      <c r="C553" s="1"/>
      <c r="D553" s="143"/>
      <c r="J553" s="143"/>
    </row>
    <row r="554" ht="15.75" customHeight="1">
      <c r="B554" s="143"/>
      <c r="C554" s="1"/>
      <c r="D554" s="143"/>
      <c r="J554" s="143"/>
    </row>
    <row r="555" ht="15.75" customHeight="1">
      <c r="B555" s="143"/>
      <c r="C555" s="1"/>
      <c r="D555" s="143"/>
      <c r="J555" s="143"/>
    </row>
    <row r="556" ht="15.75" customHeight="1">
      <c r="B556" s="143"/>
      <c r="C556" s="1"/>
      <c r="D556" s="143"/>
      <c r="J556" s="143"/>
    </row>
    <row r="557" ht="15.75" customHeight="1">
      <c r="B557" s="143"/>
      <c r="C557" s="1"/>
      <c r="D557" s="143"/>
      <c r="J557" s="143"/>
    </row>
    <row r="558" ht="15.75" customHeight="1">
      <c r="B558" s="143"/>
      <c r="C558" s="1"/>
      <c r="D558" s="143"/>
      <c r="J558" s="143"/>
    </row>
    <row r="559" ht="15.75" customHeight="1">
      <c r="B559" s="143"/>
      <c r="C559" s="1"/>
      <c r="D559" s="143"/>
      <c r="J559" s="143"/>
    </row>
    <row r="560" ht="15.75" customHeight="1">
      <c r="B560" s="143"/>
      <c r="C560" s="1"/>
      <c r="D560" s="143"/>
      <c r="J560" s="143"/>
    </row>
    <row r="561" ht="15.75" customHeight="1">
      <c r="B561" s="143"/>
      <c r="C561" s="1"/>
      <c r="D561" s="143"/>
      <c r="J561" s="143"/>
    </row>
    <row r="562" ht="15.75" customHeight="1">
      <c r="B562" s="143"/>
      <c r="C562" s="1"/>
      <c r="D562" s="143"/>
      <c r="J562" s="143"/>
    </row>
    <row r="563" ht="15.75" customHeight="1">
      <c r="B563" s="143"/>
      <c r="C563" s="1"/>
      <c r="D563" s="143"/>
      <c r="J563" s="143"/>
    </row>
    <row r="564" ht="15.75" customHeight="1">
      <c r="B564" s="143"/>
      <c r="C564" s="1"/>
      <c r="D564" s="143"/>
      <c r="J564" s="143"/>
    </row>
    <row r="565" ht="15.75" customHeight="1">
      <c r="B565" s="143"/>
      <c r="C565" s="1"/>
      <c r="D565" s="143"/>
      <c r="J565" s="143"/>
    </row>
    <row r="566" ht="15.75" customHeight="1">
      <c r="B566" s="143"/>
      <c r="C566" s="1"/>
      <c r="D566" s="143"/>
      <c r="J566" s="143"/>
    </row>
    <row r="567" ht="15.75" customHeight="1">
      <c r="B567" s="143"/>
      <c r="C567" s="1"/>
      <c r="D567" s="143"/>
      <c r="J567" s="143"/>
    </row>
    <row r="568" ht="15.75" customHeight="1">
      <c r="B568" s="143"/>
      <c r="C568" s="1"/>
      <c r="D568" s="143"/>
      <c r="J568" s="143"/>
    </row>
    <row r="569" ht="15.75" customHeight="1">
      <c r="B569" s="143"/>
      <c r="C569" s="1"/>
      <c r="D569" s="143"/>
      <c r="J569" s="143"/>
    </row>
    <row r="570" ht="15.75" customHeight="1">
      <c r="B570" s="143"/>
      <c r="C570" s="1"/>
      <c r="D570" s="143"/>
      <c r="J570" s="143"/>
    </row>
    <row r="571" ht="15.75" customHeight="1">
      <c r="B571" s="143"/>
      <c r="C571" s="1"/>
      <c r="D571" s="143"/>
      <c r="J571" s="143"/>
    </row>
    <row r="572" ht="15.75" customHeight="1">
      <c r="B572" s="143"/>
      <c r="C572" s="1"/>
      <c r="D572" s="143"/>
      <c r="J572" s="143"/>
    </row>
    <row r="573" ht="15.75" customHeight="1">
      <c r="B573" s="143"/>
      <c r="C573" s="1"/>
      <c r="D573" s="143"/>
      <c r="J573" s="143"/>
    </row>
    <row r="574" ht="15.75" customHeight="1">
      <c r="B574" s="143"/>
      <c r="C574" s="1"/>
      <c r="D574" s="143"/>
      <c r="J574" s="143"/>
    </row>
    <row r="575" ht="15.75" customHeight="1">
      <c r="B575" s="143"/>
      <c r="C575" s="1"/>
      <c r="D575" s="143"/>
      <c r="J575" s="143"/>
    </row>
    <row r="576" ht="15.75" customHeight="1">
      <c r="B576" s="143"/>
      <c r="C576" s="1"/>
      <c r="D576" s="143"/>
      <c r="J576" s="143"/>
    </row>
    <row r="577" ht="15.75" customHeight="1">
      <c r="B577" s="143"/>
      <c r="C577" s="1"/>
      <c r="D577" s="143"/>
      <c r="J577" s="143"/>
    </row>
    <row r="578" ht="15.75" customHeight="1">
      <c r="B578" s="143"/>
      <c r="C578" s="1"/>
      <c r="D578" s="143"/>
      <c r="J578" s="143"/>
    </row>
    <row r="579" ht="15.75" customHeight="1">
      <c r="B579" s="143"/>
      <c r="C579" s="1"/>
      <c r="D579" s="143"/>
      <c r="J579" s="143"/>
    </row>
    <row r="580" ht="15.75" customHeight="1">
      <c r="B580" s="143"/>
      <c r="C580" s="1"/>
      <c r="D580" s="143"/>
      <c r="J580" s="143"/>
    </row>
    <row r="581" ht="15.75" customHeight="1">
      <c r="B581" s="143"/>
      <c r="C581" s="1"/>
      <c r="D581" s="143"/>
      <c r="J581" s="143"/>
    </row>
    <row r="582" ht="15.75" customHeight="1">
      <c r="B582" s="143"/>
      <c r="C582" s="1"/>
      <c r="D582" s="143"/>
      <c r="J582" s="143"/>
    </row>
    <row r="583" ht="15.75" customHeight="1">
      <c r="B583" s="143"/>
      <c r="C583" s="1"/>
      <c r="D583" s="143"/>
      <c r="J583" s="143"/>
    </row>
    <row r="584" ht="15.75" customHeight="1">
      <c r="B584" s="143"/>
      <c r="C584" s="1"/>
      <c r="D584" s="143"/>
      <c r="J584" s="143"/>
    </row>
    <row r="585" ht="15.75" customHeight="1">
      <c r="B585" s="143"/>
      <c r="C585" s="1"/>
      <c r="D585" s="143"/>
      <c r="J585" s="143"/>
    </row>
    <row r="586" ht="15.75" customHeight="1">
      <c r="B586" s="143"/>
      <c r="C586" s="1"/>
      <c r="D586" s="143"/>
      <c r="J586" s="143"/>
    </row>
    <row r="587" ht="15.75" customHeight="1">
      <c r="B587" s="143"/>
      <c r="C587" s="1"/>
      <c r="D587" s="143"/>
      <c r="J587" s="143"/>
    </row>
    <row r="588" ht="15.75" customHeight="1">
      <c r="B588" s="143"/>
      <c r="C588" s="1"/>
      <c r="D588" s="143"/>
      <c r="J588" s="143"/>
    </row>
    <row r="589" ht="15.75" customHeight="1">
      <c r="B589" s="143"/>
      <c r="C589" s="1"/>
      <c r="D589" s="143"/>
      <c r="J589" s="143"/>
    </row>
    <row r="590" ht="15.75" customHeight="1">
      <c r="B590" s="143"/>
      <c r="C590" s="1"/>
      <c r="D590" s="143"/>
      <c r="J590" s="143"/>
    </row>
    <row r="591" ht="15.75" customHeight="1">
      <c r="B591" s="143"/>
      <c r="C591" s="1"/>
      <c r="D591" s="143"/>
      <c r="J591" s="143"/>
    </row>
    <row r="592" ht="15.75" customHeight="1">
      <c r="B592" s="143"/>
      <c r="C592" s="1"/>
      <c r="D592" s="143"/>
      <c r="J592" s="143"/>
    </row>
    <row r="593" ht="15.75" customHeight="1">
      <c r="B593" s="143"/>
      <c r="C593" s="1"/>
      <c r="D593" s="143"/>
      <c r="J593" s="143"/>
    </row>
    <row r="594" ht="15.75" customHeight="1">
      <c r="B594" s="143"/>
      <c r="C594" s="1"/>
      <c r="D594" s="143"/>
      <c r="J594" s="143"/>
    </row>
    <row r="595" ht="15.75" customHeight="1">
      <c r="B595" s="143"/>
      <c r="C595" s="1"/>
      <c r="D595" s="143"/>
      <c r="J595" s="143"/>
    </row>
    <row r="596" ht="15.75" customHeight="1">
      <c r="B596" s="143"/>
      <c r="C596" s="1"/>
      <c r="D596" s="143"/>
      <c r="J596" s="143"/>
    </row>
    <row r="597" ht="15.75" customHeight="1">
      <c r="B597" s="143"/>
      <c r="C597" s="1"/>
      <c r="D597" s="143"/>
      <c r="J597" s="143"/>
    </row>
    <row r="598" ht="15.75" customHeight="1">
      <c r="B598" s="143"/>
      <c r="C598" s="1"/>
      <c r="D598" s="143"/>
      <c r="J598" s="143"/>
    </row>
    <row r="599" ht="15.75" customHeight="1">
      <c r="B599" s="143"/>
      <c r="C599" s="1"/>
      <c r="D599" s="143"/>
      <c r="J599" s="143"/>
    </row>
    <row r="600" ht="15.75" customHeight="1">
      <c r="B600" s="143"/>
      <c r="C600" s="1"/>
      <c r="D600" s="143"/>
      <c r="J600" s="143"/>
    </row>
    <row r="601" ht="15.75" customHeight="1">
      <c r="B601" s="143"/>
      <c r="C601" s="1"/>
      <c r="D601" s="143"/>
      <c r="J601" s="143"/>
    </row>
    <row r="602" ht="15.75" customHeight="1">
      <c r="B602" s="143"/>
      <c r="C602" s="1"/>
      <c r="D602" s="143"/>
      <c r="J602" s="143"/>
    </row>
    <row r="603" ht="15.75" customHeight="1">
      <c r="B603" s="143"/>
      <c r="C603" s="1"/>
      <c r="D603" s="143"/>
      <c r="J603" s="143"/>
    </row>
    <row r="604" ht="15.75" customHeight="1">
      <c r="B604" s="143"/>
      <c r="C604" s="1"/>
      <c r="D604" s="143"/>
      <c r="J604" s="143"/>
    </row>
    <row r="605" ht="15.75" customHeight="1">
      <c r="B605" s="143"/>
      <c r="C605" s="1"/>
      <c r="D605" s="143"/>
      <c r="J605" s="143"/>
    </row>
    <row r="606" ht="15.75" customHeight="1">
      <c r="B606" s="143"/>
      <c r="C606" s="1"/>
      <c r="D606" s="143"/>
      <c r="J606" s="143"/>
    </row>
    <row r="607" ht="15.75" customHeight="1">
      <c r="B607" s="143"/>
      <c r="C607" s="1"/>
      <c r="D607" s="143"/>
      <c r="J607" s="143"/>
    </row>
    <row r="608" ht="15.75" customHeight="1">
      <c r="B608" s="143"/>
      <c r="C608" s="1"/>
      <c r="D608" s="143"/>
      <c r="J608" s="143"/>
    </row>
    <row r="609" ht="15.75" customHeight="1">
      <c r="B609" s="143"/>
      <c r="C609" s="1"/>
      <c r="D609" s="143"/>
      <c r="J609" s="143"/>
    </row>
    <row r="610" ht="15.75" customHeight="1">
      <c r="B610" s="143"/>
      <c r="C610" s="1"/>
      <c r="D610" s="143"/>
      <c r="J610" s="143"/>
    </row>
    <row r="611" ht="15.75" customHeight="1">
      <c r="B611" s="143"/>
      <c r="C611" s="1"/>
      <c r="D611" s="143"/>
      <c r="J611" s="143"/>
    </row>
    <row r="612" ht="15.75" customHeight="1">
      <c r="B612" s="143"/>
      <c r="C612" s="1"/>
      <c r="D612" s="143"/>
      <c r="J612" s="143"/>
    </row>
    <row r="613" ht="15.75" customHeight="1">
      <c r="B613" s="143"/>
      <c r="C613" s="1"/>
      <c r="D613" s="143"/>
      <c r="J613" s="143"/>
    </row>
    <row r="614" ht="15.75" customHeight="1">
      <c r="B614" s="143"/>
      <c r="C614" s="1"/>
      <c r="D614" s="143"/>
      <c r="J614" s="143"/>
    </row>
    <row r="615" ht="15.75" customHeight="1">
      <c r="B615" s="143"/>
      <c r="C615" s="1"/>
      <c r="D615" s="143"/>
      <c r="J615" s="143"/>
    </row>
    <row r="616" ht="15.75" customHeight="1">
      <c r="B616" s="143"/>
      <c r="C616" s="1"/>
      <c r="D616" s="143"/>
      <c r="J616" s="143"/>
    </row>
    <row r="617" ht="15.75" customHeight="1">
      <c r="B617" s="143"/>
      <c r="C617" s="1"/>
      <c r="D617" s="143"/>
      <c r="J617" s="143"/>
    </row>
    <row r="618" ht="15.75" customHeight="1">
      <c r="B618" s="143"/>
      <c r="C618" s="1"/>
      <c r="D618" s="143"/>
      <c r="J618" s="143"/>
    </row>
    <row r="619" ht="15.75" customHeight="1">
      <c r="B619" s="143"/>
      <c r="C619" s="1"/>
      <c r="D619" s="143"/>
      <c r="J619" s="143"/>
    </row>
    <row r="620" ht="15.75" customHeight="1">
      <c r="B620" s="143"/>
      <c r="C620" s="1"/>
      <c r="D620" s="143"/>
      <c r="J620" s="143"/>
    </row>
    <row r="621" ht="15.75" customHeight="1">
      <c r="B621" s="143"/>
      <c r="C621" s="1"/>
      <c r="D621" s="143"/>
      <c r="J621" s="143"/>
    </row>
    <row r="622" ht="15.75" customHeight="1">
      <c r="B622" s="143"/>
      <c r="C622" s="1"/>
      <c r="D622" s="143"/>
      <c r="J622" s="143"/>
    </row>
    <row r="623" ht="15.75" customHeight="1">
      <c r="B623" s="143"/>
      <c r="C623" s="1"/>
      <c r="D623" s="143"/>
      <c r="J623" s="143"/>
    </row>
    <row r="624" ht="15.75" customHeight="1">
      <c r="B624" s="143"/>
      <c r="C624" s="1"/>
      <c r="D624" s="143"/>
      <c r="J624" s="143"/>
    </row>
    <row r="625" ht="15.75" customHeight="1">
      <c r="B625" s="143"/>
      <c r="C625" s="1"/>
      <c r="D625" s="143"/>
      <c r="J625" s="143"/>
    </row>
    <row r="626" ht="15.75" customHeight="1">
      <c r="B626" s="143"/>
      <c r="C626" s="1"/>
      <c r="D626" s="143"/>
      <c r="J626" s="143"/>
    </row>
    <row r="627" ht="15.75" customHeight="1">
      <c r="B627" s="143"/>
      <c r="C627" s="1"/>
      <c r="D627" s="143"/>
      <c r="J627" s="143"/>
    </row>
    <row r="628" ht="15.75" customHeight="1">
      <c r="B628" s="143"/>
      <c r="C628" s="1"/>
      <c r="D628" s="143"/>
      <c r="J628" s="143"/>
    </row>
    <row r="629" ht="15.75" customHeight="1">
      <c r="B629" s="143"/>
      <c r="C629" s="1"/>
      <c r="D629" s="143"/>
      <c r="J629" s="143"/>
    </row>
    <row r="630" ht="15.75" customHeight="1">
      <c r="B630" s="143"/>
      <c r="C630" s="1"/>
      <c r="D630" s="143"/>
      <c r="J630" s="143"/>
    </row>
    <row r="631" ht="15.75" customHeight="1">
      <c r="B631" s="143"/>
      <c r="C631" s="1"/>
      <c r="D631" s="143"/>
      <c r="J631" s="143"/>
    </row>
    <row r="632" ht="15.75" customHeight="1">
      <c r="B632" s="143"/>
      <c r="C632" s="1"/>
      <c r="D632" s="143"/>
      <c r="J632" s="143"/>
    </row>
    <row r="633" ht="15.75" customHeight="1">
      <c r="B633" s="143"/>
      <c r="C633" s="1"/>
      <c r="D633" s="143"/>
      <c r="J633" s="143"/>
    </row>
    <row r="634" ht="15.75" customHeight="1">
      <c r="B634" s="143"/>
      <c r="C634" s="1"/>
      <c r="D634" s="143"/>
      <c r="J634" s="143"/>
    </row>
    <row r="635" ht="15.75" customHeight="1">
      <c r="B635" s="143"/>
      <c r="C635" s="1"/>
      <c r="D635" s="143"/>
      <c r="J635" s="143"/>
    </row>
    <row r="636" ht="15.75" customHeight="1">
      <c r="B636" s="143"/>
      <c r="C636" s="1"/>
      <c r="D636" s="143"/>
      <c r="J636" s="143"/>
    </row>
    <row r="637" ht="15.75" customHeight="1">
      <c r="B637" s="143"/>
      <c r="C637" s="1"/>
      <c r="D637" s="143"/>
      <c r="J637" s="143"/>
    </row>
    <row r="638" ht="15.75" customHeight="1">
      <c r="B638" s="143"/>
      <c r="C638" s="1"/>
      <c r="D638" s="143"/>
      <c r="J638" s="143"/>
    </row>
    <row r="639" ht="15.75" customHeight="1">
      <c r="B639" s="143"/>
      <c r="C639" s="1"/>
      <c r="D639" s="143"/>
      <c r="J639" s="143"/>
    </row>
    <row r="640" ht="15.75" customHeight="1">
      <c r="B640" s="143"/>
      <c r="C640" s="1"/>
      <c r="D640" s="143"/>
      <c r="J640" s="143"/>
    </row>
    <row r="641" ht="15.75" customHeight="1">
      <c r="B641" s="143"/>
      <c r="C641" s="1"/>
      <c r="D641" s="143"/>
      <c r="J641" s="143"/>
    </row>
    <row r="642" ht="15.75" customHeight="1">
      <c r="B642" s="143"/>
      <c r="C642" s="1"/>
      <c r="D642" s="143"/>
      <c r="J642" s="143"/>
    </row>
    <row r="643" ht="15.75" customHeight="1">
      <c r="B643" s="143"/>
      <c r="C643" s="1"/>
      <c r="D643" s="143"/>
      <c r="J643" s="143"/>
    </row>
    <row r="644" ht="15.75" customHeight="1">
      <c r="B644" s="143"/>
      <c r="C644" s="1"/>
      <c r="D644" s="143"/>
      <c r="J644" s="143"/>
    </row>
    <row r="645" ht="15.75" customHeight="1">
      <c r="B645" s="143"/>
      <c r="C645" s="1"/>
      <c r="D645" s="143"/>
      <c r="J645" s="143"/>
    </row>
    <row r="646" ht="15.75" customHeight="1">
      <c r="B646" s="143"/>
      <c r="C646" s="1"/>
      <c r="D646" s="143"/>
      <c r="J646" s="143"/>
    </row>
    <row r="647" ht="15.75" customHeight="1">
      <c r="B647" s="143"/>
      <c r="C647" s="1"/>
      <c r="D647" s="143"/>
      <c r="J647" s="143"/>
    </row>
    <row r="648" ht="15.75" customHeight="1">
      <c r="B648" s="143"/>
      <c r="C648" s="1"/>
      <c r="D648" s="143"/>
      <c r="J648" s="143"/>
    </row>
    <row r="649" ht="15.75" customHeight="1">
      <c r="B649" s="143"/>
      <c r="C649" s="1"/>
      <c r="D649" s="143"/>
      <c r="J649" s="143"/>
    </row>
    <row r="650" ht="15.75" customHeight="1">
      <c r="B650" s="143"/>
      <c r="C650" s="1"/>
      <c r="D650" s="143"/>
      <c r="J650" s="143"/>
    </row>
    <row r="651" ht="15.75" customHeight="1">
      <c r="B651" s="143"/>
      <c r="C651" s="1"/>
      <c r="D651" s="143"/>
      <c r="J651" s="143"/>
    </row>
    <row r="652" ht="15.75" customHeight="1">
      <c r="B652" s="143"/>
      <c r="C652" s="1"/>
      <c r="D652" s="143"/>
      <c r="J652" s="143"/>
    </row>
    <row r="653" ht="15.75" customHeight="1">
      <c r="B653" s="143"/>
      <c r="C653" s="1"/>
      <c r="D653" s="143"/>
      <c r="J653" s="143"/>
    </row>
    <row r="654" ht="15.75" customHeight="1">
      <c r="B654" s="143"/>
      <c r="C654" s="1"/>
      <c r="D654" s="143"/>
      <c r="J654" s="143"/>
    </row>
    <row r="655" ht="15.75" customHeight="1">
      <c r="B655" s="143"/>
      <c r="C655" s="1"/>
      <c r="D655" s="143"/>
      <c r="J655" s="143"/>
    </row>
    <row r="656" ht="15.75" customHeight="1">
      <c r="B656" s="143"/>
      <c r="C656" s="1"/>
      <c r="D656" s="143"/>
      <c r="J656" s="143"/>
    </row>
    <row r="657" ht="15.75" customHeight="1">
      <c r="B657" s="143"/>
      <c r="C657" s="1"/>
      <c r="D657" s="143"/>
      <c r="J657" s="143"/>
    </row>
    <row r="658" ht="15.75" customHeight="1">
      <c r="B658" s="143"/>
      <c r="C658" s="1"/>
      <c r="D658" s="143"/>
      <c r="J658" s="143"/>
    </row>
    <row r="659" ht="15.75" customHeight="1">
      <c r="B659" s="143"/>
      <c r="C659" s="1"/>
      <c r="D659" s="143"/>
      <c r="J659" s="143"/>
    </row>
    <row r="660" ht="15.75" customHeight="1">
      <c r="B660" s="143"/>
      <c r="C660" s="1"/>
      <c r="D660" s="143"/>
      <c r="J660" s="143"/>
    </row>
    <row r="661" ht="15.75" customHeight="1">
      <c r="B661" s="143"/>
      <c r="C661" s="1"/>
      <c r="D661" s="143"/>
      <c r="J661" s="143"/>
    </row>
    <row r="662" ht="15.75" customHeight="1">
      <c r="B662" s="143"/>
      <c r="C662" s="1"/>
      <c r="D662" s="143"/>
      <c r="J662" s="143"/>
    </row>
    <row r="663" ht="15.75" customHeight="1">
      <c r="B663" s="143"/>
      <c r="C663" s="1"/>
      <c r="D663" s="143"/>
      <c r="J663" s="143"/>
    </row>
    <row r="664" ht="15.75" customHeight="1">
      <c r="B664" s="143"/>
      <c r="C664" s="1"/>
      <c r="D664" s="143"/>
      <c r="J664" s="143"/>
    </row>
    <row r="665" ht="15.75" customHeight="1">
      <c r="B665" s="143"/>
      <c r="C665" s="1"/>
      <c r="D665" s="143"/>
      <c r="J665" s="143"/>
    </row>
    <row r="666" ht="15.75" customHeight="1">
      <c r="B666" s="143"/>
      <c r="C666" s="1"/>
      <c r="D666" s="143"/>
      <c r="J666" s="143"/>
    </row>
    <row r="667" ht="15.75" customHeight="1">
      <c r="B667" s="143"/>
      <c r="C667" s="1"/>
      <c r="D667" s="143"/>
      <c r="J667" s="143"/>
    </row>
    <row r="668" ht="15.75" customHeight="1">
      <c r="B668" s="143"/>
      <c r="C668" s="1"/>
      <c r="D668" s="143"/>
      <c r="J668" s="143"/>
    </row>
    <row r="669" ht="15.75" customHeight="1">
      <c r="B669" s="143"/>
      <c r="C669" s="1"/>
      <c r="D669" s="143"/>
      <c r="J669" s="143"/>
    </row>
    <row r="670" ht="15.75" customHeight="1">
      <c r="B670" s="143"/>
      <c r="C670" s="1"/>
      <c r="D670" s="143"/>
      <c r="J670" s="143"/>
    </row>
    <row r="671" ht="15.75" customHeight="1">
      <c r="B671" s="143"/>
      <c r="C671" s="1"/>
      <c r="D671" s="143"/>
      <c r="J671" s="143"/>
    </row>
    <row r="672" ht="15.75" customHeight="1">
      <c r="B672" s="143"/>
      <c r="C672" s="1"/>
      <c r="D672" s="143"/>
      <c r="J672" s="143"/>
    </row>
    <row r="673" ht="15.75" customHeight="1">
      <c r="B673" s="143"/>
      <c r="C673" s="1"/>
      <c r="D673" s="143"/>
      <c r="J673" s="143"/>
    </row>
    <row r="674" ht="15.75" customHeight="1">
      <c r="B674" s="143"/>
      <c r="C674" s="1"/>
      <c r="D674" s="143"/>
      <c r="J674" s="143"/>
    </row>
    <row r="675" ht="15.75" customHeight="1">
      <c r="B675" s="143"/>
      <c r="C675" s="1"/>
      <c r="D675" s="143"/>
      <c r="J675" s="143"/>
    </row>
    <row r="676" ht="15.75" customHeight="1">
      <c r="B676" s="143"/>
      <c r="C676" s="1"/>
      <c r="D676" s="143"/>
      <c r="J676" s="143"/>
    </row>
    <row r="677" ht="15.75" customHeight="1">
      <c r="B677" s="143"/>
      <c r="C677" s="1"/>
      <c r="D677" s="143"/>
      <c r="J677" s="143"/>
    </row>
    <row r="678" ht="15.75" customHeight="1">
      <c r="B678" s="143"/>
      <c r="C678" s="1"/>
      <c r="D678" s="143"/>
      <c r="J678" s="143"/>
    </row>
    <row r="679" ht="15.75" customHeight="1">
      <c r="B679" s="143"/>
      <c r="C679" s="1"/>
      <c r="D679" s="143"/>
      <c r="J679" s="143"/>
    </row>
    <row r="680" ht="15.75" customHeight="1">
      <c r="B680" s="143"/>
      <c r="C680" s="1"/>
      <c r="D680" s="143"/>
      <c r="J680" s="143"/>
    </row>
    <row r="681" ht="15.75" customHeight="1">
      <c r="B681" s="143"/>
      <c r="C681" s="1"/>
      <c r="D681" s="143"/>
      <c r="J681" s="143"/>
    </row>
    <row r="682" ht="15.75" customHeight="1">
      <c r="B682" s="143"/>
      <c r="C682" s="1"/>
      <c r="D682" s="143"/>
      <c r="J682" s="143"/>
    </row>
    <row r="683" ht="15.75" customHeight="1">
      <c r="B683" s="143"/>
      <c r="C683" s="1"/>
      <c r="D683" s="143"/>
      <c r="J683" s="143"/>
    </row>
    <row r="684" ht="15.75" customHeight="1">
      <c r="B684" s="143"/>
      <c r="C684" s="1"/>
      <c r="D684" s="143"/>
      <c r="J684" s="143"/>
    </row>
    <row r="685" ht="15.75" customHeight="1">
      <c r="B685" s="143"/>
      <c r="C685" s="1"/>
      <c r="D685" s="143"/>
      <c r="J685" s="143"/>
    </row>
    <row r="686" ht="15.75" customHeight="1">
      <c r="B686" s="143"/>
      <c r="C686" s="1"/>
      <c r="D686" s="143"/>
      <c r="J686" s="143"/>
    </row>
    <row r="687" ht="15.75" customHeight="1">
      <c r="B687" s="143"/>
      <c r="C687" s="1"/>
      <c r="D687" s="143"/>
      <c r="J687" s="143"/>
    </row>
    <row r="688" ht="15.75" customHeight="1">
      <c r="B688" s="143"/>
      <c r="C688" s="1"/>
      <c r="D688" s="143"/>
      <c r="J688" s="143"/>
    </row>
    <row r="689" ht="15.75" customHeight="1">
      <c r="B689" s="143"/>
      <c r="C689" s="1"/>
      <c r="D689" s="143"/>
      <c r="J689" s="143"/>
    </row>
    <row r="690" ht="15.75" customHeight="1">
      <c r="B690" s="143"/>
      <c r="C690" s="1"/>
      <c r="D690" s="143"/>
      <c r="J690" s="143"/>
    </row>
    <row r="691" ht="15.75" customHeight="1">
      <c r="B691" s="143"/>
      <c r="C691" s="1"/>
      <c r="D691" s="143"/>
      <c r="J691" s="143"/>
    </row>
    <row r="692" ht="15.75" customHeight="1">
      <c r="B692" s="143"/>
      <c r="C692" s="1"/>
      <c r="D692" s="143"/>
      <c r="J692" s="143"/>
    </row>
    <row r="693" ht="15.75" customHeight="1">
      <c r="B693" s="143"/>
      <c r="C693" s="1"/>
      <c r="D693" s="143"/>
      <c r="J693" s="143"/>
    </row>
    <row r="694" ht="15.75" customHeight="1">
      <c r="B694" s="143"/>
      <c r="C694" s="1"/>
      <c r="D694" s="143"/>
      <c r="J694" s="143"/>
    </row>
    <row r="695" ht="15.75" customHeight="1">
      <c r="B695" s="143"/>
      <c r="C695" s="1"/>
      <c r="D695" s="143"/>
      <c r="J695" s="143"/>
    </row>
    <row r="696" ht="15.75" customHeight="1">
      <c r="B696" s="143"/>
      <c r="C696" s="1"/>
      <c r="D696" s="143"/>
      <c r="J696" s="143"/>
    </row>
    <row r="697" ht="15.75" customHeight="1">
      <c r="B697" s="143"/>
      <c r="C697" s="1"/>
      <c r="D697" s="143"/>
      <c r="J697" s="143"/>
    </row>
    <row r="698" ht="15.75" customHeight="1">
      <c r="B698" s="143"/>
      <c r="C698" s="1"/>
      <c r="D698" s="143"/>
      <c r="J698" s="143"/>
    </row>
    <row r="699" ht="15.75" customHeight="1">
      <c r="B699" s="143"/>
      <c r="C699" s="1"/>
      <c r="D699" s="143"/>
      <c r="J699" s="143"/>
    </row>
    <row r="700" ht="15.75" customHeight="1">
      <c r="B700" s="143"/>
      <c r="C700" s="1"/>
      <c r="D700" s="143"/>
      <c r="J700" s="143"/>
    </row>
    <row r="701" ht="15.75" customHeight="1">
      <c r="B701" s="143"/>
      <c r="C701" s="1"/>
      <c r="D701" s="143"/>
      <c r="J701" s="143"/>
    </row>
    <row r="702" ht="15.75" customHeight="1">
      <c r="B702" s="143"/>
      <c r="C702" s="1"/>
      <c r="D702" s="143"/>
      <c r="J702" s="143"/>
    </row>
    <row r="703" ht="15.75" customHeight="1">
      <c r="B703" s="143"/>
      <c r="C703" s="1"/>
      <c r="D703" s="143"/>
      <c r="J703" s="143"/>
    </row>
    <row r="704" ht="15.75" customHeight="1">
      <c r="B704" s="143"/>
      <c r="C704" s="1"/>
      <c r="D704" s="143"/>
      <c r="J704" s="143"/>
    </row>
    <row r="705" ht="15.75" customHeight="1">
      <c r="B705" s="143"/>
      <c r="C705" s="1"/>
      <c r="D705" s="143"/>
      <c r="J705" s="143"/>
    </row>
    <row r="706" ht="15.75" customHeight="1">
      <c r="B706" s="143"/>
      <c r="C706" s="1"/>
      <c r="D706" s="143"/>
      <c r="J706" s="143"/>
    </row>
    <row r="707" ht="15.75" customHeight="1">
      <c r="B707" s="143"/>
      <c r="C707" s="1"/>
      <c r="D707" s="143"/>
      <c r="J707" s="143"/>
    </row>
    <row r="708" ht="15.75" customHeight="1">
      <c r="B708" s="143"/>
      <c r="C708" s="1"/>
      <c r="D708" s="143"/>
      <c r="J708" s="143"/>
    </row>
    <row r="709" ht="15.75" customHeight="1">
      <c r="B709" s="143"/>
      <c r="C709" s="1"/>
      <c r="D709" s="143"/>
      <c r="J709" s="143"/>
    </row>
    <row r="710" ht="15.75" customHeight="1">
      <c r="B710" s="143"/>
      <c r="C710" s="1"/>
      <c r="D710" s="143"/>
      <c r="J710" s="143"/>
    </row>
    <row r="711" ht="15.75" customHeight="1">
      <c r="B711" s="143"/>
      <c r="C711" s="1"/>
      <c r="D711" s="143"/>
      <c r="J711" s="143"/>
    </row>
    <row r="712" ht="15.75" customHeight="1">
      <c r="B712" s="143"/>
      <c r="C712" s="1"/>
      <c r="D712" s="143"/>
      <c r="J712" s="143"/>
    </row>
    <row r="713" ht="15.75" customHeight="1">
      <c r="B713" s="143"/>
      <c r="C713" s="1"/>
      <c r="D713" s="143"/>
      <c r="J713" s="143"/>
    </row>
    <row r="714" ht="15.75" customHeight="1">
      <c r="B714" s="143"/>
      <c r="C714" s="1"/>
      <c r="D714" s="143"/>
      <c r="J714" s="143"/>
    </row>
    <row r="715" ht="15.75" customHeight="1">
      <c r="B715" s="143"/>
      <c r="C715" s="1"/>
      <c r="D715" s="143"/>
      <c r="J715" s="143"/>
    </row>
    <row r="716" ht="15.75" customHeight="1">
      <c r="B716" s="143"/>
      <c r="C716" s="1"/>
      <c r="D716" s="143"/>
      <c r="J716" s="143"/>
    </row>
    <row r="717" ht="15.75" customHeight="1">
      <c r="B717" s="143"/>
      <c r="C717" s="1"/>
      <c r="D717" s="143"/>
      <c r="J717" s="143"/>
    </row>
    <row r="718" ht="15.75" customHeight="1">
      <c r="B718" s="143"/>
      <c r="C718" s="1"/>
      <c r="D718" s="143"/>
      <c r="J718" s="143"/>
    </row>
    <row r="719" ht="15.75" customHeight="1">
      <c r="B719" s="143"/>
      <c r="C719" s="1"/>
      <c r="D719" s="143"/>
      <c r="J719" s="143"/>
    </row>
    <row r="720" ht="15.75" customHeight="1">
      <c r="B720" s="143"/>
      <c r="C720" s="1"/>
      <c r="D720" s="143"/>
      <c r="J720" s="143"/>
    </row>
    <row r="721" ht="15.75" customHeight="1">
      <c r="B721" s="143"/>
      <c r="C721" s="1"/>
      <c r="D721" s="143"/>
      <c r="J721" s="143"/>
    </row>
    <row r="722" ht="15.75" customHeight="1">
      <c r="B722" s="143"/>
      <c r="C722" s="1"/>
      <c r="D722" s="143"/>
      <c r="J722" s="143"/>
    </row>
    <row r="723" ht="15.75" customHeight="1">
      <c r="B723" s="143"/>
      <c r="C723" s="1"/>
      <c r="D723" s="143"/>
      <c r="J723" s="143"/>
    </row>
    <row r="724" ht="15.75" customHeight="1">
      <c r="B724" s="143"/>
      <c r="C724" s="1"/>
      <c r="D724" s="143"/>
      <c r="J724" s="143"/>
    </row>
    <row r="725" ht="15.75" customHeight="1">
      <c r="B725" s="143"/>
      <c r="C725" s="1"/>
      <c r="D725" s="143"/>
      <c r="J725" s="143"/>
    </row>
    <row r="726" ht="15.75" customHeight="1">
      <c r="B726" s="143"/>
      <c r="C726" s="1"/>
      <c r="D726" s="143"/>
      <c r="J726" s="143"/>
    </row>
    <row r="727" ht="15.75" customHeight="1">
      <c r="B727" s="143"/>
      <c r="C727" s="1"/>
      <c r="D727" s="143"/>
      <c r="J727" s="143"/>
    </row>
    <row r="728" ht="15.75" customHeight="1">
      <c r="B728" s="143"/>
      <c r="C728" s="1"/>
      <c r="D728" s="143"/>
      <c r="J728" s="143"/>
    </row>
    <row r="729" ht="15.75" customHeight="1">
      <c r="B729" s="143"/>
      <c r="C729" s="1"/>
      <c r="D729" s="143"/>
      <c r="J729" s="143"/>
    </row>
    <row r="730" ht="15.75" customHeight="1">
      <c r="B730" s="143"/>
      <c r="C730" s="1"/>
      <c r="D730" s="143"/>
      <c r="J730" s="143"/>
    </row>
    <row r="731" ht="15.75" customHeight="1">
      <c r="B731" s="143"/>
      <c r="C731" s="1"/>
      <c r="D731" s="143"/>
      <c r="J731" s="143"/>
    </row>
    <row r="732" ht="15.75" customHeight="1">
      <c r="B732" s="143"/>
      <c r="C732" s="1"/>
      <c r="D732" s="143"/>
      <c r="J732" s="143"/>
    </row>
    <row r="733" ht="15.75" customHeight="1">
      <c r="B733" s="143"/>
      <c r="C733" s="1"/>
      <c r="D733" s="143"/>
      <c r="J733" s="143"/>
    </row>
    <row r="734" ht="15.75" customHeight="1">
      <c r="B734" s="143"/>
      <c r="C734" s="1"/>
      <c r="D734" s="143"/>
      <c r="J734" s="143"/>
    </row>
    <row r="735" ht="15.75" customHeight="1">
      <c r="B735" s="143"/>
      <c r="C735" s="1"/>
      <c r="D735" s="143"/>
      <c r="J735" s="143"/>
    </row>
    <row r="736" ht="15.75" customHeight="1">
      <c r="B736" s="143"/>
      <c r="C736" s="1"/>
      <c r="D736" s="143"/>
      <c r="J736" s="143"/>
    </row>
    <row r="737" ht="15.75" customHeight="1">
      <c r="B737" s="143"/>
      <c r="C737" s="1"/>
      <c r="D737" s="143"/>
      <c r="J737" s="143"/>
    </row>
    <row r="738" ht="15.75" customHeight="1">
      <c r="B738" s="143"/>
      <c r="C738" s="1"/>
      <c r="D738" s="143"/>
      <c r="J738" s="143"/>
    </row>
    <row r="739" ht="15.75" customHeight="1">
      <c r="B739" s="143"/>
      <c r="C739" s="1"/>
      <c r="D739" s="143"/>
      <c r="J739" s="143"/>
    </row>
    <row r="740" ht="15.75" customHeight="1">
      <c r="B740" s="143"/>
      <c r="C740" s="1"/>
      <c r="D740" s="143"/>
      <c r="J740" s="143"/>
    </row>
    <row r="741" ht="15.75" customHeight="1">
      <c r="B741" s="143"/>
      <c r="C741" s="1"/>
      <c r="D741" s="143"/>
      <c r="J741" s="143"/>
    </row>
    <row r="742" ht="15.75" customHeight="1">
      <c r="B742" s="143"/>
      <c r="C742" s="1"/>
      <c r="D742" s="143"/>
      <c r="J742" s="143"/>
    </row>
    <row r="743" ht="15.75" customHeight="1">
      <c r="B743" s="143"/>
      <c r="C743" s="1"/>
      <c r="D743" s="143"/>
      <c r="J743" s="143"/>
    </row>
    <row r="744" ht="15.75" customHeight="1">
      <c r="B744" s="143"/>
      <c r="C744" s="1"/>
      <c r="D744" s="143"/>
      <c r="J744" s="143"/>
    </row>
    <row r="745" ht="15.75" customHeight="1">
      <c r="B745" s="143"/>
      <c r="C745" s="1"/>
      <c r="D745" s="143"/>
      <c r="J745" s="143"/>
    </row>
    <row r="746" ht="15.75" customHeight="1">
      <c r="B746" s="143"/>
      <c r="C746" s="1"/>
      <c r="D746" s="143"/>
      <c r="J746" s="143"/>
    </row>
    <row r="747" ht="15.75" customHeight="1">
      <c r="B747" s="143"/>
      <c r="C747" s="1"/>
      <c r="D747" s="143"/>
      <c r="J747" s="143"/>
    </row>
    <row r="748" ht="15.75" customHeight="1">
      <c r="B748" s="143"/>
      <c r="C748" s="1"/>
      <c r="D748" s="143"/>
      <c r="J748" s="143"/>
    </row>
    <row r="749" ht="15.75" customHeight="1">
      <c r="B749" s="143"/>
      <c r="C749" s="1"/>
      <c r="D749" s="143"/>
      <c r="J749" s="143"/>
    </row>
    <row r="750" ht="15.75" customHeight="1">
      <c r="B750" s="143"/>
      <c r="C750" s="1"/>
      <c r="D750" s="143"/>
      <c r="J750" s="143"/>
    </row>
    <row r="751" ht="15.75" customHeight="1">
      <c r="B751" s="143"/>
      <c r="C751" s="1"/>
      <c r="D751" s="143"/>
      <c r="J751" s="143"/>
    </row>
    <row r="752" ht="15.75" customHeight="1">
      <c r="B752" s="143"/>
      <c r="C752" s="1"/>
      <c r="D752" s="143"/>
      <c r="J752" s="143"/>
    </row>
    <row r="753" ht="15.75" customHeight="1">
      <c r="B753" s="143"/>
      <c r="C753" s="1"/>
      <c r="D753" s="143"/>
      <c r="J753" s="143"/>
    </row>
    <row r="754" ht="15.75" customHeight="1">
      <c r="B754" s="143"/>
      <c r="C754" s="1"/>
      <c r="D754" s="143"/>
      <c r="J754" s="143"/>
    </row>
    <row r="755" ht="15.75" customHeight="1">
      <c r="B755" s="143"/>
      <c r="C755" s="1"/>
      <c r="D755" s="143"/>
      <c r="J755" s="143"/>
    </row>
    <row r="756" ht="15.75" customHeight="1">
      <c r="B756" s="143"/>
      <c r="C756" s="1"/>
      <c r="D756" s="143"/>
      <c r="J756" s="143"/>
    </row>
    <row r="757" ht="15.75" customHeight="1">
      <c r="B757" s="143"/>
      <c r="C757" s="1"/>
      <c r="D757" s="143"/>
      <c r="J757" s="143"/>
    </row>
    <row r="758" ht="15.75" customHeight="1">
      <c r="B758" s="143"/>
      <c r="C758" s="1"/>
      <c r="D758" s="143"/>
      <c r="J758" s="143"/>
    </row>
    <row r="759" ht="15.75" customHeight="1">
      <c r="B759" s="143"/>
      <c r="C759" s="1"/>
      <c r="D759" s="143"/>
      <c r="J759" s="143"/>
    </row>
    <row r="760" ht="15.75" customHeight="1">
      <c r="B760" s="143"/>
      <c r="C760" s="1"/>
      <c r="D760" s="143"/>
      <c r="J760" s="143"/>
    </row>
    <row r="761" ht="15.75" customHeight="1">
      <c r="B761" s="143"/>
      <c r="C761" s="1"/>
      <c r="D761" s="143"/>
      <c r="J761" s="143"/>
    </row>
    <row r="762" ht="15.75" customHeight="1">
      <c r="B762" s="143"/>
      <c r="C762" s="1"/>
      <c r="D762" s="143"/>
      <c r="J762" s="143"/>
    </row>
    <row r="763" ht="15.75" customHeight="1">
      <c r="B763" s="143"/>
      <c r="C763" s="1"/>
      <c r="D763" s="143"/>
      <c r="J763" s="143"/>
    </row>
    <row r="764" ht="15.75" customHeight="1">
      <c r="B764" s="143"/>
      <c r="C764" s="1"/>
      <c r="D764" s="143"/>
      <c r="J764" s="143"/>
    </row>
    <row r="765" ht="15.75" customHeight="1">
      <c r="B765" s="143"/>
      <c r="C765" s="1"/>
      <c r="D765" s="143"/>
      <c r="J765" s="143"/>
    </row>
    <row r="766" ht="15.75" customHeight="1">
      <c r="B766" s="143"/>
      <c r="C766" s="1"/>
      <c r="D766" s="143"/>
      <c r="J766" s="143"/>
    </row>
    <row r="767" ht="15.75" customHeight="1">
      <c r="B767" s="143"/>
      <c r="C767" s="1"/>
      <c r="D767" s="143"/>
      <c r="J767" s="143"/>
    </row>
    <row r="768" ht="15.75" customHeight="1">
      <c r="B768" s="143"/>
      <c r="C768" s="1"/>
      <c r="D768" s="143"/>
      <c r="J768" s="143"/>
    </row>
    <row r="769" ht="15.75" customHeight="1">
      <c r="B769" s="143"/>
      <c r="C769" s="1"/>
      <c r="D769" s="143"/>
      <c r="J769" s="143"/>
    </row>
    <row r="770" ht="15.75" customHeight="1">
      <c r="B770" s="143"/>
      <c r="C770" s="1"/>
      <c r="D770" s="143"/>
      <c r="J770" s="143"/>
    </row>
    <row r="771" ht="15.75" customHeight="1">
      <c r="B771" s="143"/>
      <c r="C771" s="1"/>
      <c r="D771" s="143"/>
      <c r="J771" s="143"/>
    </row>
    <row r="772" ht="15.75" customHeight="1">
      <c r="B772" s="143"/>
      <c r="C772" s="1"/>
      <c r="D772" s="143"/>
      <c r="J772" s="143"/>
    </row>
    <row r="773" ht="15.75" customHeight="1">
      <c r="B773" s="143"/>
      <c r="C773" s="1"/>
      <c r="D773" s="143"/>
      <c r="J773" s="143"/>
    </row>
    <row r="774" ht="15.75" customHeight="1">
      <c r="B774" s="143"/>
      <c r="C774" s="1"/>
      <c r="D774" s="143"/>
      <c r="J774" s="143"/>
    </row>
    <row r="775" ht="15.75" customHeight="1">
      <c r="B775" s="143"/>
      <c r="C775" s="1"/>
      <c r="D775" s="143"/>
      <c r="J775" s="143"/>
    </row>
    <row r="776" ht="15.75" customHeight="1">
      <c r="B776" s="143"/>
      <c r="C776" s="1"/>
      <c r="D776" s="143"/>
      <c r="J776" s="143"/>
    </row>
    <row r="777" ht="15.75" customHeight="1">
      <c r="B777" s="143"/>
      <c r="C777" s="1"/>
      <c r="D777" s="143"/>
      <c r="J777" s="143"/>
    </row>
    <row r="778" ht="15.75" customHeight="1">
      <c r="B778" s="143"/>
      <c r="C778" s="1"/>
      <c r="D778" s="143"/>
      <c r="J778" s="143"/>
    </row>
    <row r="779" ht="15.75" customHeight="1">
      <c r="B779" s="143"/>
      <c r="C779" s="1"/>
      <c r="D779" s="143"/>
      <c r="J779" s="143"/>
    </row>
    <row r="780" ht="15.75" customHeight="1">
      <c r="B780" s="143"/>
      <c r="C780" s="1"/>
      <c r="D780" s="143"/>
      <c r="J780" s="143"/>
    </row>
    <row r="781" ht="15.75" customHeight="1">
      <c r="B781" s="143"/>
      <c r="C781" s="1"/>
      <c r="D781" s="143"/>
      <c r="J781" s="143"/>
    </row>
    <row r="782" ht="15.75" customHeight="1">
      <c r="B782" s="143"/>
      <c r="C782" s="1"/>
      <c r="D782" s="143"/>
      <c r="J782" s="143"/>
    </row>
    <row r="783" ht="15.75" customHeight="1">
      <c r="B783" s="143"/>
      <c r="C783" s="1"/>
      <c r="D783" s="143"/>
      <c r="J783" s="143"/>
    </row>
    <row r="784" ht="15.75" customHeight="1">
      <c r="B784" s="143"/>
      <c r="C784" s="1"/>
      <c r="D784" s="143"/>
      <c r="J784" s="143"/>
    </row>
    <row r="785" ht="15.75" customHeight="1">
      <c r="B785" s="143"/>
      <c r="C785" s="1"/>
      <c r="D785" s="143"/>
      <c r="J785" s="143"/>
    </row>
    <row r="786" ht="15.75" customHeight="1">
      <c r="B786" s="143"/>
      <c r="C786" s="1"/>
      <c r="D786" s="143"/>
      <c r="J786" s="143"/>
    </row>
    <row r="787" ht="15.75" customHeight="1">
      <c r="B787" s="143"/>
      <c r="C787" s="1"/>
      <c r="D787" s="143"/>
      <c r="J787" s="143"/>
    </row>
    <row r="788" ht="15.75" customHeight="1">
      <c r="B788" s="143"/>
      <c r="C788" s="1"/>
      <c r="D788" s="143"/>
      <c r="J788" s="143"/>
    </row>
    <row r="789" ht="15.75" customHeight="1">
      <c r="B789" s="143"/>
      <c r="C789" s="1"/>
      <c r="D789" s="143"/>
      <c r="J789" s="143"/>
    </row>
    <row r="790" ht="15.75" customHeight="1">
      <c r="B790" s="143"/>
      <c r="C790" s="1"/>
      <c r="D790" s="143"/>
      <c r="J790" s="143"/>
    </row>
    <row r="791" ht="15.75" customHeight="1">
      <c r="B791" s="143"/>
      <c r="C791" s="1"/>
      <c r="D791" s="143"/>
      <c r="J791" s="143"/>
    </row>
    <row r="792" ht="15.75" customHeight="1">
      <c r="B792" s="143"/>
      <c r="C792" s="1"/>
      <c r="D792" s="143"/>
      <c r="J792" s="143"/>
    </row>
    <row r="793" ht="15.75" customHeight="1">
      <c r="B793" s="143"/>
      <c r="C793" s="1"/>
      <c r="D793" s="143"/>
      <c r="J793" s="143"/>
    </row>
    <row r="794" ht="15.75" customHeight="1">
      <c r="B794" s="143"/>
      <c r="C794" s="1"/>
      <c r="D794" s="143"/>
      <c r="J794" s="143"/>
    </row>
    <row r="795" ht="15.75" customHeight="1">
      <c r="B795" s="143"/>
      <c r="C795" s="1"/>
      <c r="D795" s="143"/>
      <c r="J795" s="143"/>
    </row>
    <row r="796" ht="15.75" customHeight="1">
      <c r="B796" s="143"/>
      <c r="C796" s="1"/>
      <c r="D796" s="143"/>
      <c r="J796" s="143"/>
    </row>
    <row r="797" ht="15.75" customHeight="1">
      <c r="B797" s="143"/>
      <c r="C797" s="1"/>
      <c r="D797" s="143"/>
      <c r="J797" s="143"/>
    </row>
    <row r="798" ht="15.75" customHeight="1">
      <c r="B798" s="143"/>
      <c r="C798" s="1"/>
      <c r="D798" s="143"/>
      <c r="J798" s="143"/>
    </row>
    <row r="799" ht="15.75" customHeight="1">
      <c r="B799" s="143"/>
      <c r="C799" s="1"/>
      <c r="D799" s="143"/>
      <c r="J799" s="143"/>
    </row>
    <row r="800" ht="15.75" customHeight="1">
      <c r="B800" s="143"/>
      <c r="C800" s="1"/>
      <c r="D800" s="143"/>
      <c r="J800" s="143"/>
    </row>
    <row r="801" ht="15.75" customHeight="1">
      <c r="B801" s="143"/>
      <c r="C801" s="1"/>
      <c r="D801" s="143"/>
      <c r="J801" s="143"/>
    </row>
    <row r="802" ht="15.75" customHeight="1">
      <c r="B802" s="143"/>
      <c r="C802" s="1"/>
      <c r="D802" s="143"/>
      <c r="J802" s="143"/>
    </row>
    <row r="803" ht="15.75" customHeight="1">
      <c r="B803" s="143"/>
      <c r="C803" s="1"/>
      <c r="D803" s="143"/>
      <c r="J803" s="143"/>
    </row>
    <row r="804" ht="15.75" customHeight="1">
      <c r="B804" s="143"/>
      <c r="C804" s="1"/>
      <c r="D804" s="143"/>
      <c r="J804" s="143"/>
    </row>
    <row r="805" ht="15.75" customHeight="1">
      <c r="B805" s="143"/>
      <c r="C805" s="1"/>
      <c r="D805" s="143"/>
      <c r="J805" s="143"/>
    </row>
    <row r="806" ht="15.75" customHeight="1">
      <c r="B806" s="143"/>
      <c r="C806" s="1"/>
      <c r="D806" s="143"/>
      <c r="J806" s="143"/>
    </row>
    <row r="807" ht="15.75" customHeight="1">
      <c r="B807" s="143"/>
      <c r="C807" s="1"/>
      <c r="D807" s="143"/>
      <c r="J807" s="143"/>
    </row>
    <row r="808" ht="15.75" customHeight="1">
      <c r="B808" s="143"/>
      <c r="C808" s="1"/>
      <c r="D808" s="143"/>
      <c r="J808" s="143"/>
    </row>
    <row r="809" ht="15.75" customHeight="1">
      <c r="B809" s="143"/>
      <c r="C809" s="1"/>
      <c r="D809" s="143"/>
      <c r="J809" s="143"/>
    </row>
    <row r="810" ht="15.75" customHeight="1">
      <c r="B810" s="143"/>
      <c r="C810" s="1"/>
      <c r="D810" s="143"/>
      <c r="J810" s="143"/>
    </row>
    <row r="811" ht="15.75" customHeight="1">
      <c r="B811" s="143"/>
      <c r="C811" s="1"/>
      <c r="D811" s="143"/>
      <c r="J811" s="143"/>
    </row>
    <row r="812" ht="15.75" customHeight="1">
      <c r="B812" s="143"/>
      <c r="C812" s="1"/>
      <c r="D812" s="143"/>
      <c r="J812" s="143"/>
    </row>
    <row r="813" ht="15.75" customHeight="1">
      <c r="B813" s="143"/>
      <c r="C813" s="1"/>
      <c r="D813" s="143"/>
      <c r="J813" s="143"/>
    </row>
    <row r="814" ht="15.75" customHeight="1">
      <c r="B814" s="143"/>
      <c r="C814" s="1"/>
      <c r="D814" s="143"/>
      <c r="J814" s="143"/>
    </row>
    <row r="815" ht="15.75" customHeight="1">
      <c r="B815" s="143"/>
      <c r="C815" s="1"/>
      <c r="D815" s="143"/>
      <c r="J815" s="143"/>
    </row>
    <row r="816" ht="15.75" customHeight="1">
      <c r="B816" s="143"/>
      <c r="C816" s="1"/>
      <c r="D816" s="143"/>
      <c r="J816" s="143"/>
    </row>
    <row r="817" ht="15.75" customHeight="1">
      <c r="B817" s="143"/>
      <c r="C817" s="1"/>
      <c r="D817" s="143"/>
      <c r="J817" s="143"/>
    </row>
    <row r="818" ht="15.75" customHeight="1">
      <c r="B818" s="143"/>
      <c r="C818" s="1"/>
      <c r="D818" s="143"/>
      <c r="J818" s="143"/>
    </row>
    <row r="819" ht="15.75" customHeight="1">
      <c r="B819" s="143"/>
      <c r="C819" s="1"/>
      <c r="D819" s="143"/>
      <c r="J819" s="143"/>
    </row>
    <row r="820" ht="15.75" customHeight="1">
      <c r="B820" s="143"/>
      <c r="C820" s="1"/>
      <c r="D820" s="143"/>
      <c r="J820" s="143"/>
    </row>
    <row r="821" ht="15.75" customHeight="1">
      <c r="B821" s="143"/>
      <c r="C821" s="1"/>
      <c r="D821" s="143"/>
      <c r="J821" s="143"/>
    </row>
    <row r="822" ht="15.75" customHeight="1">
      <c r="B822" s="143"/>
      <c r="C822" s="1"/>
      <c r="D822" s="143"/>
      <c r="J822" s="143"/>
    </row>
    <row r="823" ht="15.75" customHeight="1">
      <c r="B823" s="143"/>
      <c r="C823" s="1"/>
      <c r="D823" s="143"/>
      <c r="J823" s="143"/>
    </row>
    <row r="824" ht="15.75" customHeight="1">
      <c r="B824" s="143"/>
      <c r="C824" s="1"/>
      <c r="D824" s="143"/>
      <c r="J824" s="143"/>
    </row>
    <row r="825" ht="15.75" customHeight="1">
      <c r="B825" s="143"/>
      <c r="C825" s="1"/>
      <c r="D825" s="143"/>
      <c r="J825" s="143"/>
    </row>
    <row r="826" ht="15.75" customHeight="1">
      <c r="B826" s="143"/>
      <c r="C826" s="1"/>
      <c r="D826" s="143"/>
      <c r="J826" s="143"/>
    </row>
    <row r="827" ht="15.75" customHeight="1">
      <c r="B827" s="143"/>
      <c r="C827" s="1"/>
      <c r="D827" s="143"/>
      <c r="J827" s="143"/>
    </row>
    <row r="828" ht="15.75" customHeight="1">
      <c r="B828" s="143"/>
      <c r="C828" s="1"/>
      <c r="D828" s="143"/>
      <c r="J828" s="143"/>
    </row>
    <row r="829" ht="15.75" customHeight="1">
      <c r="B829" s="143"/>
      <c r="C829" s="1"/>
      <c r="D829" s="143"/>
      <c r="J829" s="143"/>
    </row>
    <row r="830" ht="15.75" customHeight="1">
      <c r="B830" s="143"/>
      <c r="C830" s="1"/>
      <c r="D830" s="143"/>
      <c r="J830" s="143"/>
    </row>
    <row r="831" ht="15.75" customHeight="1">
      <c r="B831" s="143"/>
      <c r="C831" s="1"/>
      <c r="D831" s="143"/>
      <c r="J831" s="143"/>
    </row>
    <row r="832" ht="15.75" customHeight="1">
      <c r="B832" s="143"/>
      <c r="C832" s="1"/>
      <c r="D832" s="143"/>
      <c r="J832" s="143"/>
    </row>
    <row r="833" ht="15.75" customHeight="1">
      <c r="B833" s="143"/>
      <c r="C833" s="1"/>
      <c r="D833" s="143"/>
      <c r="J833" s="143"/>
    </row>
    <row r="834" ht="15.75" customHeight="1">
      <c r="B834" s="143"/>
      <c r="C834" s="1"/>
      <c r="D834" s="143"/>
      <c r="J834" s="143"/>
    </row>
    <row r="835" ht="15.75" customHeight="1">
      <c r="B835" s="143"/>
      <c r="C835" s="1"/>
      <c r="D835" s="143"/>
      <c r="J835" s="143"/>
    </row>
    <row r="836" ht="15.75" customHeight="1">
      <c r="B836" s="143"/>
      <c r="C836" s="1"/>
      <c r="D836" s="143"/>
      <c r="J836" s="143"/>
    </row>
    <row r="837" ht="15.75" customHeight="1">
      <c r="B837" s="143"/>
      <c r="C837" s="1"/>
      <c r="D837" s="143"/>
      <c r="J837" s="143"/>
    </row>
    <row r="838" ht="15.75" customHeight="1">
      <c r="B838" s="143"/>
      <c r="C838" s="1"/>
      <c r="D838" s="143"/>
      <c r="J838" s="143"/>
    </row>
    <row r="839" ht="15.75" customHeight="1">
      <c r="B839" s="143"/>
      <c r="C839" s="1"/>
      <c r="D839" s="143"/>
      <c r="J839" s="143"/>
    </row>
    <row r="840" ht="15.75" customHeight="1">
      <c r="B840" s="143"/>
      <c r="C840" s="1"/>
      <c r="D840" s="143"/>
      <c r="J840" s="143"/>
    </row>
    <row r="841" ht="15.75" customHeight="1">
      <c r="B841" s="143"/>
      <c r="C841" s="1"/>
      <c r="D841" s="143"/>
      <c r="J841" s="143"/>
    </row>
    <row r="842" ht="15.75" customHeight="1">
      <c r="B842" s="143"/>
      <c r="C842" s="1"/>
      <c r="D842" s="143"/>
      <c r="J842" s="143"/>
    </row>
    <row r="843" ht="15.75" customHeight="1">
      <c r="B843" s="143"/>
      <c r="C843" s="1"/>
      <c r="D843" s="143"/>
      <c r="J843" s="143"/>
    </row>
    <row r="844" ht="15.75" customHeight="1">
      <c r="B844" s="143"/>
      <c r="C844" s="1"/>
      <c r="D844" s="143"/>
      <c r="J844" s="143"/>
    </row>
    <row r="845" ht="15.75" customHeight="1">
      <c r="B845" s="143"/>
      <c r="C845" s="1"/>
      <c r="D845" s="143"/>
      <c r="J845" s="143"/>
    </row>
    <row r="846" ht="15.75" customHeight="1">
      <c r="B846" s="143"/>
      <c r="C846" s="1"/>
      <c r="D846" s="143"/>
      <c r="J846" s="143"/>
    </row>
    <row r="847" ht="15.75" customHeight="1">
      <c r="B847" s="143"/>
      <c r="C847" s="1"/>
      <c r="D847" s="143"/>
      <c r="J847" s="143"/>
    </row>
    <row r="848" ht="15.75" customHeight="1">
      <c r="B848" s="143"/>
      <c r="C848" s="1"/>
      <c r="D848" s="143"/>
      <c r="J848" s="143"/>
    </row>
    <row r="849" ht="15.75" customHeight="1">
      <c r="B849" s="143"/>
      <c r="C849" s="1"/>
      <c r="D849" s="143"/>
      <c r="J849" s="143"/>
    </row>
    <row r="850" ht="15.75" customHeight="1">
      <c r="B850" s="143"/>
      <c r="C850" s="1"/>
      <c r="D850" s="143"/>
      <c r="J850" s="143"/>
    </row>
    <row r="851" ht="15.75" customHeight="1">
      <c r="B851" s="143"/>
      <c r="C851" s="1"/>
      <c r="D851" s="143"/>
      <c r="J851" s="143"/>
    </row>
    <row r="852" ht="15.75" customHeight="1">
      <c r="B852" s="143"/>
      <c r="C852" s="1"/>
      <c r="D852" s="143"/>
      <c r="J852" s="143"/>
    </row>
    <row r="853" ht="15.75" customHeight="1">
      <c r="B853" s="143"/>
      <c r="C853" s="1"/>
      <c r="D853" s="143"/>
      <c r="J853" s="143"/>
    </row>
    <row r="854" ht="15.75" customHeight="1">
      <c r="B854" s="143"/>
      <c r="C854" s="1"/>
      <c r="D854" s="143"/>
      <c r="J854" s="143"/>
    </row>
    <row r="855" ht="15.75" customHeight="1">
      <c r="B855" s="143"/>
      <c r="C855" s="1"/>
      <c r="D855" s="143"/>
      <c r="J855" s="143"/>
    </row>
    <row r="856" ht="15.75" customHeight="1">
      <c r="B856" s="143"/>
      <c r="C856" s="1"/>
      <c r="D856" s="143"/>
      <c r="J856" s="143"/>
    </row>
    <row r="857" ht="15.75" customHeight="1">
      <c r="B857" s="143"/>
      <c r="C857" s="1"/>
      <c r="D857" s="143"/>
      <c r="J857" s="143"/>
    </row>
    <row r="858" ht="15.75" customHeight="1">
      <c r="B858" s="143"/>
      <c r="C858" s="1"/>
      <c r="D858" s="143"/>
      <c r="J858" s="143"/>
    </row>
    <row r="859" ht="15.75" customHeight="1">
      <c r="B859" s="143"/>
      <c r="C859" s="1"/>
      <c r="D859" s="143"/>
      <c r="J859" s="143"/>
    </row>
    <row r="860" ht="15.75" customHeight="1">
      <c r="B860" s="143"/>
      <c r="C860" s="1"/>
      <c r="D860" s="143"/>
      <c r="J860" s="143"/>
    </row>
    <row r="861" ht="15.75" customHeight="1">
      <c r="B861" s="143"/>
      <c r="C861" s="1"/>
      <c r="D861" s="143"/>
      <c r="J861" s="143"/>
    </row>
    <row r="862" ht="15.75" customHeight="1">
      <c r="B862" s="143"/>
      <c r="C862" s="1"/>
      <c r="D862" s="143"/>
      <c r="J862" s="143"/>
    </row>
    <row r="863" ht="15.75" customHeight="1">
      <c r="B863" s="143"/>
      <c r="C863" s="1"/>
      <c r="D863" s="143"/>
      <c r="J863" s="143"/>
    </row>
    <row r="864" ht="15.75" customHeight="1">
      <c r="B864" s="143"/>
      <c r="C864" s="1"/>
      <c r="D864" s="143"/>
      <c r="J864" s="143"/>
    </row>
    <row r="865" ht="15.75" customHeight="1">
      <c r="B865" s="143"/>
      <c r="C865" s="1"/>
      <c r="D865" s="143"/>
      <c r="J865" s="143"/>
    </row>
    <row r="866" ht="15.75" customHeight="1">
      <c r="B866" s="143"/>
      <c r="C866" s="1"/>
      <c r="D866" s="143"/>
      <c r="J866" s="143"/>
    </row>
    <row r="867" ht="15.75" customHeight="1">
      <c r="B867" s="143"/>
      <c r="C867" s="1"/>
      <c r="D867" s="143"/>
      <c r="J867" s="143"/>
    </row>
    <row r="868" ht="15.75" customHeight="1">
      <c r="B868" s="143"/>
      <c r="C868" s="1"/>
      <c r="D868" s="143"/>
      <c r="J868" s="143"/>
    </row>
    <row r="869" ht="15.75" customHeight="1">
      <c r="B869" s="143"/>
      <c r="C869" s="1"/>
      <c r="D869" s="143"/>
      <c r="J869" s="143"/>
    </row>
    <row r="870" ht="15.75" customHeight="1">
      <c r="B870" s="143"/>
      <c r="C870" s="1"/>
      <c r="D870" s="143"/>
      <c r="J870" s="143"/>
    </row>
    <row r="871" ht="15.75" customHeight="1">
      <c r="B871" s="143"/>
      <c r="C871" s="1"/>
      <c r="D871" s="143"/>
      <c r="J871" s="143"/>
    </row>
    <row r="872" ht="15.75" customHeight="1">
      <c r="B872" s="143"/>
      <c r="C872" s="1"/>
      <c r="D872" s="143"/>
      <c r="J872" s="143"/>
    </row>
    <row r="873" ht="15.75" customHeight="1">
      <c r="B873" s="143"/>
      <c r="C873" s="1"/>
      <c r="D873" s="143"/>
      <c r="J873" s="143"/>
    </row>
    <row r="874" ht="15.75" customHeight="1">
      <c r="B874" s="143"/>
      <c r="C874" s="1"/>
      <c r="D874" s="143"/>
      <c r="J874" s="143"/>
    </row>
    <row r="875" ht="15.75" customHeight="1">
      <c r="B875" s="143"/>
      <c r="C875" s="1"/>
      <c r="D875" s="143"/>
      <c r="J875" s="143"/>
    </row>
    <row r="876" ht="15.75" customHeight="1">
      <c r="B876" s="143"/>
      <c r="C876" s="1"/>
      <c r="D876" s="143"/>
      <c r="J876" s="143"/>
    </row>
    <row r="877" ht="15.75" customHeight="1">
      <c r="B877" s="143"/>
      <c r="C877" s="1"/>
      <c r="D877" s="143"/>
      <c r="J877" s="143"/>
    </row>
    <row r="878" ht="15.75" customHeight="1">
      <c r="B878" s="143"/>
      <c r="C878" s="1"/>
      <c r="D878" s="143"/>
      <c r="J878" s="143"/>
    </row>
    <row r="879" ht="15.75" customHeight="1">
      <c r="B879" s="143"/>
      <c r="C879" s="1"/>
      <c r="D879" s="143"/>
      <c r="J879" s="143"/>
    </row>
    <row r="880" ht="15.75" customHeight="1">
      <c r="B880" s="143"/>
      <c r="C880" s="1"/>
      <c r="D880" s="143"/>
      <c r="J880" s="143"/>
    </row>
    <row r="881" ht="15.75" customHeight="1">
      <c r="B881" s="143"/>
      <c r="C881" s="1"/>
      <c r="D881" s="143"/>
      <c r="J881" s="143"/>
    </row>
    <row r="882" ht="15.75" customHeight="1">
      <c r="B882" s="143"/>
      <c r="C882" s="1"/>
      <c r="D882" s="143"/>
      <c r="J882" s="143"/>
    </row>
    <row r="883" ht="15.75" customHeight="1">
      <c r="B883" s="143"/>
      <c r="C883" s="1"/>
      <c r="D883" s="143"/>
      <c r="J883" s="143"/>
    </row>
    <row r="884" ht="15.75" customHeight="1">
      <c r="B884" s="143"/>
      <c r="C884" s="1"/>
      <c r="D884" s="143"/>
      <c r="J884" s="143"/>
    </row>
    <row r="885" ht="15.75" customHeight="1">
      <c r="B885" s="143"/>
      <c r="C885" s="1"/>
      <c r="D885" s="143"/>
      <c r="J885" s="143"/>
    </row>
    <row r="886" ht="15.75" customHeight="1">
      <c r="B886" s="143"/>
      <c r="C886" s="1"/>
      <c r="D886" s="143"/>
      <c r="J886" s="143"/>
    </row>
    <row r="887" ht="15.75" customHeight="1">
      <c r="B887" s="143"/>
      <c r="C887" s="1"/>
      <c r="D887" s="143"/>
      <c r="J887" s="143"/>
    </row>
    <row r="888" ht="15.75" customHeight="1">
      <c r="B888" s="143"/>
      <c r="C888" s="1"/>
      <c r="D888" s="143"/>
      <c r="J888" s="143"/>
    </row>
    <row r="889" ht="15.75" customHeight="1">
      <c r="B889" s="143"/>
      <c r="C889" s="1"/>
      <c r="D889" s="143"/>
      <c r="J889" s="143"/>
    </row>
    <row r="890" ht="15.75" customHeight="1">
      <c r="B890" s="143"/>
      <c r="C890" s="1"/>
      <c r="D890" s="143"/>
      <c r="J890" s="143"/>
    </row>
    <row r="891" ht="15.75" customHeight="1">
      <c r="B891" s="143"/>
      <c r="C891" s="1"/>
      <c r="D891" s="143"/>
      <c r="J891" s="143"/>
    </row>
    <row r="892" ht="15.75" customHeight="1">
      <c r="B892" s="143"/>
      <c r="C892" s="1"/>
      <c r="D892" s="143"/>
      <c r="J892" s="143"/>
    </row>
    <row r="893" ht="15.75" customHeight="1">
      <c r="B893" s="143"/>
      <c r="C893" s="1"/>
      <c r="D893" s="143"/>
      <c r="J893" s="143"/>
    </row>
    <row r="894" ht="15.75" customHeight="1">
      <c r="B894" s="143"/>
      <c r="C894" s="1"/>
      <c r="D894" s="143"/>
      <c r="J894" s="143"/>
    </row>
    <row r="895" ht="15.75" customHeight="1">
      <c r="B895" s="143"/>
      <c r="C895" s="1"/>
      <c r="D895" s="143"/>
      <c r="J895" s="143"/>
    </row>
    <row r="896" ht="15.75" customHeight="1">
      <c r="B896" s="143"/>
      <c r="C896" s="1"/>
      <c r="D896" s="143"/>
      <c r="J896" s="143"/>
    </row>
    <row r="897" ht="15.75" customHeight="1">
      <c r="B897" s="143"/>
      <c r="C897" s="1"/>
      <c r="D897" s="143"/>
      <c r="J897" s="143"/>
    </row>
    <row r="898" ht="15.75" customHeight="1">
      <c r="B898" s="143"/>
      <c r="C898" s="1"/>
      <c r="D898" s="143"/>
      <c r="J898" s="143"/>
    </row>
    <row r="899" ht="15.75" customHeight="1">
      <c r="B899" s="143"/>
      <c r="C899" s="1"/>
      <c r="D899" s="143"/>
      <c r="J899" s="143"/>
    </row>
    <row r="900" ht="15.75" customHeight="1">
      <c r="B900" s="143"/>
      <c r="C900" s="1"/>
      <c r="D900" s="143"/>
      <c r="J900" s="143"/>
    </row>
    <row r="901" ht="15.75" customHeight="1">
      <c r="B901" s="143"/>
      <c r="C901" s="1"/>
      <c r="D901" s="143"/>
      <c r="J901" s="143"/>
    </row>
    <row r="902" ht="15.75" customHeight="1">
      <c r="B902" s="143"/>
      <c r="C902" s="1"/>
      <c r="D902" s="143"/>
      <c r="J902" s="143"/>
    </row>
    <row r="903" ht="15.75" customHeight="1">
      <c r="B903" s="143"/>
      <c r="C903" s="1"/>
      <c r="D903" s="143"/>
      <c r="J903" s="143"/>
    </row>
    <row r="904" ht="15.75" customHeight="1">
      <c r="B904" s="143"/>
      <c r="C904" s="1"/>
      <c r="D904" s="143"/>
      <c r="J904" s="143"/>
    </row>
    <row r="905" ht="15.75" customHeight="1">
      <c r="B905" s="143"/>
      <c r="C905" s="1"/>
      <c r="D905" s="143"/>
      <c r="J905" s="143"/>
    </row>
    <row r="906" ht="15.75" customHeight="1">
      <c r="B906" s="143"/>
      <c r="C906" s="1"/>
      <c r="D906" s="143"/>
      <c r="J906" s="143"/>
    </row>
    <row r="907" ht="15.75" customHeight="1">
      <c r="B907" s="143"/>
      <c r="C907" s="1"/>
      <c r="D907" s="143"/>
      <c r="J907" s="143"/>
    </row>
    <row r="908" ht="15.75" customHeight="1">
      <c r="B908" s="143"/>
      <c r="C908" s="1"/>
      <c r="D908" s="143"/>
      <c r="J908" s="143"/>
    </row>
    <row r="909" ht="15.75" customHeight="1">
      <c r="B909" s="143"/>
      <c r="C909" s="1"/>
      <c r="D909" s="143"/>
      <c r="J909" s="143"/>
    </row>
    <row r="910" ht="15.75" customHeight="1">
      <c r="B910" s="143"/>
      <c r="C910" s="1"/>
      <c r="D910" s="143"/>
      <c r="J910" s="143"/>
    </row>
    <row r="911" ht="15.75" customHeight="1">
      <c r="B911" s="143"/>
      <c r="C911" s="1"/>
      <c r="D911" s="143"/>
      <c r="J911" s="143"/>
    </row>
    <row r="912" ht="15.75" customHeight="1">
      <c r="B912" s="143"/>
      <c r="C912" s="1"/>
      <c r="D912" s="143"/>
      <c r="J912" s="143"/>
    </row>
    <row r="913" ht="15.75" customHeight="1">
      <c r="B913" s="143"/>
      <c r="C913" s="1"/>
      <c r="D913" s="143"/>
      <c r="J913" s="143"/>
    </row>
    <row r="914" ht="15.75" customHeight="1">
      <c r="B914" s="143"/>
      <c r="C914" s="1"/>
      <c r="D914" s="143"/>
      <c r="J914" s="143"/>
    </row>
    <row r="915" ht="15.75" customHeight="1">
      <c r="B915" s="143"/>
      <c r="C915" s="1"/>
      <c r="D915" s="143"/>
      <c r="J915" s="143"/>
    </row>
    <row r="916" ht="15.75" customHeight="1">
      <c r="B916" s="143"/>
      <c r="C916" s="1"/>
      <c r="D916" s="143"/>
      <c r="J916" s="143"/>
    </row>
    <row r="917" ht="15.75" customHeight="1">
      <c r="B917" s="143"/>
      <c r="C917" s="1"/>
      <c r="D917" s="143"/>
      <c r="J917" s="143"/>
    </row>
    <row r="918" ht="15.75" customHeight="1">
      <c r="B918" s="143"/>
      <c r="C918" s="1"/>
      <c r="D918" s="143"/>
      <c r="J918" s="143"/>
    </row>
    <row r="919" ht="15.75" customHeight="1">
      <c r="B919" s="143"/>
      <c r="C919" s="1"/>
      <c r="D919" s="143"/>
      <c r="J919" s="143"/>
    </row>
    <row r="920" ht="15.75" customHeight="1">
      <c r="B920" s="143"/>
      <c r="C920" s="1"/>
      <c r="D920" s="143"/>
      <c r="J920" s="143"/>
    </row>
    <row r="921" ht="15.75" customHeight="1">
      <c r="B921" s="143"/>
      <c r="C921" s="1"/>
      <c r="D921" s="143"/>
      <c r="J921" s="143"/>
    </row>
    <row r="922" ht="15.75" customHeight="1">
      <c r="B922" s="143"/>
      <c r="C922" s="1"/>
      <c r="D922" s="143"/>
      <c r="J922" s="143"/>
    </row>
    <row r="923" ht="15.75" customHeight="1">
      <c r="B923" s="143"/>
      <c r="C923" s="1"/>
      <c r="D923" s="143"/>
      <c r="J923" s="143"/>
    </row>
    <row r="924" ht="15.75" customHeight="1">
      <c r="B924" s="143"/>
      <c r="C924" s="1"/>
      <c r="D924" s="143"/>
      <c r="J924" s="143"/>
    </row>
    <row r="925" ht="15.75" customHeight="1">
      <c r="B925" s="143"/>
      <c r="C925" s="1"/>
      <c r="D925" s="143"/>
      <c r="J925" s="143"/>
    </row>
    <row r="926" ht="15.75" customHeight="1">
      <c r="B926" s="143"/>
      <c r="C926" s="1"/>
      <c r="D926" s="143"/>
      <c r="J926" s="143"/>
    </row>
    <row r="927" ht="15.75" customHeight="1">
      <c r="B927" s="143"/>
      <c r="C927" s="1"/>
      <c r="D927" s="143"/>
      <c r="J927" s="143"/>
    </row>
    <row r="928" ht="15.75" customHeight="1">
      <c r="B928" s="143"/>
      <c r="C928" s="1"/>
      <c r="D928" s="143"/>
      <c r="J928" s="143"/>
    </row>
    <row r="929" ht="15.75" customHeight="1">
      <c r="B929" s="143"/>
      <c r="C929" s="1"/>
      <c r="D929" s="143"/>
      <c r="J929" s="143"/>
    </row>
    <row r="930" ht="15.75" customHeight="1">
      <c r="B930" s="143"/>
      <c r="C930" s="1"/>
      <c r="D930" s="143"/>
      <c r="J930" s="143"/>
    </row>
    <row r="931" ht="15.75" customHeight="1">
      <c r="B931" s="143"/>
      <c r="C931" s="1"/>
      <c r="D931" s="143"/>
      <c r="J931" s="143"/>
    </row>
    <row r="932" ht="15.75" customHeight="1">
      <c r="B932" s="143"/>
      <c r="C932" s="1"/>
      <c r="D932" s="143"/>
      <c r="J932" s="143"/>
    </row>
    <row r="933" ht="15.75" customHeight="1">
      <c r="B933" s="143"/>
      <c r="C933" s="1"/>
      <c r="D933" s="143"/>
      <c r="J933" s="143"/>
    </row>
    <row r="934" ht="15.75" customHeight="1">
      <c r="B934" s="143"/>
      <c r="C934" s="1"/>
      <c r="D934" s="143"/>
      <c r="J934" s="143"/>
    </row>
    <row r="935" ht="15.75" customHeight="1">
      <c r="B935" s="143"/>
      <c r="C935" s="1"/>
      <c r="D935" s="143"/>
      <c r="J935" s="143"/>
    </row>
    <row r="936" ht="15.75" customHeight="1">
      <c r="B936" s="143"/>
      <c r="C936" s="1"/>
      <c r="D936" s="143"/>
      <c r="J936" s="143"/>
    </row>
    <row r="937" ht="15.75" customHeight="1">
      <c r="B937" s="143"/>
      <c r="C937" s="1"/>
      <c r="D937" s="143"/>
      <c r="J937" s="143"/>
    </row>
    <row r="938" ht="15.75" customHeight="1">
      <c r="B938" s="143"/>
      <c r="C938" s="1"/>
      <c r="D938" s="143"/>
      <c r="J938" s="143"/>
    </row>
    <row r="939" ht="15.75" customHeight="1">
      <c r="B939" s="143"/>
      <c r="C939" s="1"/>
      <c r="D939" s="143"/>
      <c r="J939" s="143"/>
    </row>
    <row r="940" ht="15.75" customHeight="1">
      <c r="B940" s="143"/>
      <c r="C940" s="1"/>
      <c r="D940" s="143"/>
      <c r="J940" s="143"/>
    </row>
    <row r="941" ht="15.75" customHeight="1">
      <c r="B941" s="143"/>
      <c r="C941" s="1"/>
      <c r="D941" s="143"/>
      <c r="J941" s="143"/>
    </row>
    <row r="942" ht="15.75" customHeight="1">
      <c r="B942" s="143"/>
      <c r="C942" s="1"/>
      <c r="D942" s="143"/>
      <c r="J942" s="143"/>
    </row>
    <row r="943" ht="15.75" customHeight="1">
      <c r="B943" s="143"/>
      <c r="C943" s="1"/>
      <c r="D943" s="143"/>
      <c r="J943" s="143"/>
    </row>
    <row r="944" ht="15.75" customHeight="1">
      <c r="B944" s="143"/>
      <c r="C944" s="1"/>
      <c r="D944" s="143"/>
      <c r="J944" s="143"/>
    </row>
    <row r="945" ht="15.75" customHeight="1">
      <c r="B945" s="143"/>
      <c r="C945" s="1"/>
      <c r="D945" s="143"/>
      <c r="J945" s="143"/>
    </row>
    <row r="946" ht="15.75" customHeight="1">
      <c r="B946" s="143"/>
      <c r="C946" s="1"/>
      <c r="D946" s="143"/>
      <c r="J946" s="143"/>
    </row>
    <row r="947" ht="15.75" customHeight="1">
      <c r="B947" s="143"/>
      <c r="C947" s="1"/>
      <c r="D947" s="143"/>
      <c r="J947" s="143"/>
    </row>
    <row r="948" ht="15.75" customHeight="1">
      <c r="B948" s="143"/>
      <c r="C948" s="1"/>
      <c r="D948" s="143"/>
      <c r="J948" s="143"/>
    </row>
    <row r="949" ht="15.75" customHeight="1">
      <c r="B949" s="143"/>
      <c r="C949" s="1"/>
      <c r="D949" s="143"/>
      <c r="J949" s="143"/>
    </row>
    <row r="950" ht="15.75" customHeight="1">
      <c r="B950" s="143"/>
      <c r="C950" s="1"/>
      <c r="D950" s="143"/>
      <c r="J950" s="143"/>
    </row>
    <row r="951" ht="15.75" customHeight="1">
      <c r="B951" s="143"/>
      <c r="C951" s="1"/>
      <c r="D951" s="143"/>
      <c r="J951" s="143"/>
    </row>
    <row r="952" ht="15.75" customHeight="1">
      <c r="B952" s="143"/>
      <c r="C952" s="1"/>
      <c r="D952" s="143"/>
      <c r="J952" s="143"/>
    </row>
    <row r="953" ht="15.75" customHeight="1">
      <c r="B953" s="143"/>
      <c r="C953" s="1"/>
      <c r="D953" s="143"/>
      <c r="J953" s="143"/>
    </row>
    <row r="954" ht="15.75" customHeight="1">
      <c r="B954" s="143"/>
      <c r="C954" s="1"/>
      <c r="D954" s="143"/>
      <c r="J954" s="143"/>
    </row>
    <row r="955" ht="15.75" customHeight="1">
      <c r="B955" s="143"/>
      <c r="C955" s="1"/>
      <c r="D955" s="143"/>
      <c r="J955" s="143"/>
    </row>
    <row r="956" ht="15.75" customHeight="1">
      <c r="B956" s="143"/>
      <c r="C956" s="1"/>
      <c r="D956" s="143"/>
      <c r="J956" s="143"/>
    </row>
    <row r="957" ht="15.75" customHeight="1">
      <c r="B957" s="143"/>
      <c r="C957" s="1"/>
      <c r="D957" s="143"/>
      <c r="J957" s="143"/>
    </row>
    <row r="958" ht="15.75" customHeight="1">
      <c r="B958" s="143"/>
      <c r="C958" s="1"/>
      <c r="D958" s="143"/>
      <c r="J958" s="143"/>
    </row>
    <row r="959" ht="15.75" customHeight="1">
      <c r="B959" s="143"/>
      <c r="C959" s="1"/>
      <c r="D959" s="143"/>
      <c r="J959" s="143"/>
    </row>
    <row r="960" ht="15.75" customHeight="1">
      <c r="B960" s="143"/>
      <c r="C960" s="1"/>
      <c r="D960" s="143"/>
      <c r="J960" s="143"/>
    </row>
    <row r="961" ht="15.75" customHeight="1">
      <c r="B961" s="143"/>
      <c r="C961" s="1"/>
      <c r="D961" s="143"/>
      <c r="J961" s="143"/>
    </row>
    <row r="962" ht="15.75" customHeight="1">
      <c r="B962" s="143"/>
      <c r="C962" s="1"/>
      <c r="D962" s="143"/>
      <c r="J962" s="143"/>
    </row>
    <row r="963" ht="15.75" customHeight="1">
      <c r="B963" s="143"/>
      <c r="C963" s="1"/>
      <c r="D963" s="143"/>
      <c r="J963" s="143"/>
    </row>
    <row r="964" ht="15.75" customHeight="1">
      <c r="B964" s="143"/>
      <c r="C964" s="1"/>
      <c r="D964" s="143"/>
      <c r="J964" s="143"/>
    </row>
    <row r="965" ht="15.75" customHeight="1">
      <c r="B965" s="143"/>
      <c r="C965" s="1"/>
      <c r="D965" s="143"/>
      <c r="J965" s="143"/>
    </row>
    <row r="966" ht="15.75" customHeight="1">
      <c r="B966" s="143"/>
      <c r="C966" s="1"/>
      <c r="D966" s="143"/>
      <c r="J966" s="143"/>
    </row>
    <row r="967" ht="15.75" customHeight="1">
      <c r="B967" s="143"/>
      <c r="C967" s="1"/>
      <c r="D967" s="143"/>
      <c r="J967" s="143"/>
    </row>
    <row r="968" ht="15.75" customHeight="1">
      <c r="B968" s="143"/>
      <c r="C968" s="1"/>
      <c r="D968" s="143"/>
      <c r="J968" s="143"/>
    </row>
    <row r="969" ht="15.75" customHeight="1">
      <c r="B969" s="143"/>
      <c r="C969" s="1"/>
      <c r="D969" s="143"/>
      <c r="J969" s="143"/>
    </row>
    <row r="970" ht="15.75" customHeight="1">
      <c r="B970" s="143"/>
      <c r="C970" s="1"/>
      <c r="D970" s="143"/>
      <c r="J970" s="143"/>
    </row>
    <row r="971" ht="15.75" customHeight="1">
      <c r="B971" s="143"/>
      <c r="C971" s="1"/>
      <c r="D971" s="143"/>
      <c r="J971" s="143"/>
    </row>
    <row r="972" ht="15.75" customHeight="1">
      <c r="B972" s="143"/>
      <c r="C972" s="1"/>
      <c r="D972" s="143"/>
      <c r="J972" s="143"/>
    </row>
    <row r="973" ht="15.75" customHeight="1">
      <c r="B973" s="143"/>
      <c r="C973" s="1"/>
      <c r="D973" s="143"/>
      <c r="J973" s="143"/>
    </row>
    <row r="974" ht="15.75" customHeight="1">
      <c r="B974" s="143"/>
      <c r="C974" s="1"/>
      <c r="D974" s="143"/>
      <c r="J974" s="143"/>
    </row>
    <row r="975" ht="15.75" customHeight="1">
      <c r="B975" s="143"/>
      <c r="C975" s="1"/>
      <c r="D975" s="143"/>
      <c r="J975" s="143"/>
    </row>
    <row r="976" ht="15.75" customHeight="1">
      <c r="B976" s="143"/>
      <c r="C976" s="1"/>
      <c r="D976" s="143"/>
      <c r="J976" s="143"/>
    </row>
    <row r="977" ht="15.75" customHeight="1">
      <c r="B977" s="143"/>
      <c r="C977" s="1"/>
      <c r="D977" s="143"/>
      <c r="J977" s="143"/>
    </row>
    <row r="978" ht="15.75" customHeight="1">
      <c r="B978" s="143"/>
      <c r="C978" s="1"/>
      <c r="D978" s="143"/>
      <c r="J978" s="143"/>
    </row>
    <row r="979" ht="15.75" customHeight="1">
      <c r="B979" s="143"/>
      <c r="C979" s="1"/>
      <c r="D979" s="143"/>
      <c r="J979" s="143"/>
    </row>
    <row r="980" ht="15.75" customHeight="1">
      <c r="B980" s="143"/>
      <c r="C980" s="1"/>
      <c r="D980" s="143"/>
      <c r="J980" s="143"/>
    </row>
    <row r="981" ht="15.75" customHeight="1">
      <c r="B981" s="143"/>
      <c r="C981" s="1"/>
      <c r="D981" s="143"/>
      <c r="J981" s="143"/>
    </row>
    <row r="982" ht="15.75" customHeight="1">
      <c r="B982" s="143"/>
      <c r="C982" s="1"/>
      <c r="D982" s="143"/>
      <c r="J982" s="143"/>
    </row>
    <row r="983" ht="15.75" customHeight="1">
      <c r="B983" s="143"/>
      <c r="C983" s="1"/>
      <c r="D983" s="143"/>
      <c r="J983" s="143"/>
    </row>
    <row r="984" ht="15.75" customHeight="1">
      <c r="B984" s="143"/>
      <c r="C984" s="1"/>
      <c r="D984" s="143"/>
      <c r="J984" s="143"/>
    </row>
    <row r="985" ht="15.75" customHeight="1">
      <c r="B985" s="143"/>
      <c r="C985" s="1"/>
      <c r="D985" s="143"/>
      <c r="J985" s="143"/>
    </row>
    <row r="986" ht="15.75" customHeight="1">
      <c r="B986" s="143"/>
      <c r="C986" s="1"/>
      <c r="D986" s="143"/>
      <c r="J986" s="143"/>
    </row>
    <row r="987" ht="15.75" customHeight="1">
      <c r="B987" s="143"/>
      <c r="C987" s="1"/>
      <c r="D987" s="143"/>
      <c r="J987" s="143"/>
    </row>
    <row r="988" ht="15.75" customHeight="1">
      <c r="B988" s="143"/>
      <c r="C988" s="1"/>
      <c r="D988" s="143"/>
      <c r="J988" s="143"/>
    </row>
    <row r="989" ht="15.75" customHeight="1">
      <c r="B989" s="143"/>
      <c r="C989" s="1"/>
      <c r="D989" s="143"/>
      <c r="J989" s="143"/>
    </row>
    <row r="990" ht="15.75" customHeight="1">
      <c r="B990" s="143"/>
      <c r="C990" s="1"/>
      <c r="D990" s="143"/>
      <c r="J990" s="143"/>
    </row>
    <row r="991" ht="15.75" customHeight="1">
      <c r="B991" s="143"/>
      <c r="C991" s="1"/>
      <c r="D991" s="143"/>
      <c r="J991" s="143"/>
    </row>
    <row r="992" ht="15.75" customHeight="1">
      <c r="B992" s="143"/>
      <c r="C992" s="1"/>
      <c r="D992" s="143"/>
      <c r="J992" s="143"/>
    </row>
    <row r="993" ht="15.75" customHeight="1">
      <c r="B993" s="143"/>
      <c r="C993" s="1"/>
      <c r="D993" s="143"/>
      <c r="J993" s="143"/>
    </row>
    <row r="994" ht="15.75" customHeight="1">
      <c r="B994" s="143"/>
      <c r="C994" s="1"/>
      <c r="D994" s="143"/>
      <c r="J994" s="143"/>
    </row>
    <row r="995" ht="15.75" customHeight="1">
      <c r="B995" s="143"/>
      <c r="C995" s="1"/>
      <c r="D995" s="143"/>
      <c r="J995" s="143"/>
    </row>
    <row r="996" ht="15.75" customHeight="1">
      <c r="B996" s="143"/>
      <c r="C996" s="1"/>
      <c r="D996" s="143"/>
      <c r="J996" s="143"/>
    </row>
    <row r="997" ht="15.75" customHeight="1">
      <c r="B997" s="143"/>
      <c r="C997" s="1"/>
      <c r="D997" s="143"/>
      <c r="J997" s="143"/>
    </row>
    <row r="998" ht="15.75" customHeight="1">
      <c r="B998" s="143"/>
      <c r="C998" s="1"/>
      <c r="D998" s="143"/>
      <c r="J998" s="143"/>
    </row>
    <row r="999" ht="15.75" customHeight="1">
      <c r="B999" s="143"/>
      <c r="C999" s="1"/>
      <c r="D999" s="143"/>
      <c r="J999" s="143"/>
    </row>
    <row r="1000" ht="15.75" customHeight="1">
      <c r="B1000" s="143"/>
      <c r="C1000" s="1"/>
      <c r="D1000" s="143"/>
      <c r="J1000" s="143"/>
    </row>
  </sheetData>
  <mergeCells count="2">
    <mergeCell ref="B7:C7"/>
    <mergeCell ref="D7:E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36.71"/>
    <col customWidth="1" min="3" max="3" width="4.57"/>
    <col customWidth="1" min="4" max="4" width="19.71"/>
    <col customWidth="1" min="5" max="5" width="25.86"/>
    <col customWidth="1" min="6" max="6" width="26.43"/>
    <col customWidth="1" min="7" max="7" width="4.57"/>
    <col customWidth="1" min="8" max="8" width="20.86"/>
    <col customWidth="1" min="9" max="9" width="3.57"/>
    <col customWidth="1" min="10" max="10" width="16.57"/>
    <col customWidth="1" min="11" max="11" width="4.57"/>
    <col customWidth="1" min="12" max="12" width="8.57"/>
    <col customWidth="1" min="13" max="13" width="6.29"/>
    <col customWidth="1" min="14" max="14" width="7.29"/>
    <col customWidth="1" min="15" max="15" width="8.86"/>
    <col customWidth="1" min="16" max="16" width="7.14"/>
    <col customWidth="1" min="17" max="26" width="10.71"/>
  </cols>
  <sheetData>
    <row r="1">
      <c r="A1" s="325">
        <f>TODAY()</f>
        <v>44841</v>
      </c>
      <c r="B1" s="326" t="s">
        <v>518</v>
      </c>
      <c r="C1" s="240"/>
      <c r="D1" s="327"/>
      <c r="E1" s="328"/>
      <c r="F1" s="329"/>
      <c r="G1" s="328"/>
      <c r="H1" s="326" t="s">
        <v>519</v>
      </c>
      <c r="I1" s="240"/>
      <c r="J1" s="327"/>
      <c r="K1" s="326" t="s">
        <v>520</v>
      </c>
      <c r="L1" s="327"/>
      <c r="M1" s="329" t="s">
        <v>521</v>
      </c>
      <c r="N1" s="326" t="s">
        <v>522</v>
      </c>
      <c r="O1" s="240"/>
      <c r="P1" s="327"/>
      <c r="Q1" s="329"/>
      <c r="R1" s="329"/>
      <c r="S1" s="329"/>
      <c r="T1" s="329"/>
      <c r="U1" s="329"/>
      <c r="V1" s="329"/>
      <c r="W1" s="329"/>
      <c r="X1" s="329"/>
      <c r="Y1" s="329"/>
      <c r="Z1" s="329"/>
    </row>
    <row r="2">
      <c r="A2" s="329"/>
      <c r="B2" s="330" t="s">
        <v>523</v>
      </c>
      <c r="C2" s="329"/>
      <c r="D2" s="329" t="s">
        <v>524</v>
      </c>
      <c r="E2" s="329"/>
      <c r="F2" s="329"/>
      <c r="G2" s="329"/>
      <c r="H2" s="328" t="s">
        <v>525</v>
      </c>
      <c r="I2" s="328"/>
      <c r="J2" s="328" t="s">
        <v>526</v>
      </c>
      <c r="K2" s="328" t="s">
        <v>525</v>
      </c>
      <c r="L2" s="328" t="s">
        <v>526</v>
      </c>
      <c r="M2" s="329"/>
      <c r="N2" s="329" t="s">
        <v>527</v>
      </c>
      <c r="O2" s="329" t="s">
        <v>528</v>
      </c>
      <c r="P2" s="329" t="s">
        <v>529</v>
      </c>
      <c r="Q2" s="329"/>
      <c r="R2" s="329"/>
      <c r="S2" s="329"/>
      <c r="T2" s="329"/>
      <c r="U2" s="329"/>
      <c r="V2" s="329"/>
      <c r="W2" s="329"/>
      <c r="X2" s="329"/>
      <c r="Y2" s="329"/>
      <c r="Z2" s="329"/>
    </row>
    <row r="3">
      <c r="A3" s="1">
        <v>2022.0</v>
      </c>
      <c r="B3" s="143">
        <f>+D3/O3</f>
        <v>11.06975671</v>
      </c>
      <c r="C3" s="143"/>
      <c r="D3" s="143">
        <v>1678.95</v>
      </c>
      <c r="E3" s="143"/>
      <c r="F3" s="143"/>
      <c r="G3" s="143"/>
      <c r="H3" s="55">
        <v>10.0</v>
      </c>
      <c r="I3" s="55"/>
      <c r="J3" s="55">
        <v>48.0</v>
      </c>
      <c r="K3" s="55">
        <v>11.0</v>
      </c>
      <c r="L3" s="55">
        <v>24.0</v>
      </c>
      <c r="M3" s="1" t="s">
        <v>530</v>
      </c>
      <c r="N3" s="55">
        <v>35.0</v>
      </c>
      <c r="O3" s="260">
        <v>151.67</v>
      </c>
      <c r="P3" s="55">
        <v>1607.0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43"/>
      <c r="C4" s="143"/>
      <c r="D4" s="143"/>
      <c r="E4" s="143"/>
      <c r="F4" s="1"/>
      <c r="G4" s="143"/>
      <c r="H4" s="1"/>
      <c r="I4" s="1"/>
      <c r="J4" s="1"/>
      <c r="K4" s="1"/>
      <c r="L4" s="1"/>
      <c r="M4" s="1"/>
      <c r="N4" s="1"/>
      <c r="O4" s="1">
        <f>O3*10</f>
        <v>1516.7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outlineLevel="1">
      <c r="A5" s="1"/>
      <c r="B5" s="331" t="s">
        <v>531</v>
      </c>
      <c r="C5" s="332" t="s">
        <v>532</v>
      </c>
      <c r="D5" s="143" t="s">
        <v>533</v>
      </c>
      <c r="E5" s="333" t="s">
        <v>534</v>
      </c>
      <c r="F5" s="1" t="s">
        <v>535</v>
      </c>
      <c r="G5" s="333" t="s">
        <v>536</v>
      </c>
      <c r="H5" s="1" t="s">
        <v>537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outlineLevel="1">
      <c r="A6" s="1"/>
      <c r="B6" s="331" t="s">
        <v>531</v>
      </c>
      <c r="C6" s="332" t="s">
        <v>532</v>
      </c>
      <c r="D6" s="143">
        <f>+BILANS!D37+BILANS!D41+BILANS!D49</f>
        <v>71758.44</v>
      </c>
      <c r="E6" s="333" t="s">
        <v>534</v>
      </c>
      <c r="F6" s="143">
        <f>+BILANS!D52+BILANS!D58+BILANS!E70</f>
        <v>115791.41</v>
      </c>
      <c r="G6" s="333" t="s">
        <v>536</v>
      </c>
      <c r="H6" s="143">
        <f>+BILANS!D109+BILANS!D111+BILANS!D115+BILANS!D120+BILANS!D122</f>
        <v>65161.06</v>
      </c>
      <c r="I6" s="14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34" t="s">
        <v>531</v>
      </c>
      <c r="C7" s="335" t="s">
        <v>532</v>
      </c>
      <c r="D7" s="336">
        <f>D6+F6-H6</f>
        <v>122388.79</v>
      </c>
      <c r="E7" s="337"/>
      <c r="F7" s="338"/>
      <c r="G7" s="337"/>
      <c r="H7" s="338"/>
      <c r="I7" s="338"/>
      <c r="J7" s="339"/>
      <c r="K7" s="33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3"/>
      <c r="C8" s="143"/>
      <c r="D8" s="143"/>
      <c r="E8" s="143"/>
      <c r="F8" s="1"/>
      <c r="G8" s="14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outlineLevel="1">
      <c r="A9" s="1"/>
      <c r="B9" s="331" t="s">
        <v>538</v>
      </c>
      <c r="C9" s="332" t="s">
        <v>539</v>
      </c>
      <c r="D9" s="143" t="s">
        <v>540</v>
      </c>
      <c r="E9" s="333" t="s">
        <v>541</v>
      </c>
      <c r="F9" s="1" t="s">
        <v>542</v>
      </c>
      <c r="G9" s="333" t="s">
        <v>543</v>
      </c>
      <c r="H9" s="340">
        <v>360.0</v>
      </c>
      <c r="I9" s="34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outlineLevel="1">
      <c r="A10" s="1"/>
      <c r="B10" s="331" t="s">
        <v>538</v>
      </c>
      <c r="C10" s="332" t="s">
        <v>539</v>
      </c>
      <c r="D10" s="143">
        <f>D7</f>
        <v>122388.79</v>
      </c>
      <c r="E10" s="333" t="s">
        <v>541</v>
      </c>
      <c r="F10" s="143" t="str">
        <f>+SIG!E2</f>
        <v>#REF!</v>
      </c>
      <c r="G10" s="333" t="s">
        <v>543</v>
      </c>
      <c r="H10" s="340">
        <v>360.0</v>
      </c>
      <c r="I10" s="34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34" t="s">
        <v>538</v>
      </c>
      <c r="C11" s="335" t="s">
        <v>532</v>
      </c>
      <c r="D11" s="341" t="str">
        <f>(D10/F10)*H10</f>
        <v>#REF!</v>
      </c>
      <c r="E11" s="342" t="s">
        <v>544</v>
      </c>
      <c r="F11" s="343"/>
      <c r="G11" s="342"/>
      <c r="H11" s="343"/>
      <c r="I11" s="343"/>
      <c r="J11" s="339"/>
      <c r="K11" s="33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3"/>
      <c r="C12" s="143"/>
      <c r="D12" s="143"/>
      <c r="E12" s="143"/>
      <c r="F12" s="1"/>
      <c r="G12" s="14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outlineLevel="1">
      <c r="A13" s="1"/>
      <c r="B13" s="344" t="s">
        <v>545</v>
      </c>
      <c r="C13" s="332" t="s">
        <v>539</v>
      </c>
      <c r="D13" s="1" t="s">
        <v>546</v>
      </c>
      <c r="E13" s="333" t="s">
        <v>541</v>
      </c>
      <c r="F13" s="1" t="s">
        <v>547</v>
      </c>
      <c r="G13" s="333" t="s">
        <v>543</v>
      </c>
      <c r="H13" s="340">
        <v>360.0</v>
      </c>
      <c r="I13" s="34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outlineLevel="1">
      <c r="A14" s="1"/>
      <c r="B14" s="344" t="s">
        <v>545</v>
      </c>
      <c r="C14" s="332" t="s">
        <v>539</v>
      </c>
      <c r="D14" s="143">
        <f>+BILANS!D52</f>
        <v>42942.4</v>
      </c>
      <c r="E14" s="333" t="s">
        <v>541</v>
      </c>
      <c r="F14" s="143">
        <f>F6*1.2</f>
        <v>138949.692</v>
      </c>
      <c r="G14" s="333" t="s">
        <v>543</v>
      </c>
      <c r="H14" s="340">
        <v>360.0</v>
      </c>
      <c r="I14" s="34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45" t="s">
        <v>545</v>
      </c>
      <c r="C15" s="335" t="s">
        <v>532</v>
      </c>
      <c r="D15" s="341">
        <f>(D14/F14)*H14</f>
        <v>111.257994</v>
      </c>
      <c r="E15" s="342" t="s">
        <v>548</v>
      </c>
      <c r="F15" s="343"/>
      <c r="G15" s="342"/>
      <c r="H15" s="346"/>
      <c r="I15" s="346"/>
      <c r="J15" s="339"/>
      <c r="K15" s="33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outlineLevel="1">
      <c r="A17" s="1"/>
      <c r="B17" s="344" t="s">
        <v>549</v>
      </c>
      <c r="C17" s="332" t="s">
        <v>539</v>
      </c>
      <c r="D17" s="1" t="s">
        <v>550</v>
      </c>
      <c r="E17" s="333" t="s">
        <v>541</v>
      </c>
      <c r="F17" s="1" t="s">
        <v>551</v>
      </c>
      <c r="G17" s="333" t="s">
        <v>543</v>
      </c>
      <c r="H17" s="340">
        <v>360.0</v>
      </c>
      <c r="I17" s="34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outlineLevel="1">
      <c r="A18" s="1"/>
      <c r="B18" s="344" t="s">
        <v>549</v>
      </c>
      <c r="C18" s="332" t="s">
        <v>539</v>
      </c>
      <c r="D18" s="143">
        <f>+BILANS!D111</f>
        <v>37227.06</v>
      </c>
      <c r="E18" s="333" t="s">
        <v>541</v>
      </c>
      <c r="F18" s="143">
        <f>('COMPTE DE RESULTAT'!D54+'COMPTE DE RESULTAT'!D57)*1.2</f>
        <v>12271.908</v>
      </c>
      <c r="G18" s="333" t="s">
        <v>543</v>
      </c>
      <c r="H18" s="340">
        <v>360.0</v>
      </c>
      <c r="I18" s="34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45" t="s">
        <v>549</v>
      </c>
      <c r="C19" s="335" t="s">
        <v>532</v>
      </c>
      <c r="D19" s="341">
        <f>(D18/F18)*H18</f>
        <v>1092.066662</v>
      </c>
      <c r="E19" s="342" t="s">
        <v>548</v>
      </c>
      <c r="F19" s="343"/>
      <c r="G19" s="343"/>
      <c r="H19" s="343"/>
      <c r="I19" s="343"/>
      <c r="J19" s="339"/>
      <c r="K19" s="3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outlineLevel="1">
      <c r="A21" s="1"/>
      <c r="B21" s="125" t="s">
        <v>552</v>
      </c>
      <c r="C21" s="332" t="s">
        <v>532</v>
      </c>
      <c r="D21" s="1" t="s">
        <v>553</v>
      </c>
      <c r="E21" s="333" t="s">
        <v>541</v>
      </c>
      <c r="F21" s="1" t="s">
        <v>554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outlineLevel="1">
      <c r="A22" s="1"/>
      <c r="B22" s="125" t="s">
        <v>552</v>
      </c>
      <c r="C22" s="332" t="s">
        <v>532</v>
      </c>
      <c r="D22" s="143">
        <f>BILANS!D101+BILANS!D103+BILANS!D107</f>
        <v>541340.97</v>
      </c>
      <c r="E22" s="333" t="s">
        <v>541</v>
      </c>
      <c r="F22" s="143">
        <f>BILANS!D79+BILANS!D82+BILANS!D84+BILANS!D86</f>
        <v>37309.96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45" t="s">
        <v>552</v>
      </c>
      <c r="C23" s="335" t="s">
        <v>532</v>
      </c>
      <c r="D23" s="347">
        <f>D22/F22</f>
        <v>14.5092884</v>
      </c>
      <c r="E23" s="343"/>
      <c r="F23" s="343"/>
      <c r="G23" s="343"/>
      <c r="H23" s="343"/>
      <c r="I23" s="343"/>
      <c r="J23" s="339"/>
      <c r="K23" s="33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outlineLevel="1">
      <c r="A25" s="1"/>
      <c r="B25" s="125" t="s">
        <v>555</v>
      </c>
      <c r="C25" s="332" t="s">
        <v>532</v>
      </c>
      <c r="D25" s="1" t="s">
        <v>556</v>
      </c>
      <c r="E25" s="333" t="s">
        <v>541</v>
      </c>
      <c r="F25" s="1" t="s">
        <v>554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1"/>
      <c r="B26" s="125" t="s">
        <v>555</v>
      </c>
      <c r="C26" s="332" t="s">
        <v>532</v>
      </c>
      <c r="D26" s="143">
        <f>+BILANS!D101+BILANS!D103+BILANS!D107+BILANS!D111+BILANS!D115+BILANS!D120</f>
        <v>606502.03</v>
      </c>
      <c r="E26" s="333" t="s">
        <v>541</v>
      </c>
      <c r="F26" s="143">
        <f>+BILANS!D94</f>
        <v>-138415.05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45" t="s">
        <v>555</v>
      </c>
      <c r="C27" s="335" t="s">
        <v>532</v>
      </c>
      <c r="D27" s="347">
        <f>D26/F26</f>
        <v>-4.381763616</v>
      </c>
      <c r="E27" s="343"/>
      <c r="F27" s="343"/>
      <c r="G27" s="343"/>
      <c r="H27" s="343"/>
      <c r="I27" s="343"/>
      <c r="J27" s="339"/>
      <c r="K27" s="33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outlineLevel="1">
      <c r="A29" s="1"/>
      <c r="B29" s="125" t="s">
        <v>557</v>
      </c>
      <c r="C29" s="332" t="s">
        <v>532</v>
      </c>
      <c r="D29" s="1" t="s">
        <v>553</v>
      </c>
      <c r="E29" s="333" t="s">
        <v>536</v>
      </c>
      <c r="F29" s="1" t="s">
        <v>345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outlineLevel="1">
      <c r="A30" s="1"/>
      <c r="B30" s="125" t="s">
        <v>557</v>
      </c>
      <c r="C30" s="332" t="s">
        <v>532</v>
      </c>
      <c r="D30" s="143">
        <f>+BILANS!D101+BILANS!D103+BILANS!D107</f>
        <v>541340.97</v>
      </c>
      <c r="E30" s="333" t="s">
        <v>536</v>
      </c>
      <c r="F30" s="143">
        <f>+BILANS!D66</f>
        <v>7367.52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45" t="s">
        <v>557</v>
      </c>
      <c r="C31" s="335" t="s">
        <v>532</v>
      </c>
      <c r="D31" s="342">
        <f>D30-F30</f>
        <v>533973.45</v>
      </c>
      <c r="E31" s="343"/>
      <c r="F31" s="343"/>
      <c r="G31" s="343"/>
      <c r="H31" s="343"/>
      <c r="I31" s="343"/>
      <c r="J31" s="339"/>
      <c r="K31" s="33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outlineLevel="1">
      <c r="A33" s="1"/>
      <c r="B33" s="125" t="s">
        <v>558</v>
      </c>
      <c r="C33" s="332" t="s">
        <v>532</v>
      </c>
      <c r="D33" s="1" t="s">
        <v>559</v>
      </c>
      <c r="E33" s="333" t="s">
        <v>541</v>
      </c>
      <c r="F33" s="1" t="s">
        <v>560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outlineLevel="1">
      <c r="A34" s="1"/>
      <c r="B34" s="125" t="s">
        <v>558</v>
      </c>
      <c r="C34" s="332" t="s">
        <v>532</v>
      </c>
      <c r="D34" s="143" t="str">
        <f>+SIG!E15</f>
        <v>#REF!</v>
      </c>
      <c r="E34" s="333" t="s">
        <v>541</v>
      </c>
      <c r="F34" s="143">
        <f>+'COMPTE DE RESULTAT'!D237+'COMPTE DE RESULTAT'!D252</f>
        <v>220371.42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45" t="s">
        <v>558</v>
      </c>
      <c r="C35" s="335" t="s">
        <v>532</v>
      </c>
      <c r="D35" s="347" t="str">
        <f>D34/F34</f>
        <v>#REF!</v>
      </c>
      <c r="E35" s="343"/>
      <c r="F35" s="343"/>
      <c r="G35" s="343"/>
      <c r="H35" s="343"/>
      <c r="I35" s="343"/>
      <c r="J35" s="339"/>
      <c r="K35" s="33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outlineLevel="1">
      <c r="A37" s="1"/>
      <c r="B37" s="125" t="s">
        <v>561</v>
      </c>
      <c r="C37" s="332" t="s">
        <v>532</v>
      </c>
      <c r="D37" s="1" t="s">
        <v>562</v>
      </c>
      <c r="E37" s="333" t="s">
        <v>534</v>
      </c>
      <c r="F37" s="1" t="s">
        <v>563</v>
      </c>
      <c r="G37" s="333" t="s">
        <v>534</v>
      </c>
      <c r="H37" s="1" t="s">
        <v>564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outlineLevel="1">
      <c r="A38" s="1"/>
      <c r="B38" s="125" t="s">
        <v>561</v>
      </c>
      <c r="C38" s="332" t="s">
        <v>532</v>
      </c>
      <c r="D38" s="143" t="str">
        <f>+SIG!E25</f>
        <v>#REF!</v>
      </c>
      <c r="E38" s="333" t="s">
        <v>534</v>
      </c>
      <c r="F38" s="143" t="str">
        <f>+SIG!E23+SIG!E24</f>
        <v>#REF!</v>
      </c>
      <c r="G38" s="333" t="s">
        <v>534</v>
      </c>
      <c r="H38" s="143">
        <f>+'COMPTE DE RESULTAT'!D316</f>
        <v>0</v>
      </c>
      <c r="I38" s="14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45" t="s">
        <v>561</v>
      </c>
      <c r="C39" s="335" t="s">
        <v>532</v>
      </c>
      <c r="D39" s="342" t="str">
        <f>+D38+F38+H38</f>
        <v>#REF!</v>
      </c>
      <c r="E39" s="343"/>
      <c r="F39" s="342"/>
      <c r="G39" s="343"/>
      <c r="H39" s="342"/>
      <c r="I39" s="343"/>
      <c r="J39" s="339"/>
      <c r="K39" s="33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outlineLevel="1">
      <c r="A41" s="1"/>
      <c r="B41" s="125" t="s">
        <v>565</v>
      </c>
      <c r="C41" s="332" t="s">
        <v>532</v>
      </c>
      <c r="D41" s="1" t="s">
        <v>562</v>
      </c>
      <c r="E41" s="333" t="s">
        <v>541</v>
      </c>
      <c r="F41" s="1" t="s">
        <v>542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outlineLevel="1">
      <c r="A42" s="1"/>
      <c r="B42" s="125" t="s">
        <v>565</v>
      </c>
      <c r="C42" s="332" t="s">
        <v>532</v>
      </c>
      <c r="D42" s="143" t="str">
        <f>+SIG!E25</f>
        <v>#REF!</v>
      </c>
      <c r="E42" s="333" t="s">
        <v>541</v>
      </c>
      <c r="F42" s="143" t="str">
        <f>+SIG!E2</f>
        <v>#REF!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45" t="s">
        <v>565</v>
      </c>
      <c r="C43" s="335" t="s">
        <v>532</v>
      </c>
      <c r="D43" s="348" t="str">
        <f>D42/F42</f>
        <v>#REF!</v>
      </c>
      <c r="E43" s="343"/>
      <c r="F43" s="343"/>
      <c r="G43" s="343"/>
      <c r="H43" s="343"/>
      <c r="I43" s="343"/>
      <c r="J43" s="339"/>
      <c r="K43" s="33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outlineLevel="1">
      <c r="A45" s="1"/>
      <c r="B45" s="125" t="s">
        <v>566</v>
      </c>
      <c r="C45" s="332" t="s">
        <v>532</v>
      </c>
      <c r="D45" s="1" t="s">
        <v>567</v>
      </c>
      <c r="E45" s="333" t="s">
        <v>534</v>
      </c>
      <c r="F45" s="1" t="s">
        <v>563</v>
      </c>
      <c r="G45" s="333" t="s">
        <v>534</v>
      </c>
      <c r="H45" s="1" t="s">
        <v>564</v>
      </c>
      <c r="I45" s="349" t="s">
        <v>568</v>
      </c>
      <c r="J45" s="1" t="s">
        <v>569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outlineLevel="1">
      <c r="A46" s="1"/>
      <c r="B46" s="125" t="s">
        <v>566</v>
      </c>
      <c r="C46" s="332" t="s">
        <v>532</v>
      </c>
      <c r="D46" s="143" t="str">
        <f>+SIG!E35</f>
        <v>#REF!</v>
      </c>
      <c r="E46" s="333" t="s">
        <v>534</v>
      </c>
      <c r="F46" s="143" t="str">
        <f>+SIG!E23+SIG!E24</f>
        <v>#REF!</v>
      </c>
      <c r="G46" s="333" t="s">
        <v>534</v>
      </c>
      <c r="H46" s="143"/>
      <c r="I46" s="349" t="s">
        <v>568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45" t="s">
        <v>566</v>
      </c>
      <c r="C47" s="335" t="s">
        <v>532</v>
      </c>
      <c r="D47" s="342" t="str">
        <f>D46+F46+H46+J46</f>
        <v>#REF!</v>
      </c>
      <c r="E47" s="343"/>
      <c r="F47" s="343"/>
      <c r="G47" s="343"/>
      <c r="H47" s="343"/>
      <c r="I47" s="343"/>
      <c r="J47" s="339"/>
      <c r="K47" s="33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outlineLevel="1">
      <c r="A49" s="1"/>
      <c r="B49" s="125" t="s">
        <v>570</v>
      </c>
      <c r="C49" s="332" t="s">
        <v>532</v>
      </c>
      <c r="D49" s="1" t="s">
        <v>553</v>
      </c>
      <c r="E49" s="333" t="s">
        <v>541</v>
      </c>
      <c r="F49" s="125" t="s">
        <v>566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outlineLevel="1">
      <c r="A50" s="1"/>
      <c r="B50" s="125" t="s">
        <v>570</v>
      </c>
      <c r="C50" s="332" t="s">
        <v>532</v>
      </c>
      <c r="D50" s="143">
        <f>+BILANS!D101+BILANS!D103+BILANS!D107</f>
        <v>541340.97</v>
      </c>
      <c r="E50" s="333" t="s">
        <v>541</v>
      </c>
      <c r="F50" s="143" t="str">
        <f>+D47</f>
        <v>#REF!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45" t="s">
        <v>570</v>
      </c>
      <c r="C51" s="335" t="s">
        <v>532</v>
      </c>
      <c r="D51" s="347" t="str">
        <f>+D50/F50</f>
        <v>#REF!</v>
      </c>
      <c r="E51" s="343"/>
      <c r="F51" s="343"/>
      <c r="G51" s="343"/>
      <c r="H51" s="343"/>
      <c r="I51" s="343"/>
      <c r="J51" s="343"/>
      <c r="K51" s="34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outlineLevel="1">
      <c r="A53" s="1"/>
      <c r="B53" s="125" t="s">
        <v>571</v>
      </c>
      <c r="C53" s="332" t="s">
        <v>532</v>
      </c>
      <c r="D53" s="1" t="s">
        <v>572</v>
      </c>
      <c r="E53" s="333" t="s">
        <v>541</v>
      </c>
      <c r="F53" s="1" t="s">
        <v>542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outlineLevel="1">
      <c r="A54" s="1"/>
      <c r="B54" s="125" t="s">
        <v>571</v>
      </c>
      <c r="C54" s="332" t="s">
        <v>532</v>
      </c>
      <c r="D54" s="143">
        <f>+'COMPTE DE RESULTAT'!D205+'COMPTE DE RESULTAT'!D303</f>
        <v>15250.49</v>
      </c>
      <c r="E54" s="333" t="s">
        <v>541</v>
      </c>
      <c r="F54" s="143" t="str">
        <f>+SIG!E2</f>
        <v>#REF!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45" t="s">
        <v>571</v>
      </c>
      <c r="C55" s="335" t="s">
        <v>532</v>
      </c>
      <c r="D55" s="348" t="str">
        <f>+D54/F54</f>
        <v>#REF!</v>
      </c>
      <c r="E55" s="343"/>
      <c r="F55" s="343"/>
      <c r="G55" s="343"/>
      <c r="H55" s="343"/>
      <c r="I55" s="343"/>
      <c r="J55" s="343"/>
      <c r="K55" s="34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43"/>
      <c r="C58" s="143"/>
      <c r="D58" s="143"/>
      <c r="E58" s="143"/>
      <c r="F58" s="143"/>
      <c r="G58" s="143"/>
      <c r="H58" s="55"/>
      <c r="I58" s="55"/>
      <c r="J58" s="55"/>
      <c r="K58" s="55"/>
      <c r="L58" s="55"/>
      <c r="M58" s="1"/>
      <c r="N58" s="55"/>
      <c r="O58" s="1"/>
      <c r="P58" s="5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43"/>
      <c r="C59" s="143"/>
      <c r="D59" s="143"/>
      <c r="E59" s="143"/>
      <c r="F59" s="1"/>
      <c r="G59" s="14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outlineLevel="1">
      <c r="A60" s="1"/>
      <c r="B60" s="331"/>
      <c r="C60" s="331"/>
      <c r="D60" s="143"/>
      <c r="E60" s="143"/>
      <c r="F60" s="1"/>
      <c r="G60" s="14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outlineLevel="1">
      <c r="A61" s="1"/>
      <c r="B61" s="331"/>
      <c r="C61" s="331"/>
      <c r="D61" s="143"/>
      <c r="E61" s="143"/>
      <c r="F61" s="143"/>
      <c r="G61" s="143"/>
      <c r="H61" s="143"/>
      <c r="I61" s="14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34"/>
      <c r="C62" s="334"/>
      <c r="D62" s="336"/>
      <c r="E62" s="337"/>
      <c r="F62" s="338"/>
      <c r="G62" s="337"/>
      <c r="H62" s="338"/>
      <c r="I62" s="338"/>
      <c r="J62" s="339"/>
      <c r="K62" s="33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43"/>
      <c r="C63" s="143"/>
      <c r="D63" s="143"/>
      <c r="E63" s="143"/>
      <c r="F63" s="1"/>
      <c r="G63" s="14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outlineLevel="1">
      <c r="A64" s="1"/>
      <c r="B64" s="331"/>
      <c r="C64" s="331"/>
      <c r="D64" s="143"/>
      <c r="E64" s="143"/>
      <c r="F64" s="1"/>
      <c r="G64" s="143"/>
      <c r="H64" s="340"/>
      <c r="I64" s="34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outlineLevel="1">
      <c r="A65" s="1"/>
      <c r="B65" s="331"/>
      <c r="C65" s="331"/>
      <c r="D65" s="143"/>
      <c r="E65" s="143"/>
      <c r="F65" s="143"/>
      <c r="G65" s="143"/>
      <c r="H65" s="340"/>
      <c r="I65" s="34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34"/>
      <c r="C66" s="334"/>
      <c r="D66" s="341"/>
      <c r="E66" s="342"/>
      <c r="F66" s="343"/>
      <c r="G66" s="342"/>
      <c r="H66" s="343"/>
      <c r="I66" s="343"/>
      <c r="J66" s="339"/>
      <c r="K66" s="33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43"/>
      <c r="C67" s="143"/>
      <c r="D67" s="143"/>
      <c r="E67" s="143"/>
      <c r="F67" s="1"/>
      <c r="G67" s="14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outlineLevel="1">
      <c r="A68" s="1"/>
      <c r="B68" s="344"/>
      <c r="C68" s="331"/>
      <c r="D68" s="1"/>
      <c r="E68" s="143"/>
      <c r="F68" s="1"/>
      <c r="G68" s="143"/>
      <c r="H68" s="340"/>
      <c r="I68" s="34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outlineLevel="1">
      <c r="A69" s="1"/>
      <c r="B69" s="344"/>
      <c r="C69" s="331"/>
      <c r="D69" s="143"/>
      <c r="E69" s="143"/>
      <c r="F69" s="143"/>
      <c r="G69" s="143"/>
      <c r="H69" s="340"/>
      <c r="I69" s="34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45"/>
      <c r="C70" s="334"/>
      <c r="D70" s="341"/>
      <c r="E70" s="342"/>
      <c r="F70" s="343"/>
      <c r="G70" s="342"/>
      <c r="H70" s="346"/>
      <c r="I70" s="346"/>
      <c r="J70" s="339"/>
      <c r="K70" s="33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outlineLevel="1">
      <c r="A72" s="1"/>
      <c r="B72" s="344"/>
      <c r="C72" s="331"/>
      <c r="D72" s="1"/>
      <c r="E72" s="143"/>
      <c r="F72" s="1"/>
      <c r="G72" s="143"/>
      <c r="H72" s="340"/>
      <c r="I72" s="34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outlineLevel="1">
      <c r="A73" s="1"/>
      <c r="B73" s="344"/>
      <c r="C73" s="331"/>
      <c r="D73" s="143"/>
      <c r="E73" s="143"/>
      <c r="F73" s="143"/>
      <c r="G73" s="143"/>
      <c r="H73" s="340"/>
      <c r="I73" s="34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45"/>
      <c r="C74" s="334"/>
      <c r="D74" s="341"/>
      <c r="E74" s="342"/>
      <c r="F74" s="343"/>
      <c r="G74" s="343"/>
      <c r="H74" s="343"/>
      <c r="I74" s="343"/>
      <c r="J74" s="339"/>
      <c r="K74" s="33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outlineLevel="1">
      <c r="A76" s="1"/>
      <c r="B76" s="125"/>
      <c r="C76" s="331"/>
      <c r="D76" s="1"/>
      <c r="E76" s="14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outlineLevel="1">
      <c r="A77" s="1"/>
      <c r="B77" s="125"/>
      <c r="C77" s="331"/>
      <c r="D77" s="143"/>
      <c r="E77" s="143"/>
      <c r="F77" s="14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45"/>
      <c r="C78" s="334"/>
      <c r="D78" s="347"/>
      <c r="E78" s="343"/>
      <c r="F78" s="343"/>
      <c r="G78" s="343"/>
      <c r="H78" s="343"/>
      <c r="I78" s="343"/>
      <c r="J78" s="339"/>
      <c r="K78" s="33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outlineLevel="1">
      <c r="A80" s="1"/>
      <c r="B80" s="125"/>
      <c r="C80" s="331"/>
      <c r="D80" s="1"/>
      <c r="E80" s="14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outlineLevel="1">
      <c r="A81" s="1"/>
      <c r="B81" s="125"/>
      <c r="C81" s="331"/>
      <c r="D81" s="143"/>
      <c r="E81" s="143"/>
      <c r="F81" s="14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45"/>
      <c r="C82" s="334"/>
      <c r="D82" s="347"/>
      <c r="E82" s="343"/>
      <c r="F82" s="343"/>
      <c r="G82" s="343"/>
      <c r="H82" s="343"/>
      <c r="I82" s="343"/>
      <c r="J82" s="339"/>
      <c r="K82" s="33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outlineLevel="1">
      <c r="A84" s="1"/>
      <c r="B84" s="125"/>
      <c r="C84" s="331"/>
      <c r="D84" s="1"/>
      <c r="E84" s="14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outlineLevel="1">
      <c r="A85" s="1"/>
      <c r="B85" s="125"/>
      <c r="C85" s="331"/>
      <c r="D85" s="143"/>
      <c r="E85" s="143"/>
      <c r="F85" s="14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45"/>
      <c r="C86" s="334"/>
      <c r="D86" s="342"/>
      <c r="E86" s="343"/>
      <c r="F86" s="343"/>
      <c r="G86" s="343"/>
      <c r="H86" s="343"/>
      <c r="I86" s="343"/>
      <c r="J86" s="339"/>
      <c r="K86" s="33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outlineLevel="1">
      <c r="A88" s="1"/>
      <c r="B88" s="125"/>
      <c r="C88" s="331"/>
      <c r="D88" s="1"/>
      <c r="E88" s="14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outlineLevel="1">
      <c r="A89" s="1"/>
      <c r="B89" s="125"/>
      <c r="C89" s="331"/>
      <c r="D89" s="143"/>
      <c r="E89" s="143"/>
      <c r="F89" s="14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45"/>
      <c r="C90" s="334"/>
      <c r="D90" s="347"/>
      <c r="E90" s="343"/>
      <c r="F90" s="343"/>
      <c r="G90" s="343"/>
      <c r="H90" s="343"/>
      <c r="I90" s="343"/>
      <c r="J90" s="339"/>
      <c r="K90" s="33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outlineLevel="1">
      <c r="A92" s="1"/>
      <c r="B92" s="125"/>
      <c r="C92" s="331"/>
      <c r="D92" s="1"/>
      <c r="E92" s="143"/>
      <c r="F92" s="1"/>
      <c r="G92" s="14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outlineLevel="1">
      <c r="A93" s="1"/>
      <c r="B93" s="125"/>
      <c r="C93" s="331"/>
      <c r="D93" s="143"/>
      <c r="E93" s="143"/>
      <c r="F93" s="143"/>
      <c r="G93" s="143"/>
      <c r="H93" s="143"/>
      <c r="I93" s="14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45"/>
      <c r="C94" s="334"/>
      <c r="D94" s="342"/>
      <c r="E94" s="343"/>
      <c r="F94" s="342"/>
      <c r="G94" s="343"/>
      <c r="H94" s="342"/>
      <c r="I94" s="343"/>
      <c r="J94" s="339"/>
      <c r="K94" s="33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outlineLevel="1">
      <c r="A96" s="1"/>
      <c r="B96" s="125"/>
      <c r="C96" s="331"/>
      <c r="D96" s="1"/>
      <c r="E96" s="14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outlineLevel="1">
      <c r="A97" s="1"/>
      <c r="B97" s="125"/>
      <c r="C97" s="331"/>
      <c r="D97" s="143"/>
      <c r="E97" s="143"/>
      <c r="F97" s="14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45"/>
      <c r="C98" s="334"/>
      <c r="D98" s="348"/>
      <c r="E98" s="343"/>
      <c r="F98" s="343"/>
      <c r="G98" s="343"/>
      <c r="H98" s="343"/>
      <c r="I98" s="343"/>
      <c r="J98" s="339"/>
      <c r="K98" s="33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outlineLevel="1">
      <c r="A100" s="1"/>
      <c r="B100" s="125"/>
      <c r="C100" s="331"/>
      <c r="D100" s="1"/>
      <c r="E100" s="143"/>
      <c r="F100" s="1"/>
      <c r="G100" s="14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outlineLevel="1">
      <c r="A101" s="1"/>
      <c r="B101" s="125"/>
      <c r="C101" s="331"/>
      <c r="D101" s="143"/>
      <c r="E101" s="143"/>
      <c r="F101" s="143"/>
      <c r="G101" s="143"/>
      <c r="H101" s="14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45"/>
      <c r="C102" s="334"/>
      <c r="D102" s="342"/>
      <c r="E102" s="343"/>
      <c r="F102" s="343"/>
      <c r="G102" s="343"/>
      <c r="H102" s="343"/>
      <c r="I102" s="343"/>
      <c r="J102" s="339"/>
      <c r="K102" s="33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outlineLevel="1">
      <c r="A104" s="1"/>
      <c r="B104" s="125"/>
      <c r="C104" s="331"/>
      <c r="D104" s="1"/>
      <c r="E104" s="143"/>
      <c r="F104" s="12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outlineLevel="1">
      <c r="A105" s="1"/>
      <c r="B105" s="125"/>
      <c r="C105" s="331"/>
      <c r="D105" s="143"/>
      <c r="E105" s="143"/>
      <c r="F105" s="14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45"/>
      <c r="C106" s="334"/>
      <c r="D106" s="347"/>
      <c r="E106" s="343"/>
      <c r="F106" s="343"/>
      <c r="G106" s="343"/>
      <c r="H106" s="343"/>
      <c r="I106" s="343"/>
      <c r="J106" s="343"/>
      <c r="K106" s="34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outlineLevel="1">
      <c r="A108" s="1"/>
      <c r="B108" s="125"/>
      <c r="C108" s="331"/>
      <c r="D108" s="1"/>
      <c r="E108" s="14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outlineLevel="1">
      <c r="A109" s="1"/>
      <c r="B109" s="125"/>
      <c r="C109" s="331"/>
      <c r="D109" s="143"/>
      <c r="E109" s="143"/>
      <c r="F109" s="14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45"/>
      <c r="C110" s="334"/>
      <c r="D110" s="348"/>
      <c r="E110" s="343"/>
      <c r="F110" s="343"/>
      <c r="G110" s="343"/>
      <c r="H110" s="343"/>
      <c r="I110" s="343"/>
      <c r="J110" s="343"/>
      <c r="K110" s="34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D1"/>
    <mergeCell ref="H1:J1"/>
    <mergeCell ref="K1:L1"/>
    <mergeCell ref="N1:P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39.0"/>
    <col customWidth="1" hidden="1" min="2" max="4" width="11.86"/>
    <col customWidth="1" min="5" max="7" width="12.86"/>
    <col customWidth="1" min="8" max="8" width="11.43"/>
    <col customWidth="1" min="9" max="26" width="10.71"/>
  </cols>
  <sheetData>
    <row r="1">
      <c r="A1" s="350"/>
      <c r="B1" s="351" t="s">
        <v>573</v>
      </c>
      <c r="C1" s="351" t="s">
        <v>574</v>
      </c>
      <c r="D1" s="351" t="s">
        <v>575</v>
      </c>
      <c r="E1" s="351" t="s">
        <v>576</v>
      </c>
      <c r="F1" s="351" t="s">
        <v>577</v>
      </c>
      <c r="G1" s="351" t="s">
        <v>578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52" t="s">
        <v>579</v>
      </c>
      <c r="B2" s="353" t="str">
        <f t="shared" ref="B2:G2" si="1">+B3+B6</f>
        <v>#ERROR!</v>
      </c>
      <c r="C2" s="353" t="str">
        <f t="shared" si="1"/>
        <v>#ERROR!</v>
      </c>
      <c r="D2" s="353" t="str">
        <f t="shared" si="1"/>
        <v>#ERROR!</v>
      </c>
      <c r="E2" s="353" t="str">
        <f t="shared" si="1"/>
        <v>#REF!</v>
      </c>
      <c r="F2" s="353" t="str">
        <f t="shared" si="1"/>
        <v>#REF!</v>
      </c>
      <c r="G2" s="353" t="str">
        <f t="shared" si="1"/>
        <v>#REF!</v>
      </c>
      <c r="H2" s="35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55" t="s">
        <v>57</v>
      </c>
      <c r="B3" s="356" t="str">
        <f>'[1]compte de resultat'!#REF!</f>
        <v>#ERROR!</v>
      </c>
      <c r="C3" s="356" t="str">
        <f>'[1]compte de resultat'!#REF!</f>
        <v>#ERROR!</v>
      </c>
      <c r="D3" s="356" t="str">
        <f>'[1]compte de resultat'!#REF!</f>
        <v>#ERROR!</v>
      </c>
      <c r="E3" s="356" t="str">
        <f t="shared" ref="E3:G3" si="2">'[1]compte de resultat'!D8</f>
        <v>#REF!</v>
      </c>
      <c r="F3" s="356" t="str">
        <f t="shared" si="2"/>
        <v>#REF!</v>
      </c>
      <c r="G3" s="356" t="str">
        <f t="shared" si="2"/>
        <v>#REF!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57" t="s">
        <v>580</v>
      </c>
      <c r="B4" s="358" t="str">
        <f>'[1]compte de resultat'!#REF!</f>
        <v>#ERROR!</v>
      </c>
      <c r="C4" s="358" t="str">
        <f>'[1]compte de resultat'!#REF!</f>
        <v>#ERROR!</v>
      </c>
      <c r="D4" s="358" t="str">
        <f>'[1]compte de resultat'!#REF!</f>
        <v>#ERROR!</v>
      </c>
      <c r="E4" s="358" t="str">
        <f t="shared" ref="E4:G4" si="3">'[1]compte de resultat'!D27</f>
        <v>#REF!</v>
      </c>
      <c r="F4" s="358" t="str">
        <f t="shared" si="3"/>
        <v>#REF!</v>
      </c>
      <c r="G4" s="358" t="str">
        <f t="shared" si="3"/>
        <v>#REF!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359" t="s">
        <v>581</v>
      </c>
      <c r="B5" s="360" t="str">
        <f t="shared" ref="B5:G5" si="4">B3-B4</f>
        <v>#ERROR!</v>
      </c>
      <c r="C5" s="360" t="str">
        <f t="shared" si="4"/>
        <v>#ERROR!</v>
      </c>
      <c r="D5" s="360" t="str">
        <f t="shared" si="4"/>
        <v>#ERROR!</v>
      </c>
      <c r="E5" s="360" t="str">
        <f t="shared" si="4"/>
        <v>#REF!</v>
      </c>
      <c r="F5" s="360" t="str">
        <f t="shared" si="4"/>
        <v>#REF!</v>
      </c>
      <c r="G5" s="360" t="str">
        <f t="shared" si="4"/>
        <v>#REF!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idden="1" outlineLevel="1">
      <c r="A6" s="355" t="s">
        <v>582</v>
      </c>
      <c r="B6" s="356" t="str">
        <f>'[1]compte de resultat'!#REF!+'[1]compte de resultat'!#REF!</f>
        <v>#ERROR!</v>
      </c>
      <c r="C6" s="356" t="str">
        <f>'[1]compte de resultat'!#REF!+'[1]compte de resultat'!#REF!</f>
        <v>#ERROR!</v>
      </c>
      <c r="D6" s="356" t="str">
        <f>'[1]compte de resultat'!#REF!+'[1]compte de resultat'!#REF!</f>
        <v>#ERROR!</v>
      </c>
      <c r="E6" s="356">
        <f>+'COMPTE DE RESULTAT'!D8+'COMPTE DE RESULTAT'!D22</f>
        <v>33216.79</v>
      </c>
      <c r="F6" s="356">
        <f>+'COMPTE DE RESULTAT'!E8+'COMPTE DE RESULTAT'!E22</f>
        <v>64501.2</v>
      </c>
      <c r="G6" s="35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idden="1" outlineLevel="1">
      <c r="A7" s="357" t="s">
        <v>73</v>
      </c>
      <c r="B7" s="358" t="str">
        <f>'[1]compte de resultat'!#REF!</f>
        <v>#ERROR!</v>
      </c>
      <c r="C7" s="358" t="str">
        <f>'[1]compte de resultat'!#REF!</f>
        <v>#ERROR!</v>
      </c>
      <c r="D7" s="358" t="str">
        <f>'[1]compte de resultat'!#REF!</f>
        <v>#ERROR!</v>
      </c>
      <c r="E7" s="358">
        <f>+'COMPTE DE RESULTAT'!D32</f>
        <v>61314</v>
      </c>
      <c r="F7" s="358">
        <f>+'COMPTE DE RESULTAT'!E32</f>
        <v>0</v>
      </c>
      <c r="G7" s="35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idden="1" outlineLevel="1">
      <c r="A8" s="357" t="s">
        <v>76</v>
      </c>
      <c r="B8" s="358" t="str">
        <f>'[1]compte de resultat'!#REF!</f>
        <v>#ERROR!</v>
      </c>
      <c r="C8" s="358" t="str">
        <f>'[1]compte de resultat'!#REF!</f>
        <v>#ERROR!</v>
      </c>
      <c r="D8" s="358" t="str">
        <f>'[1]compte de resultat'!#REF!</f>
        <v>#ERROR!</v>
      </c>
      <c r="E8" s="358">
        <f>+'COMPTE DE RESULTAT'!D36</f>
        <v>75479.88</v>
      </c>
      <c r="F8" s="358">
        <f>+'COMPTE DE RESULTAT'!E36</f>
        <v>55993.27</v>
      </c>
      <c r="G8" s="35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idden="1" outlineLevel="1">
      <c r="A9" s="361" t="s">
        <v>583</v>
      </c>
      <c r="B9" s="362" t="str">
        <f t="shared" ref="B9:G9" si="5">B6+B7+B8</f>
        <v>#ERROR!</v>
      </c>
      <c r="C9" s="362" t="str">
        <f t="shared" si="5"/>
        <v>#ERROR!</v>
      </c>
      <c r="D9" s="362" t="str">
        <f t="shared" si="5"/>
        <v>#ERROR!</v>
      </c>
      <c r="E9" s="362">
        <f t="shared" si="5"/>
        <v>170010.67</v>
      </c>
      <c r="F9" s="362">
        <f t="shared" si="5"/>
        <v>120494.47</v>
      </c>
      <c r="G9" s="362">
        <f t="shared" si="5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idden="1" outlineLevel="1">
      <c r="A10" s="357" t="s">
        <v>584</v>
      </c>
      <c r="B10" s="358" t="str">
        <f>'[1]compte de resultat'!#REF!</f>
        <v>#ERROR!</v>
      </c>
      <c r="C10" s="358" t="str">
        <f>'[1]compte de resultat'!#REF!</f>
        <v>#ERROR!</v>
      </c>
      <c r="D10" s="358" t="str">
        <f>'[1]compte de resultat'!#REF!</f>
        <v>#ERROR!</v>
      </c>
      <c r="E10" s="358">
        <f>+'COMPTE DE RESULTAT'!D57</f>
        <v>10226.59</v>
      </c>
      <c r="F10" s="358">
        <f>+'COMPTE DE RESULTAT'!E57</f>
        <v>28391.69</v>
      </c>
      <c r="G10" s="35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idden="1" outlineLevel="1">
      <c r="A11" s="357" t="s">
        <v>585</v>
      </c>
      <c r="B11" s="358" t="str">
        <f>'[1]compte de resultat'!#REF!</f>
        <v>#ERROR!</v>
      </c>
      <c r="C11" s="358" t="str">
        <f>'[1]compte de resultat'!#REF!</f>
        <v>#ERROR!</v>
      </c>
      <c r="D11" s="358" t="str">
        <f>'[1]compte de resultat'!#REF!</f>
        <v>#ERROR!</v>
      </c>
      <c r="E11" s="358">
        <f>+'COMPTE DE RESULTAT'!D70</f>
        <v>1033.06</v>
      </c>
      <c r="F11" s="358">
        <f>+'COMPTE DE RESULTAT'!E70</f>
        <v>-10637.5</v>
      </c>
      <c r="G11" s="35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ollapsed="1">
      <c r="A12" s="359" t="s">
        <v>586</v>
      </c>
      <c r="B12" s="360" t="str">
        <f t="shared" ref="B12:G12" si="6">B9-B10-B11</f>
        <v>#ERROR!</v>
      </c>
      <c r="C12" s="360" t="str">
        <f t="shared" si="6"/>
        <v>#ERROR!</v>
      </c>
      <c r="D12" s="360" t="str">
        <f t="shared" si="6"/>
        <v>#ERROR!</v>
      </c>
      <c r="E12" s="360">
        <f t="shared" si="6"/>
        <v>158751.02</v>
      </c>
      <c r="F12" s="360">
        <f t="shared" si="6"/>
        <v>102740.28</v>
      </c>
      <c r="G12" s="360">
        <f t="shared" si="6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63" t="s">
        <v>587</v>
      </c>
      <c r="B13" s="364" t="str">
        <f t="shared" ref="B13:G13" si="7">B5+B12</f>
        <v>#ERROR!</v>
      </c>
      <c r="C13" s="364" t="str">
        <f t="shared" si="7"/>
        <v>#ERROR!</v>
      </c>
      <c r="D13" s="364" t="str">
        <f t="shared" si="7"/>
        <v>#ERROR!</v>
      </c>
      <c r="E13" s="364" t="str">
        <f t="shared" si="7"/>
        <v>#REF!</v>
      </c>
      <c r="F13" s="364" t="str">
        <f t="shared" si="7"/>
        <v>#REF!</v>
      </c>
      <c r="G13" s="364" t="str">
        <f t="shared" si="7"/>
        <v>#REF!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57" t="s">
        <v>106</v>
      </c>
      <c r="B14" s="358" t="str">
        <f>'[1]compte de resultat'!#REF!</f>
        <v>#ERROR!</v>
      </c>
      <c r="C14" s="358" t="str">
        <f>'[1]compte de resultat'!#REF!</f>
        <v>#ERROR!</v>
      </c>
      <c r="D14" s="358" t="str">
        <f>'[1]compte de resultat'!#REF!</f>
        <v>#ERROR!</v>
      </c>
      <c r="E14" s="358">
        <f>+'COMPTE DE RESULTAT'!D74</f>
        <v>139103.86</v>
      </c>
      <c r="F14" s="358">
        <f>+'COMPTE DE RESULTAT'!E74</f>
        <v>110072.13</v>
      </c>
      <c r="G14" s="35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63" t="s">
        <v>559</v>
      </c>
      <c r="B15" s="364" t="str">
        <f t="shared" ref="B15:G15" si="8">B13-B14</f>
        <v>#ERROR!</v>
      </c>
      <c r="C15" s="364" t="str">
        <f t="shared" si="8"/>
        <v>#ERROR!</v>
      </c>
      <c r="D15" s="364" t="str">
        <f t="shared" si="8"/>
        <v>#ERROR!</v>
      </c>
      <c r="E15" s="364" t="str">
        <f t="shared" si="8"/>
        <v>#REF!</v>
      </c>
      <c r="F15" s="364" t="str">
        <f t="shared" si="8"/>
        <v>#REF!</v>
      </c>
      <c r="G15" s="364" t="str">
        <f t="shared" si="8"/>
        <v>#REF!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57" t="s">
        <v>588</v>
      </c>
      <c r="B16" s="358" t="str">
        <f>+'[1]compte de resultat'!#REF!</f>
        <v>#ERROR!</v>
      </c>
      <c r="C16" s="358" t="str">
        <f>+'[1]compte de resultat'!#REF!</f>
        <v>#ERROR!</v>
      </c>
      <c r="D16" s="358" t="str">
        <f>+'[1]compte de resultat'!#REF!</f>
        <v>#ERROR!</v>
      </c>
      <c r="E16" s="358">
        <f>+'COMPTE DE RESULTAT'!D40</f>
        <v>13473.12</v>
      </c>
      <c r="F16" s="358">
        <f>+'COMPTE DE RESULTAT'!E40</f>
        <v>3500</v>
      </c>
      <c r="G16" s="35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61" t="s">
        <v>589</v>
      </c>
      <c r="B17" s="362" t="str">
        <f>+'[1]compte de resultat'!#REF!</f>
        <v>#ERROR!</v>
      </c>
      <c r="C17" s="362" t="str">
        <f>+'[1]compte de resultat'!#REF!</f>
        <v>#ERROR!</v>
      </c>
      <c r="D17" s="362" t="str">
        <f>+'[1]compte de resultat'!#REF!</f>
        <v>#ERROR!</v>
      </c>
      <c r="E17" s="362">
        <f>+'COMPTE DE RESULTAT'!D225</f>
        <v>4641.22</v>
      </c>
      <c r="F17" s="362">
        <f>+'COMPTE DE RESULTAT'!E225</f>
        <v>1531.09</v>
      </c>
      <c r="G17" s="36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57" t="s">
        <v>560</v>
      </c>
      <c r="B18" s="358" t="str">
        <f>+'[1]compte de resultat'!#REF!+'[1]compte de resultat'!#REF!</f>
        <v>#ERROR!</v>
      </c>
      <c r="C18" s="358" t="str">
        <f>+'[1]compte de resultat'!#REF!+'[1]compte de resultat'!#REF!</f>
        <v>#ERROR!</v>
      </c>
      <c r="D18" s="358" t="str">
        <f>+'[1]compte de resultat'!#REF!+'[1]compte de resultat'!#REF!</f>
        <v>#ERROR!</v>
      </c>
      <c r="E18" s="358">
        <f>+'COMPTE DE RESULTAT'!D237+'COMPTE DE RESULTAT'!D252</f>
        <v>220371.42</v>
      </c>
      <c r="F18" s="358">
        <f>+'COMPTE DE RESULTAT'!E237+'COMPTE DE RESULTAT'!E252</f>
        <v>231390.7</v>
      </c>
      <c r="G18" s="35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63" t="s">
        <v>590</v>
      </c>
      <c r="B19" s="364" t="str">
        <f t="shared" ref="B19:G19" si="9">B15+B16-B17-B18</f>
        <v>#ERROR!</v>
      </c>
      <c r="C19" s="364" t="str">
        <f t="shared" si="9"/>
        <v>#ERROR!</v>
      </c>
      <c r="D19" s="364" t="str">
        <f t="shared" si="9"/>
        <v>#ERROR!</v>
      </c>
      <c r="E19" s="364" t="str">
        <f t="shared" si="9"/>
        <v>#REF!</v>
      </c>
      <c r="F19" s="364" t="str">
        <f t="shared" si="9"/>
        <v>#REF!</v>
      </c>
      <c r="G19" s="364" t="str">
        <f t="shared" si="9"/>
        <v>#REF!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57" t="s">
        <v>591</v>
      </c>
      <c r="B20" s="358" t="str">
        <f>+'[1]compte de resultat'!#REF!</f>
        <v>#ERROR!</v>
      </c>
      <c r="C20" s="358" t="str">
        <f>+'[1]compte de resultat'!#REF!</f>
        <v>#ERROR!</v>
      </c>
      <c r="D20" s="358" t="str">
        <f>+'[1]compte de resultat'!#REF!</f>
        <v>#ERROR!</v>
      </c>
      <c r="E20" s="358">
        <f>+'COMPTE DE RESULTAT'!D44</f>
        <v>0</v>
      </c>
      <c r="F20" s="358">
        <f>+'COMPTE DE RESULTAT'!E44</f>
        <v>6318.72</v>
      </c>
      <c r="G20" s="35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61" t="s">
        <v>592</v>
      </c>
      <c r="B21" s="362" t="str">
        <f>+'[1]compte de resultat'!#REF!</f>
        <v>#ERROR!</v>
      </c>
      <c r="C21" s="362" t="str">
        <f>+'[1]compte de resultat'!#REF!</f>
        <v>#ERROR!</v>
      </c>
      <c r="D21" s="362" t="str">
        <f>+'[1]compte de resultat'!#REF!</f>
        <v>#ERROR!</v>
      </c>
      <c r="E21" s="362">
        <f>+'COMPTE DE RESULTAT'!D47</f>
        <v>1202.76</v>
      </c>
      <c r="F21" s="362">
        <f>+'COMPTE DE RESULTAT'!E47</f>
        <v>2730.96</v>
      </c>
      <c r="G21" s="36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57" t="s">
        <v>593</v>
      </c>
      <c r="B22" s="358" t="str">
        <f>+'[1]compte de resultat'!#REF!+'[1]compte de resultat'!#REF!</f>
        <v>#ERROR!</v>
      </c>
      <c r="C22" s="358" t="str">
        <f>+'[1]compte de resultat'!#REF!+'[1]compte de resultat'!#REF!</f>
        <v>#ERROR!</v>
      </c>
      <c r="D22" s="358" t="str">
        <f>+'[1]compte de resultat'!#REF!+'[1]compte de resultat'!#REF!</f>
        <v>#ERROR!</v>
      </c>
      <c r="E22" s="358">
        <f>+'COMPTE DE RESULTAT'!D277</f>
        <v>434.31</v>
      </c>
      <c r="F22" s="358">
        <f>+'COMPTE DE RESULTAT'!E277</f>
        <v>424.09</v>
      </c>
      <c r="G22" s="35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61" t="s">
        <v>594</v>
      </c>
      <c r="B23" s="362" t="str">
        <f>+'[1]compte de resultat'!#REF!</f>
        <v>#ERROR!</v>
      </c>
      <c r="C23" s="362" t="str">
        <f>+'[1]compte de resultat'!#REF!</f>
        <v>#ERROR!</v>
      </c>
      <c r="D23" s="362" t="str">
        <f>+'[1]compte de resultat'!#REF!</f>
        <v>#ERROR!</v>
      </c>
      <c r="E23" s="362">
        <f>+'COMPTE DE RESULTAT'!D266</f>
        <v>59336.13</v>
      </c>
      <c r="F23" s="362">
        <f>+'COMPTE DE RESULTAT'!E266</f>
        <v>29663.77</v>
      </c>
      <c r="G23" s="36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57" t="s">
        <v>595</v>
      </c>
      <c r="B24" s="358" t="str">
        <f>+'[1]compte de resultat'!#REF!</f>
        <v>#ERROR!</v>
      </c>
      <c r="C24" s="358" t="str">
        <f>+'[1]compte de resultat'!#REF!</f>
        <v>#ERROR!</v>
      </c>
      <c r="D24" s="358" t="str">
        <f>+'[1]compte de resultat'!#REF!</f>
        <v>#ERROR!</v>
      </c>
      <c r="E24" s="358" t="str">
        <f t="shared" ref="E24:F24" si="10">+'[1]compte de resultat'!D294+'[1]compte de resultat'!D297</f>
        <v>#REF!</v>
      </c>
      <c r="F24" s="358" t="str">
        <f t="shared" si="10"/>
        <v>#REF!</v>
      </c>
      <c r="G24" s="35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63" t="s">
        <v>596</v>
      </c>
      <c r="B25" s="364" t="str">
        <f t="shared" ref="B25:G25" si="11">B19+B20+B21-B22-B23-B24</f>
        <v>#ERROR!</v>
      </c>
      <c r="C25" s="364" t="str">
        <f t="shared" si="11"/>
        <v>#ERROR!</v>
      </c>
      <c r="D25" s="364" t="str">
        <f t="shared" si="11"/>
        <v>#ERROR!</v>
      </c>
      <c r="E25" s="364" t="str">
        <f t="shared" si="11"/>
        <v>#REF!</v>
      </c>
      <c r="F25" s="364" t="str">
        <f t="shared" si="11"/>
        <v>#REF!</v>
      </c>
      <c r="G25" s="364" t="str">
        <f t="shared" si="11"/>
        <v>#REF!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57" t="s">
        <v>597</v>
      </c>
      <c r="B26" s="358" t="str">
        <f>+'[1]compte de resultat'!#REF!</f>
        <v>#ERROR!</v>
      </c>
      <c r="C26" s="358" t="str">
        <f>+'[1]compte de resultat'!#REF!</f>
        <v>#ERROR!</v>
      </c>
      <c r="D26" s="358" t="str">
        <f>+'[1]compte de resultat'!#REF!</f>
        <v>#ERROR!</v>
      </c>
      <c r="E26" s="358">
        <f>+'COMPTE DE RESULTAT'!D289</f>
        <v>718.68</v>
      </c>
      <c r="F26" s="358">
        <f>+'COMPTE DE RESULTAT'!E289</f>
        <v>2417.9</v>
      </c>
      <c r="G26" s="35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61" t="s">
        <v>598</v>
      </c>
      <c r="B27" s="362" t="str">
        <f>+'[1]compte de resultat'!#REF!</f>
        <v>#ERROR!</v>
      </c>
      <c r="C27" s="362" t="str">
        <f>+'[1]compte de resultat'!#REF!</f>
        <v>#ERROR!</v>
      </c>
      <c r="D27" s="362" t="str">
        <f>+'[1]compte de resultat'!#REF!</f>
        <v>#ERROR!</v>
      </c>
      <c r="E27" s="362">
        <f>+'COMPTE DE RESULTAT'!D303</f>
        <v>12446.65</v>
      </c>
      <c r="F27" s="362">
        <f>+'COMPTE DE RESULTAT'!E303</f>
        <v>10314.13</v>
      </c>
      <c r="G27" s="36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63" t="s">
        <v>599</v>
      </c>
      <c r="B28" s="364" t="str">
        <f t="shared" ref="B28:G28" si="12">B26-B27</f>
        <v>#ERROR!</v>
      </c>
      <c r="C28" s="364" t="str">
        <f t="shared" si="12"/>
        <v>#ERROR!</v>
      </c>
      <c r="D28" s="364" t="str">
        <f t="shared" si="12"/>
        <v>#ERROR!</v>
      </c>
      <c r="E28" s="364">
        <f t="shared" si="12"/>
        <v>-11727.97</v>
      </c>
      <c r="F28" s="364">
        <f t="shared" si="12"/>
        <v>-7896.23</v>
      </c>
      <c r="G28" s="364">
        <f t="shared" si="12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63" t="s">
        <v>600</v>
      </c>
      <c r="B29" s="364" t="str">
        <f t="shared" ref="B29:G29" si="13">B25+B28</f>
        <v>#ERROR!</v>
      </c>
      <c r="C29" s="364" t="str">
        <f t="shared" si="13"/>
        <v>#ERROR!</v>
      </c>
      <c r="D29" s="364" t="str">
        <f t="shared" si="13"/>
        <v>#ERROR!</v>
      </c>
      <c r="E29" s="364" t="str">
        <f t="shared" si="13"/>
        <v>#REF!</v>
      </c>
      <c r="F29" s="364" t="str">
        <f t="shared" si="13"/>
        <v>#REF!</v>
      </c>
      <c r="G29" s="364" t="str">
        <f t="shared" si="13"/>
        <v>#REF!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57" t="s">
        <v>601</v>
      </c>
      <c r="B30" s="358" t="str">
        <f>+'[1]compte de resultat'!#REF!</f>
        <v>#ERROR!</v>
      </c>
      <c r="C30" s="358" t="str">
        <f>+'[1]compte de resultat'!#REF!</f>
        <v>#ERROR!</v>
      </c>
      <c r="D30" s="358" t="str">
        <f>+'[1]compte de resultat'!#REF!</f>
        <v>#ERROR!</v>
      </c>
      <c r="E30" s="358">
        <f>+'COMPTE DE RESULTAT'!D320</f>
        <v>0</v>
      </c>
      <c r="F30" s="358">
        <f>+'COMPTE DE RESULTAT'!E320</f>
        <v>0</v>
      </c>
      <c r="G30" s="35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61" t="s">
        <v>602</v>
      </c>
      <c r="B31" s="362" t="str">
        <f>+'[1]compte de resultat'!#REF!</f>
        <v>#ERROR!</v>
      </c>
      <c r="C31" s="362" t="str">
        <f>+'[1]compte de resultat'!#REF!</f>
        <v>#ERROR!</v>
      </c>
      <c r="D31" s="362" t="str">
        <f>+'[1]compte de resultat'!#REF!</f>
        <v>#ERROR!</v>
      </c>
      <c r="E31" s="362">
        <f>+'COMPTE DE RESULTAT'!D331</f>
        <v>0</v>
      </c>
      <c r="F31" s="362">
        <f>+'COMPTE DE RESULTAT'!E331</f>
        <v>20209</v>
      </c>
      <c r="G31" s="36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63" t="s">
        <v>603</v>
      </c>
      <c r="B32" s="364" t="str">
        <f t="shared" ref="B32:G32" si="14">B30-B31</f>
        <v>#ERROR!</v>
      </c>
      <c r="C32" s="364" t="str">
        <f t="shared" si="14"/>
        <v>#ERROR!</v>
      </c>
      <c r="D32" s="364" t="str">
        <f t="shared" si="14"/>
        <v>#ERROR!</v>
      </c>
      <c r="E32" s="364">
        <f t="shared" si="14"/>
        <v>0</v>
      </c>
      <c r="F32" s="364">
        <f t="shared" si="14"/>
        <v>-20209</v>
      </c>
      <c r="G32" s="364">
        <f t="shared" si="14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57" t="s">
        <v>604</v>
      </c>
      <c r="B33" s="358"/>
      <c r="C33" s="358"/>
      <c r="D33" s="358"/>
      <c r="E33" s="358"/>
      <c r="F33" s="358"/>
      <c r="G33" s="35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61" t="s">
        <v>605</v>
      </c>
      <c r="B34" s="362"/>
      <c r="C34" s="362"/>
      <c r="D34" s="362"/>
      <c r="E34" s="362">
        <f>+'COMPTE DE RESULTAT'!D333</f>
        <v>-45058</v>
      </c>
      <c r="F34" s="362">
        <f>+'COMPTE DE RESULTAT'!E333</f>
        <v>-42944</v>
      </c>
      <c r="G34" s="36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63" t="s">
        <v>606</v>
      </c>
      <c r="B35" s="364" t="str">
        <f t="shared" ref="B35:G35" si="15">B29+B32-B33-B34</f>
        <v>#ERROR!</v>
      </c>
      <c r="C35" s="364" t="str">
        <f t="shared" si="15"/>
        <v>#ERROR!</v>
      </c>
      <c r="D35" s="364" t="str">
        <f t="shared" si="15"/>
        <v>#ERROR!</v>
      </c>
      <c r="E35" s="364" t="str">
        <f t="shared" si="15"/>
        <v>#REF!</v>
      </c>
      <c r="F35" s="364" t="str">
        <f t="shared" si="15"/>
        <v>#REF!</v>
      </c>
      <c r="G35" s="364" t="str">
        <f t="shared" si="15"/>
        <v>#REF!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2013-04-17T07:38:49Z</dcterms:created>
  <dc:creator>Thierry FAVREZ</dc:creator>
</cp:coreProperties>
</file>