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defaultThemeVersion="124226"/>
  <mc:AlternateContent xmlns:mc="http://schemas.openxmlformats.org/markup-compatibility/2006">
    <mc:Choice Requires="x15">
      <x15ac:absPath xmlns:x15ac="http://schemas.microsoft.com/office/spreadsheetml/2010/11/ac" url="C:\Users\tdoma\Source\Repos\EstimateConverter\EstimateConverter\"/>
    </mc:Choice>
  </mc:AlternateContent>
  <xr:revisionPtr revIDLastSave="0" documentId="8_{5A910747-D085-4D53-A837-FD9951636B18}" xr6:coauthVersionLast="47" xr6:coauthVersionMax="47" xr10:uidLastSave="{00000000-0000-0000-0000-000000000000}"/>
  <bookViews>
    <workbookView xWindow="1515" yWindow="1515" windowWidth="18000" windowHeight="9360" activeTab="2" xr2:uid="{00000000-000D-0000-FFFF-FFFF00000000}"/>
  </bookViews>
  <sheets>
    <sheet name="Readme" sheetId="10" r:id="rId1"/>
    <sheet name="Input Data" sheetId="1" r:id="rId2"/>
    <sheet name="Estimate1" sheetId="2" r:id="rId3"/>
    <sheet name="Duration (2)" sheetId="14"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 i="2" l="1"/>
  <c r="I10" i="2"/>
  <c r="B9" i="1" l="1"/>
  <c r="J2" i="2" l="1"/>
  <c r="K2" i="2" s="1"/>
  <c r="J3" i="2"/>
  <c r="K3" i="2" s="1"/>
  <c r="J4" i="2"/>
  <c r="K4" i="2" s="1"/>
  <c r="J5" i="2"/>
  <c r="K5" i="2" s="1"/>
  <c r="J6" i="2"/>
  <c r="K6" i="2" s="1"/>
  <c r="J7" i="2"/>
  <c r="K7" i="2" s="1"/>
  <c r="J8" i="2"/>
  <c r="K8" i="2" s="1"/>
  <c r="J9" i="2"/>
  <c r="K9" i="2" s="1"/>
  <c r="K10" i="2"/>
  <c r="J11" i="2"/>
  <c r="K11" i="2" s="1"/>
  <c r="J12" i="2"/>
  <c r="K12" i="2" s="1"/>
  <c r="J13" i="2"/>
  <c r="K13" i="2" s="1"/>
  <c r="J14" i="2"/>
  <c r="K14" i="2" s="1"/>
  <c r="J15" i="2"/>
  <c r="K15" i="2" s="1"/>
  <c r="J16" i="2"/>
  <c r="K16" i="2" s="1"/>
  <c r="J17" i="2"/>
  <c r="K17" i="2" s="1"/>
  <c r="G18" i="2"/>
  <c r="O22" i="2" s="1"/>
  <c r="F18" i="2"/>
  <c r="O21" i="2" s="1"/>
  <c r="J18" i="2" l="1"/>
  <c r="H18" i="2" l="1"/>
  <c r="I2" i="2"/>
  <c r="I3" i="2"/>
  <c r="I4" i="2"/>
  <c r="I5" i="2"/>
  <c r="I6" i="2"/>
  <c r="I7" i="2"/>
  <c r="I8" i="2"/>
  <c r="I9" i="2"/>
  <c r="I11" i="2"/>
  <c r="I12" i="2"/>
  <c r="I13" i="2"/>
  <c r="I14" i="2"/>
  <c r="I15" i="2"/>
  <c r="I16" i="2"/>
  <c r="I17" i="2"/>
  <c r="M13" i="2" l="1"/>
  <c r="N13" i="2"/>
  <c r="L13" i="2"/>
  <c r="N7" i="2"/>
  <c r="L7" i="2"/>
  <c r="M7" i="2"/>
  <c r="K18" i="2"/>
  <c r="O19" i="2" s="1"/>
  <c r="N17" i="2"/>
  <c r="M17" i="2"/>
  <c r="L17" i="2"/>
  <c r="L12" i="2"/>
  <c r="M12" i="2"/>
  <c r="N12" i="2"/>
  <c r="L11" i="2"/>
  <c r="M11" i="2"/>
  <c r="N11" i="2"/>
  <c r="L9" i="2"/>
  <c r="M9" i="2"/>
  <c r="N9" i="2"/>
  <c r="L8" i="2"/>
  <c r="N8" i="2"/>
  <c r="M8" i="2"/>
  <c r="N6" i="2"/>
  <c r="M6" i="2"/>
  <c r="L6" i="2"/>
  <c r="L16" i="2"/>
  <c r="M16" i="2"/>
  <c r="N16" i="2"/>
  <c r="M15" i="2"/>
  <c r="N15" i="2"/>
  <c r="L15" i="2"/>
  <c r="M2" i="2"/>
  <c r="L2" i="2"/>
  <c r="N2" i="2"/>
  <c r="M14" i="2"/>
  <c r="N14" i="2"/>
  <c r="L14" i="2"/>
  <c r="I18" i="2"/>
  <c r="O13" i="2" l="1"/>
  <c r="O5" i="2"/>
  <c r="O16" i="2"/>
  <c r="O10" i="2"/>
  <c r="O7" i="2"/>
  <c r="O3" i="2"/>
  <c r="N18" i="2"/>
  <c r="O17" i="2"/>
  <c r="O11" i="2"/>
  <c r="O8" i="2"/>
  <c r="O4" i="2"/>
  <c r="O12" i="2"/>
  <c r="O15" i="2"/>
  <c r="O9" i="2"/>
  <c r="O6" i="2"/>
  <c r="O2" i="2"/>
  <c r="M18" i="2"/>
  <c r="L18" i="2"/>
  <c r="O14" i="2"/>
  <c r="O18" i="2" l="1"/>
  <c r="O20" i="2" s="1"/>
  <c r="R20" i="2" l="1"/>
  <c r="Q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Andriy Karyy</author>
  </authors>
  <commentList>
    <comment ref="E1" authorId="0" shapeId="0" xr:uid="{00000000-0006-0000-0200-000001000000}">
      <text>
        <r>
          <rPr>
            <b/>
            <sz val="9"/>
            <color indexed="81"/>
            <rFont val="Tahoma"/>
            <family val="2"/>
            <charset val="204"/>
          </rPr>
          <t>Andriy Karyy:</t>
        </r>
        <r>
          <rPr>
            <sz val="9"/>
            <color indexed="81"/>
            <rFont val="Tahoma"/>
            <family val="2"/>
            <charset val="204"/>
          </rPr>
          <t xml:space="preserve">
Please set #(s) of task/component/feature on which current item depends. </t>
        </r>
      </text>
    </comment>
    <comment ref="L1" authorId="0" shapeId="0" xr:uid="{00000000-0006-0000-0200-000002000000}">
      <text>
        <r>
          <rPr>
            <b/>
            <sz val="9"/>
            <color indexed="81"/>
            <rFont val="Tahoma"/>
            <family val="2"/>
            <charset val="204"/>
          </rPr>
          <t>Andriy Karyy:</t>
        </r>
        <r>
          <rPr>
            <sz val="9"/>
            <color indexed="81"/>
            <rFont val="Tahoma"/>
            <family val="2"/>
            <charset val="204"/>
          </rPr>
          <t xml:space="preserve">
Do not hesitate to override auto-calculated estimate with your custom one if you see that auto-calculated value is over/under estimated for specific component/feature. 
Also, please set "0" if specific task/component/feature doesn't require efforts on unit testing</t>
        </r>
      </text>
    </comment>
    <comment ref="M1" authorId="0" shapeId="0" xr:uid="{00000000-0006-0000-0200-000003000000}">
      <text>
        <r>
          <rPr>
            <b/>
            <sz val="9"/>
            <color indexed="81"/>
            <rFont val="Tahoma"/>
            <family val="2"/>
            <charset val="204"/>
          </rPr>
          <t>Andriy Karyy:</t>
        </r>
        <r>
          <rPr>
            <sz val="9"/>
            <color indexed="81"/>
            <rFont val="Tahoma"/>
            <family val="2"/>
            <charset val="204"/>
          </rPr>
          <t xml:space="preserve">
Do not hesitate to override auto-calculated estimate with your custom one if you see that auto-calculated value is over/under estimated for specific component/feature. 
Also, please set "0" if specific task/component/feature doesn't require efforts on code review</t>
        </r>
      </text>
    </comment>
    <comment ref="N1" authorId="0" shapeId="0" xr:uid="{00000000-0006-0000-0200-000004000000}">
      <text>
        <r>
          <rPr>
            <b/>
            <sz val="9"/>
            <color indexed="81"/>
            <rFont val="Tahoma"/>
            <family val="2"/>
            <charset val="204"/>
          </rPr>
          <t>Andriy Karyy:</t>
        </r>
        <r>
          <rPr>
            <sz val="9"/>
            <color indexed="81"/>
            <rFont val="Tahoma"/>
            <family val="2"/>
            <charset val="204"/>
          </rPr>
          <t xml:space="preserve">
Do not hesitate to override auto-calculated estimate with your custom one if you see that auto-calculated value is over/under estimated for specific component/feature. 
Also, please set "0" if specific task/component/feature doesn't require efforts on defects fixing</t>
        </r>
      </text>
    </comment>
  </commentList>
</comments>
</file>

<file path=xl/sharedStrings.xml><?xml version="1.0" encoding="utf-8"?>
<sst xmlns="http://schemas.openxmlformats.org/spreadsheetml/2006/main" count="118" uniqueCount="91">
  <si>
    <t>Activity Type</t>
  </si>
  <si>
    <t xml:space="preserve">% from efforts on implementation </t>
  </si>
  <si>
    <t>Code Review</t>
  </si>
  <si>
    <t>Bug Fixing</t>
  </si>
  <si>
    <t>% from dev efforts</t>
  </si>
  <si>
    <t>Manual QC</t>
  </si>
  <si>
    <t>#</t>
  </si>
  <si>
    <t>Decomposition Item</t>
  </si>
  <si>
    <t>Comments</t>
  </si>
  <si>
    <t>Sprint</t>
  </si>
  <si>
    <t>Dependencies</t>
  </si>
  <si>
    <t>Optimistic (man/days)</t>
  </si>
  <si>
    <t>Pessimistic (man/days)</t>
  </si>
  <si>
    <t>Mosk Likely (man/days)</t>
  </si>
  <si>
    <t>Expected (man/days)</t>
  </si>
  <si>
    <t>Standard Deviation  (Individual)</t>
  </si>
  <si>
    <t>Variance (Standard Deviation Squared)</t>
  </si>
  <si>
    <t>Unit Testing
(man/days)</t>
  </si>
  <si>
    <t>Code Review
(man/days)</t>
  </si>
  <si>
    <t>Defect Fixing 
(man/days)</t>
  </si>
  <si>
    <t>Final Expected
(man/days)</t>
  </si>
  <si>
    <t>SP</t>
  </si>
  <si>
    <t xml:space="preserve">Perfect Days </t>
  </si>
  <si>
    <t>Total</t>
  </si>
  <si>
    <t>Standard Complex Deviation</t>
  </si>
  <si>
    <t>Final Recommended Estimate (man/days)</t>
  </si>
  <si>
    <t xml:space="preserve">* 8 = </t>
  </si>
  <si>
    <t>Final Optimistic Estimate (man/days)</t>
  </si>
  <si>
    <t>Final Pessimistic Estimate (man/days)</t>
  </si>
  <si>
    <t>Regression testing</t>
  </si>
  <si>
    <t xml:space="preserve">Sprint # + Velocity </t>
  </si>
  <si>
    <t xml:space="preserve">Paladin </t>
  </si>
  <si>
    <t>6.6</t>
  </si>
  <si>
    <t>7.1</t>
  </si>
  <si>
    <t>8.1</t>
  </si>
  <si>
    <t>5. Each charge, total and grand should be decimal aligned</t>
  </si>
  <si>
    <t>DEV1</t>
  </si>
  <si>
    <t>QC</t>
  </si>
  <si>
    <t>#1  - 21 SP</t>
  </si>
  <si>
    <t>1.1 Group Day Sheet Report By Billing Type (Body) 13</t>
  </si>
  <si>
    <t>Development</t>
  </si>
  <si>
    <t>UT+Review</t>
  </si>
  <si>
    <t>Bugfix</t>
  </si>
  <si>
    <t>2.1 Group Day Sheet Report By Billing Type and Clinic (Body) 8</t>
  </si>
  <si>
    <t>#2 - 21 SP</t>
  </si>
  <si>
    <t>1.2 Group Day Sheet Report By Billing Type (Totals) 13</t>
  </si>
  <si>
    <t>+0.5 day</t>
  </si>
  <si>
    <t>3.1 Group Day Sheet Report By Billing Type and Provider (Body) 8</t>
  </si>
  <si>
    <t>#4</t>
  </si>
  <si>
    <t>Dev Performance Testing</t>
  </si>
  <si>
    <t>DEV Performance testing Trunk</t>
  </si>
  <si>
    <t>DEV Bugfix</t>
  </si>
  <si>
    <t>DEV Performance testing</t>
  </si>
  <si>
    <t>QC Regression Testing</t>
  </si>
  <si>
    <t>#5</t>
  </si>
  <si>
    <t>Dev Merge to / Dev  Performance Testing</t>
  </si>
  <si>
    <t>#6</t>
  </si>
  <si>
    <t>QC Merge Testing</t>
  </si>
  <si>
    <t>Post activities/Celebration of Ukrainian Victory</t>
  </si>
  <si>
    <t>5.20</t>
  </si>
  <si>
    <t>5.23</t>
  </si>
  <si>
    <t>6.3</t>
  </si>
  <si>
    <t>6.17</t>
  </si>
  <si>
    <t>6.20</t>
  </si>
  <si>
    <t>7.4</t>
  </si>
  <si>
    <t>7.15</t>
  </si>
  <si>
    <t>7.18</t>
  </si>
  <si>
    <t>7.29</t>
  </si>
  <si>
    <t>8.12</t>
  </si>
  <si>
    <t>Iteration 1</t>
  </si>
  <si>
    <t>Iteration 2</t>
  </si>
  <si>
    <t>Iteration 3</t>
  </si>
  <si>
    <t>Iteration 4</t>
  </si>
  <si>
    <t>Iteration 5</t>
  </si>
  <si>
    <t>Iteration 6</t>
  </si>
  <si>
    <t>Iteration 7</t>
  </si>
  <si>
    <t>#3 - 21 SP</t>
  </si>
  <si>
    <t>2.2 Group Day Sheet Report By Billing Type and Clinic (Totals)</t>
  </si>
  <si>
    <t>3.2 Group Day Sheet Report By Billing Type and Provider (Totals) + 4. Save filters as default</t>
  </si>
  <si>
    <t>#4 - 3 SP</t>
  </si>
  <si>
    <t>DEV Merge to Trunk or Darth?</t>
  </si>
  <si>
    <t>Merge testing in Darth</t>
  </si>
  <si>
    <t>mmnmn</t>
  </si>
  <si>
    <t>2 SP</t>
  </si>
  <si>
    <t>3 SP</t>
  </si>
  <si>
    <t>Unit testing</t>
  </si>
  <si>
    <t>13 SP</t>
  </si>
  <si>
    <t>Story111</t>
  </si>
  <si>
    <t>Story 2222</t>
  </si>
  <si>
    <t>Story45485</t>
  </si>
  <si>
    <t>1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</si>
</sst>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4"/>
      <color theme="1"/>
      <name val="Calibri"/>
      <family val="2"/>
      <charset val="204"/>
      <scheme val="minor"/>
    </font>
    <font>
      <b/>
      <sz val="11"/>
      <color rgb="FFFA7D00"/>
      <name val="Calibri"/>
      <family val="2"/>
      <scheme val="minor"/>
    </font>
    <font>
      <i/>
      <sz val="11"/>
      <color rgb="FF7F7F7F"/>
      <name val="Calibri"/>
      <family val="2"/>
      <scheme val="minor"/>
    </font>
    <font>
      <b/>
      <sz val="18"/>
      <color theme="1"/>
      <name val="Calibri"/>
      <family val="2"/>
      <charset val="204"/>
      <scheme val="minor"/>
    </font>
    <font>
      <b/>
      <sz val="11"/>
      <color theme="0"/>
      <name val="Calibri"/>
      <family val="2"/>
      <charset val="204"/>
      <scheme val="minor"/>
    </font>
    <font>
      <b/>
      <sz val="14"/>
      <color theme="0"/>
      <name val="Calibri"/>
      <family val="2"/>
      <charset val="204"/>
      <scheme val="minor"/>
    </font>
    <font>
      <b/>
      <sz val="18"/>
      <color rgb="FFFA7D00"/>
      <name val="Calibri"/>
      <family val="2"/>
      <scheme val="minor"/>
    </font>
    <font>
      <b/>
      <sz val="12"/>
      <color rgb="FFFA7D00"/>
      <name val="Calibri"/>
      <family val="2"/>
      <scheme val="minor"/>
    </font>
    <font>
      <b/>
      <sz val="14"/>
      <color rgb="FFFA7D00"/>
      <name val="Calibri"/>
      <family val="2"/>
      <scheme val="minor"/>
    </font>
    <font>
      <sz val="9"/>
      <color indexed="81"/>
      <name val="Tahoma"/>
      <family val="2"/>
      <charset val="204"/>
    </font>
    <font>
      <b/>
      <sz val="9"/>
      <color indexed="81"/>
      <name val="Tahoma"/>
      <family val="2"/>
      <charset val="204"/>
    </font>
    <font>
      <b/>
      <sz val="11"/>
      <color theme="1"/>
      <name val="Calibri"/>
      <family val="2"/>
      <scheme val="minor"/>
    </font>
    <font>
      <b/>
      <sz val="14"/>
      <color theme="1"/>
      <name val="Calibri"/>
      <family val="2"/>
      <scheme val="minor"/>
    </font>
    <font>
      <sz val="11"/>
      <color theme="0"/>
      <name val="Calibri"/>
      <family val="2"/>
      <scheme val="minor"/>
    </font>
    <font>
      <b/>
      <sz val="26"/>
      <color rgb="FF000000"/>
      <name val="Calibri"/>
      <family val="2"/>
    </font>
    <font>
      <sz val="11"/>
      <color rgb="FF000000"/>
      <name val="Calibri"/>
      <family val="2"/>
    </font>
    <font>
      <b/>
      <sz val="11"/>
      <color rgb="FF000000"/>
      <name val="Calibri"/>
      <family val="2"/>
    </font>
    <font>
      <b/>
      <sz val="12"/>
      <color theme="1"/>
      <name val="Calibri"/>
      <family val="2"/>
      <scheme val="minor"/>
    </font>
    <font>
      <sz val="12"/>
      <color theme="1"/>
      <name val="Calibri"/>
      <family val="2"/>
      <scheme val="minor"/>
    </font>
    <font>
      <sz val="11"/>
      <color rgb="FF000000"/>
      <name val="Calibri"/>
      <family val="2"/>
      <scheme val="minor"/>
    </font>
    <font>
      <sz val="11"/>
      <color rgb="FFFFFFFF"/>
      <name val="Calibri"/>
      <family val="2"/>
      <scheme val="minor"/>
    </font>
    <font>
      <sz val="11"/>
      <color rgb="FF242424"/>
      <name val="Segoe UI"/>
      <charset val="1"/>
    </font>
    <font>
      <sz val="11"/>
      <color rgb="FF000000"/>
      <name val="Calibri"/>
      <charset val="1"/>
    </font>
    <font>
      <i/>
      <sz val="11"/>
      <color theme="1"/>
      <name val="Calibri"/>
      <family val="2"/>
      <scheme val="minor"/>
    </font>
  </fonts>
  <fills count="21">
    <fill>
      <patternFill patternType="none"/>
    </fill>
    <fill>
      <patternFill patternType="gray125"/>
    </fill>
    <fill>
      <patternFill patternType="solid">
        <fgColor rgb="FFF2F2F2"/>
      </patternFill>
    </fill>
    <fill>
      <patternFill patternType="solid">
        <fgColor rgb="FF1F497D"/>
        <bgColor indexed="64"/>
      </patternFill>
    </fill>
    <fill>
      <patternFill patternType="solid">
        <fgColor rgb="FFFFFF00"/>
        <bgColor indexed="64"/>
      </patternFill>
    </fill>
    <fill>
      <patternFill patternType="solid">
        <fgColor rgb="FFC6E0B4"/>
        <bgColor indexed="64"/>
      </patternFill>
    </fill>
    <fill>
      <patternFill patternType="solid">
        <fgColor rgb="FFFF0000"/>
        <bgColor indexed="64"/>
      </patternFill>
    </fill>
    <fill>
      <patternFill patternType="solid">
        <fgColor rgb="FFA9D08E"/>
        <bgColor indexed="64"/>
      </patternFill>
    </fill>
    <fill>
      <patternFill patternType="solid">
        <fgColor rgb="FFFFFFFF"/>
        <bgColor indexed="64"/>
      </patternFill>
    </fill>
    <fill>
      <patternFill patternType="solid">
        <fgColor rgb="FFFFFF00"/>
        <bgColor rgb="FF000000"/>
      </patternFill>
    </fill>
    <fill>
      <patternFill patternType="solid">
        <fgColor rgb="FFE6B8B7"/>
        <bgColor rgb="FF000000"/>
      </patternFill>
    </fill>
    <fill>
      <patternFill patternType="solid">
        <fgColor rgb="FFDDEBF7"/>
        <bgColor indexed="64"/>
      </patternFill>
    </fill>
    <fill>
      <patternFill patternType="solid">
        <fgColor rgb="FFE2EFDA"/>
        <bgColor indexed="64"/>
      </patternFill>
    </fill>
    <fill>
      <patternFill patternType="solid">
        <fgColor rgb="FFBDD7EE"/>
        <bgColor indexed="64"/>
      </patternFill>
    </fill>
    <fill>
      <patternFill patternType="solid">
        <fgColor rgb="FFFFE699"/>
        <bgColor indexed="64"/>
      </patternFill>
    </fill>
    <fill>
      <patternFill patternType="solid">
        <fgColor rgb="FF9BC2E6"/>
        <bgColor indexed="64"/>
      </patternFill>
    </fill>
    <fill>
      <patternFill patternType="solid">
        <fgColor rgb="FFFFF2CC"/>
        <bgColor indexed="64"/>
      </patternFill>
    </fill>
    <fill>
      <patternFill patternType="solid">
        <fgColor rgb="FFE7E6E6"/>
        <bgColor indexed="64"/>
      </patternFill>
    </fill>
    <fill>
      <patternFill patternType="solid">
        <fgColor rgb="FFFFD966"/>
        <bgColor indexed="64"/>
      </patternFill>
    </fill>
    <fill>
      <patternFill patternType="solid">
        <fgColor rgb="FF5B9BD5"/>
        <bgColor indexed="64"/>
      </patternFill>
    </fill>
    <fill>
      <patternFill patternType="solid">
        <fgColor rgb="FFACB9CA"/>
        <bgColor indexed="64"/>
      </patternFill>
    </fill>
  </fills>
  <borders count="6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rgb="FF7F7F7F"/>
      </top>
      <bottom style="thin">
        <color rgb="FF7F7F7F"/>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diagonal/>
    </border>
    <border>
      <left style="medium">
        <color indexed="64"/>
      </left>
      <right style="thin">
        <color rgb="FF7F7F7F"/>
      </right>
      <top/>
      <bottom/>
      <diagonal/>
    </border>
    <border>
      <left style="thin">
        <color rgb="FF7F7F7F"/>
      </left>
      <right style="thin">
        <color rgb="FF7F7F7F"/>
      </right>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right style="thin">
        <color rgb="FF7F7F7F"/>
      </right>
      <top/>
      <bottom/>
      <diagonal/>
    </border>
    <border>
      <left style="medium">
        <color indexed="64"/>
      </left>
      <right style="medium">
        <color indexed="64"/>
      </right>
      <top style="thin">
        <color rgb="FF7F7F7F"/>
      </top>
      <bottom style="medium">
        <color indexed="64"/>
      </bottom>
      <diagonal/>
    </border>
    <border>
      <left style="medium">
        <color indexed="64"/>
      </left>
      <right style="thin">
        <color indexed="64"/>
      </right>
      <top/>
      <bottom style="thin">
        <color indexed="64"/>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rgb="FF7F7F7F"/>
      </bottom>
      <diagonal/>
    </border>
    <border>
      <left style="medium">
        <color indexed="64"/>
      </left>
      <right style="thin">
        <color indexed="64"/>
      </right>
      <top/>
      <bottom style="medium">
        <color indexed="64"/>
      </bottom>
      <diagonal/>
    </border>
    <border>
      <left style="medium">
        <color indexed="64"/>
      </left>
      <right style="thin">
        <color rgb="FF7F7F7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medium">
        <color indexed="64"/>
      </top>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s>
  <cellStyleXfs count="3">
    <xf numFmtId="0" fontId="0" fillId="0" borderId="0"/>
    <xf numFmtId="0" fontId="2" fillId="2" borderId="1" applyNumberFormat="0" applyAlignment="0" applyProtection="0"/>
    <xf numFmtId="0" fontId="3" fillId="0" borderId="0" applyNumberFormat="0" applyFill="0" applyBorder="0" applyAlignment="0" applyProtection="0"/>
  </cellStyleXfs>
  <cellXfs count="158">
    <xf numFmtId="0" fontId="0" fillId="0" borderId="0" xfId="0"/>
    <xf numFmtId="0" fontId="0" fillId="0" borderId="0" xfId="0" applyAlignment="1">
      <alignment wrapText="1"/>
    </xf>
    <xf numFmtId="0" fontId="0" fillId="0" borderId="2"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11" xfId="2" applyBorder="1"/>
    <xf numFmtId="0" fontId="3" fillId="0" borderId="12" xfId="2" applyBorder="1"/>
    <xf numFmtId="0" fontId="0" fillId="0" borderId="14" xfId="0" applyBorder="1"/>
    <xf numFmtId="0" fontId="0" fillId="0" borderId="15" xfId="0" applyBorder="1"/>
    <xf numFmtId="0" fontId="5" fillId="3" borderId="16" xfId="0" applyFont="1" applyFill="1" applyBorder="1" applyAlignment="1">
      <alignment wrapText="1"/>
    </xf>
    <xf numFmtId="0" fontId="5" fillId="3" borderId="17" xfId="0" applyFont="1" applyFill="1" applyBorder="1" applyAlignment="1">
      <alignment wrapText="1"/>
    </xf>
    <xf numFmtId="0" fontId="5" fillId="3" borderId="18" xfId="0" applyFont="1" applyFill="1" applyBorder="1" applyAlignment="1">
      <alignment wrapText="1"/>
    </xf>
    <xf numFmtId="0" fontId="5" fillId="3" borderId="3" xfId="0" applyFont="1" applyFill="1" applyBorder="1" applyAlignment="1">
      <alignment wrapText="1"/>
    </xf>
    <xf numFmtId="0" fontId="6" fillId="3" borderId="3" xfId="0" applyFont="1" applyFill="1" applyBorder="1" applyAlignment="1">
      <alignment wrapText="1"/>
    </xf>
    <xf numFmtId="2" fontId="2" fillId="2" borderId="19" xfId="1" applyNumberFormat="1" applyBorder="1"/>
    <xf numFmtId="2" fontId="2" fillId="2" borderId="20" xfId="1" applyNumberFormat="1" applyBorder="1"/>
    <xf numFmtId="2" fontId="2" fillId="2" borderId="21" xfId="1" applyNumberFormat="1" applyBorder="1"/>
    <xf numFmtId="2" fontId="2" fillId="2" borderId="22" xfId="1" applyNumberFormat="1" applyBorder="1"/>
    <xf numFmtId="2" fontId="8" fillId="2" borderId="3" xfId="1" applyNumberFormat="1" applyFont="1" applyBorder="1"/>
    <xf numFmtId="1" fontId="7" fillId="2" borderId="3" xfId="1" applyNumberFormat="1" applyFont="1" applyBorder="1"/>
    <xf numFmtId="0" fontId="5" fillId="3" borderId="4" xfId="0" applyFont="1" applyFill="1" applyBorder="1"/>
    <xf numFmtId="0" fontId="5" fillId="3" borderId="5" xfId="0" applyFont="1" applyFill="1" applyBorder="1" applyAlignment="1">
      <alignment wrapText="1"/>
    </xf>
    <xf numFmtId="10" fontId="0" fillId="0" borderId="7" xfId="0" applyNumberFormat="1" applyBorder="1"/>
    <xf numFmtId="10" fontId="0" fillId="0" borderId="10" xfId="0" applyNumberFormat="1" applyBorder="1"/>
    <xf numFmtId="0" fontId="8" fillId="2" borderId="24" xfId="1" applyFont="1" applyBorder="1"/>
    <xf numFmtId="0" fontId="8" fillId="2" borderId="25" xfId="1" applyFont="1" applyBorder="1"/>
    <xf numFmtId="0" fontId="8" fillId="2" borderId="23" xfId="1" applyFont="1" applyBorder="1"/>
    <xf numFmtId="2" fontId="8" fillId="2" borderId="24" xfId="1" applyNumberFormat="1" applyFont="1" applyBorder="1"/>
    <xf numFmtId="2" fontId="8" fillId="2" borderId="23" xfId="1" applyNumberFormat="1" applyFont="1" applyBorder="1"/>
    <xf numFmtId="0" fontId="0" fillId="0" borderId="26" xfId="0" applyBorder="1"/>
    <xf numFmtId="10" fontId="0" fillId="0" borderId="18" xfId="0" applyNumberFormat="1" applyBorder="1"/>
    <xf numFmtId="2" fontId="8" fillId="2" borderId="13" xfId="1" applyNumberFormat="1" applyFont="1" applyBorder="1"/>
    <xf numFmtId="1" fontId="9" fillId="2" borderId="18" xfId="1" applyNumberFormat="1" applyFont="1" applyBorder="1"/>
    <xf numFmtId="2" fontId="8" fillId="2" borderId="27" xfId="1" applyNumberFormat="1" applyFont="1" applyBorder="1"/>
    <xf numFmtId="2" fontId="8" fillId="2" borderId="29" xfId="1" applyNumberFormat="1" applyFont="1" applyBorder="1"/>
    <xf numFmtId="0" fontId="0" fillId="0" borderId="30" xfId="0" applyBorder="1"/>
    <xf numFmtId="0" fontId="0" fillId="0" borderId="34" xfId="0" applyBorder="1"/>
    <xf numFmtId="2" fontId="2" fillId="2" borderId="13" xfId="1" applyNumberFormat="1" applyBorder="1"/>
    <xf numFmtId="2" fontId="2" fillId="2" borderId="29" xfId="1" applyNumberFormat="1" applyBorder="1"/>
    <xf numFmtId="2" fontId="5" fillId="3" borderId="17" xfId="0" applyNumberFormat="1" applyFont="1" applyFill="1" applyBorder="1" applyAlignment="1">
      <alignment wrapText="1"/>
    </xf>
    <xf numFmtId="2" fontId="2" fillId="2" borderId="31" xfId="1" applyNumberFormat="1" applyBorder="1"/>
    <xf numFmtId="2" fontId="0" fillId="0" borderId="0" xfId="0" applyNumberFormat="1"/>
    <xf numFmtId="2" fontId="2" fillId="2" borderId="32" xfId="1" applyNumberFormat="1" applyBorder="1"/>
    <xf numFmtId="2" fontId="2" fillId="2" borderId="33" xfId="1" applyNumberFormat="1" applyBorder="1"/>
    <xf numFmtId="2" fontId="2" fillId="2" borderId="28" xfId="1" applyNumberFormat="1" applyBorder="1"/>
    <xf numFmtId="2" fontId="8" fillId="2" borderId="35" xfId="1" applyNumberFormat="1" applyFont="1" applyBorder="1"/>
    <xf numFmtId="2" fontId="8" fillId="2" borderId="36" xfId="1" applyNumberFormat="1" applyFont="1" applyBorder="1"/>
    <xf numFmtId="2" fontId="8" fillId="2" borderId="37" xfId="1" applyNumberFormat="1" applyFont="1" applyBorder="1"/>
    <xf numFmtId="0" fontId="12" fillId="0" borderId="2" xfId="0" applyFont="1" applyBorder="1"/>
    <xf numFmtId="0" fontId="12" fillId="0" borderId="0" xfId="0" applyFont="1" applyAlignment="1">
      <alignment horizontal="center" vertical="center" wrapText="1"/>
    </xf>
    <xf numFmtId="0" fontId="0" fillId="0" borderId="0" xfId="0" applyAlignment="1">
      <alignment vertical="center" wrapText="1"/>
    </xf>
    <xf numFmtId="0" fontId="3" fillId="0" borderId="41" xfId="2" applyBorder="1"/>
    <xf numFmtId="0" fontId="3" fillId="0" borderId="42" xfId="2" applyBorder="1"/>
    <xf numFmtId="0" fontId="14" fillId="0" borderId="0" xfId="0" applyFont="1" applyAlignment="1">
      <alignment vertical="center" wrapText="1"/>
    </xf>
    <xf numFmtId="0" fontId="14" fillId="0" borderId="0" xfId="0" applyFont="1"/>
    <xf numFmtId="0" fontId="0" fillId="8" borderId="6" xfId="0" applyFill="1" applyBorder="1"/>
    <xf numFmtId="0" fontId="0" fillId="8" borderId="2" xfId="0" applyFill="1" applyBorder="1"/>
    <xf numFmtId="0" fontId="0" fillId="8" borderId="7" xfId="0" applyFill="1" applyBorder="1"/>
    <xf numFmtId="0" fontId="0" fillId="15" borderId="0" xfId="0" applyFill="1"/>
    <xf numFmtId="0" fontId="16" fillId="0" borderId="50" xfId="0" applyFont="1" applyBorder="1"/>
    <xf numFmtId="0" fontId="16" fillId="0" borderId="51" xfId="0" applyFont="1" applyBorder="1"/>
    <xf numFmtId="0" fontId="0" fillId="14" borderId="52" xfId="0" applyFill="1" applyBorder="1"/>
    <xf numFmtId="0" fontId="0" fillId="14" borderId="0" xfId="0" applyFill="1"/>
    <xf numFmtId="0" fontId="16" fillId="0" borderId="0" xfId="0" applyFont="1"/>
    <xf numFmtId="0" fontId="0" fillId="15" borderId="52" xfId="0" applyFill="1" applyBorder="1"/>
    <xf numFmtId="0" fontId="16" fillId="15" borderId="0" xfId="0" applyFont="1" applyFill="1"/>
    <xf numFmtId="0" fontId="0" fillId="0" borderId="53" xfId="0" applyBorder="1"/>
    <xf numFmtId="0" fontId="0" fillId="0" borderId="54" xfId="0" applyBorder="1"/>
    <xf numFmtId="0" fontId="0" fillId="0" borderId="55" xfId="0" applyBorder="1"/>
    <xf numFmtId="0" fontId="0" fillId="15" borderId="55" xfId="0" applyFill="1" applyBorder="1"/>
    <xf numFmtId="0" fontId="0" fillId="15" borderId="56" xfId="0" applyFill="1" applyBorder="1"/>
    <xf numFmtId="0" fontId="0" fillId="15" borderId="53" xfId="0" applyFill="1" applyBorder="1"/>
    <xf numFmtId="0" fontId="0" fillId="0" borderId="56" xfId="0" applyBorder="1"/>
    <xf numFmtId="0" fontId="0" fillId="0" borderId="52" xfId="0" applyBorder="1"/>
    <xf numFmtId="0" fontId="16" fillId="0" borderId="52" xfId="0" applyFont="1" applyBorder="1"/>
    <xf numFmtId="0" fontId="16" fillId="14" borderId="0" xfId="0" applyFont="1" applyFill="1" applyAlignment="1">
      <alignment wrapText="1"/>
    </xf>
    <xf numFmtId="0" fontId="16" fillId="18" borderId="0" xfId="0" applyFont="1" applyFill="1"/>
    <xf numFmtId="0" fontId="0" fillId="0" borderId="0" xfId="0" quotePrefix="1"/>
    <xf numFmtId="0" fontId="0" fillId="13" borderId="0" xfId="0" applyFill="1"/>
    <xf numFmtId="0" fontId="0" fillId="13" borderId="55" xfId="0" applyFill="1" applyBorder="1"/>
    <xf numFmtId="0" fontId="16" fillId="19" borderId="0" xfId="0" applyFont="1" applyFill="1"/>
    <xf numFmtId="0" fontId="0" fillId="19" borderId="0" xfId="0" applyFill="1"/>
    <xf numFmtId="0" fontId="0" fillId="4" borderId="0" xfId="0" applyFill="1"/>
    <xf numFmtId="0" fontId="22" fillId="0" borderId="0" xfId="0" applyFont="1"/>
    <xf numFmtId="49" fontId="16" fillId="0" borderId="43" xfId="0" applyNumberFormat="1" applyFont="1" applyBorder="1" applyAlignment="1">
      <alignment horizontal="right"/>
    </xf>
    <xf numFmtId="49" fontId="16" fillId="0" borderId="57" xfId="0" applyNumberFormat="1" applyFont="1" applyBorder="1" applyAlignment="1">
      <alignment horizontal="right"/>
    </xf>
    <xf numFmtId="0" fontId="0" fillId="12" borderId="46" xfId="0" applyFill="1" applyBorder="1" applyAlignment="1">
      <alignment vertical="center"/>
    </xf>
    <xf numFmtId="0" fontId="0" fillId="12" borderId="48" xfId="0" applyFill="1" applyBorder="1" applyAlignment="1">
      <alignment vertical="center"/>
    </xf>
    <xf numFmtId="0" fontId="18" fillId="0" borderId="58" xfId="0" applyFont="1" applyBorder="1" applyAlignment="1">
      <alignment horizontal="center"/>
    </xf>
    <xf numFmtId="0" fontId="0" fillId="0" borderId="58" xfId="0" applyBorder="1"/>
    <xf numFmtId="0" fontId="18" fillId="0" borderId="16" xfId="0" applyFont="1" applyBorder="1" applyAlignment="1">
      <alignment horizontal="center"/>
    </xf>
    <xf numFmtId="0" fontId="0" fillId="0" borderId="3" xfId="0" applyBorder="1"/>
    <xf numFmtId="0" fontId="0" fillId="0" borderId="59" xfId="0" applyBorder="1"/>
    <xf numFmtId="0" fontId="0" fillId="4" borderId="59" xfId="0" applyFill="1" applyBorder="1"/>
    <xf numFmtId="1" fontId="0" fillId="0" borderId="0" xfId="0" applyNumberFormat="1"/>
    <xf numFmtId="0" fontId="0" fillId="17" borderId="55" xfId="0" applyFill="1" applyBorder="1"/>
    <xf numFmtId="0" fontId="0" fillId="17" borderId="0" xfId="0" applyFill="1"/>
    <xf numFmtId="0" fontId="0" fillId="7" borderId="0" xfId="0" applyFill="1"/>
    <xf numFmtId="0" fontId="23" fillId="0" borderId="0" xfId="0" applyFont="1"/>
    <xf numFmtId="49" fontId="16" fillId="0" borderId="44" xfId="0" applyNumberFormat="1" applyFont="1" applyBorder="1" applyAlignment="1">
      <alignment horizontal="right"/>
    </xf>
    <xf numFmtId="49" fontId="16" fillId="8" borderId="44" xfId="0" applyNumberFormat="1" applyFont="1" applyFill="1" applyBorder="1" applyAlignment="1">
      <alignment horizontal="right"/>
    </xf>
    <xf numFmtId="49" fontId="16" fillId="8" borderId="43" xfId="0" applyNumberFormat="1" applyFont="1" applyFill="1" applyBorder="1" applyAlignment="1">
      <alignment horizontal="right"/>
    </xf>
    <xf numFmtId="49" fontId="0" fillId="0" borderId="0" xfId="0" applyNumberFormat="1" applyAlignment="1">
      <alignment horizontal="right"/>
    </xf>
    <xf numFmtId="49" fontId="0" fillId="7" borderId="0" xfId="0" applyNumberFormat="1" applyFill="1" applyAlignment="1">
      <alignment horizontal="right"/>
    </xf>
    <xf numFmtId="0" fontId="12" fillId="0" borderId="30" xfId="0" applyFont="1" applyBorder="1"/>
    <xf numFmtId="0" fontId="24" fillId="0" borderId="11" xfId="2" applyFont="1" applyBorder="1"/>
    <xf numFmtId="0" fontId="24" fillId="0" borderId="41" xfId="2" applyFont="1" applyBorder="1"/>
    <xf numFmtId="0" fontId="0" fillId="0" borderId="14" xfId="0" applyFont="1" applyBorder="1"/>
    <xf numFmtId="0" fontId="0" fillId="0" borderId="6" xfId="0" applyFont="1" applyBorder="1"/>
    <xf numFmtId="0" fontId="0" fillId="0" borderId="2" xfId="0" applyFont="1" applyBorder="1"/>
    <xf numFmtId="0" fontId="0" fillId="0" borderId="7" xfId="0" applyFont="1" applyBorder="1"/>
    <xf numFmtId="0" fontId="1" fillId="0" borderId="16" xfId="0" applyFont="1" applyBorder="1" applyAlignment="1">
      <alignment horizontal="right"/>
    </xf>
    <xf numFmtId="0" fontId="1" fillId="0" borderId="17" xfId="0" applyFont="1" applyBorder="1" applyAlignment="1">
      <alignment horizontal="right"/>
    </xf>
    <xf numFmtId="0" fontId="1" fillId="0" borderId="18" xfId="0" applyFont="1" applyBorder="1" applyAlignment="1">
      <alignment horizontal="right"/>
    </xf>
    <xf numFmtId="0" fontId="1" fillId="0" borderId="0" xfId="0" applyFont="1" applyAlignment="1">
      <alignment horizontal="right"/>
    </xf>
    <xf numFmtId="0" fontId="4" fillId="0" borderId="16" xfId="0" applyFont="1" applyBorder="1" applyAlignment="1">
      <alignment horizontal="right"/>
    </xf>
    <xf numFmtId="0" fontId="4" fillId="0" borderId="17" xfId="0" applyFont="1" applyBorder="1" applyAlignment="1">
      <alignment horizontal="right"/>
    </xf>
    <xf numFmtId="0" fontId="13" fillId="0" borderId="0" xfId="0" applyFont="1" applyAlignment="1">
      <alignment horizontal="center" vertical="center" wrapText="1"/>
    </xf>
    <xf numFmtId="0" fontId="15" fillId="11" borderId="0" xfId="0" applyFont="1" applyFill="1" applyAlignment="1">
      <alignment vertical="center"/>
    </xf>
    <xf numFmtId="0" fontId="18" fillId="0" borderId="38" xfId="0" applyFont="1" applyBorder="1" applyAlignment="1">
      <alignment horizontal="center" vertical="center"/>
    </xf>
    <xf numFmtId="0" fontId="18" fillId="0" borderId="45" xfId="0" applyFont="1" applyBorder="1" applyAlignment="1">
      <alignment horizontal="center" vertical="center"/>
    </xf>
    <xf numFmtId="0" fontId="19" fillId="12" borderId="46" xfId="0" applyFont="1" applyFill="1" applyBorder="1" applyAlignment="1">
      <alignment horizontal="left" vertical="center"/>
    </xf>
    <xf numFmtId="0" fontId="19" fillId="12" borderId="47" xfId="0" applyFont="1" applyFill="1" applyBorder="1" applyAlignment="1">
      <alignment horizontal="left" vertical="center"/>
    </xf>
    <xf numFmtId="0" fontId="0" fillId="16" borderId="45" xfId="0" applyFill="1" applyBorder="1" applyAlignment="1">
      <alignment horizontal="center"/>
    </xf>
    <xf numFmtId="0" fontId="0" fillId="16" borderId="0" xfId="0" applyFill="1" applyAlignment="1">
      <alignment horizontal="center"/>
    </xf>
    <xf numFmtId="0" fontId="19" fillId="12" borderId="48" xfId="0" applyFont="1" applyFill="1" applyBorder="1" applyAlignment="1">
      <alignment horizontal="left" vertical="center"/>
    </xf>
    <xf numFmtId="0" fontId="20" fillId="16" borderId="45" xfId="0" applyFont="1" applyFill="1" applyBorder="1" applyAlignment="1">
      <alignment horizontal="center"/>
    </xf>
    <xf numFmtId="0" fontId="20" fillId="16" borderId="0" xfId="0" applyFont="1" applyFill="1" applyAlignment="1">
      <alignment horizontal="center"/>
    </xf>
    <xf numFmtId="0" fontId="18" fillId="0" borderId="46" xfId="0" applyFont="1" applyBorder="1" applyAlignment="1">
      <alignment horizontal="center" vertical="center"/>
    </xf>
    <xf numFmtId="0" fontId="18" fillId="0" borderId="48" xfId="0" applyFont="1" applyBorder="1" applyAlignment="1">
      <alignment horizontal="center" vertical="center"/>
    </xf>
    <xf numFmtId="0" fontId="18" fillId="0" borderId="39" xfId="0" applyFont="1" applyBorder="1" applyAlignment="1">
      <alignment horizontal="center" vertical="center"/>
    </xf>
    <xf numFmtId="0" fontId="19" fillId="12" borderId="49" xfId="0" applyFont="1" applyFill="1" applyBorder="1" applyAlignment="1">
      <alignment horizontal="left" vertical="center"/>
    </xf>
    <xf numFmtId="0" fontId="19" fillId="12" borderId="40" xfId="0" applyFont="1" applyFill="1" applyBorder="1" applyAlignment="1">
      <alignment horizontal="left" vertical="center"/>
    </xf>
    <xf numFmtId="0" fontId="0" fillId="16" borderId="52" xfId="0" applyFill="1" applyBorder="1" applyAlignment="1">
      <alignment horizontal="center"/>
    </xf>
    <xf numFmtId="0" fontId="19" fillId="12" borderId="46" xfId="0" applyFont="1" applyFill="1" applyBorder="1" applyAlignment="1">
      <alignment horizontal="left" vertical="center" wrapText="1"/>
    </xf>
    <xf numFmtId="0" fontId="19" fillId="12" borderId="47" xfId="0" applyFont="1" applyFill="1" applyBorder="1" applyAlignment="1">
      <alignment horizontal="left" vertical="center" wrapText="1"/>
    </xf>
    <xf numFmtId="0" fontId="0" fillId="12" borderId="46" xfId="0" applyFill="1" applyBorder="1" applyAlignment="1">
      <alignment horizontal="left" vertical="center"/>
    </xf>
    <xf numFmtId="0" fontId="0" fillId="12" borderId="48" xfId="0" applyFill="1" applyBorder="1" applyAlignment="1">
      <alignment horizontal="left" vertical="center"/>
    </xf>
    <xf numFmtId="0" fontId="0" fillId="6" borderId="0" xfId="0" applyFill="1" applyAlignment="1">
      <alignment horizontal="center"/>
    </xf>
    <xf numFmtId="0" fontId="21" fillId="19" borderId="0" xfId="0" applyFont="1" applyFill="1" applyAlignment="1">
      <alignment horizontal="center"/>
    </xf>
    <xf numFmtId="0" fontId="21" fillId="19" borderId="59" xfId="0" applyFont="1" applyFill="1" applyBorder="1" applyAlignment="1">
      <alignment horizontal="center"/>
    </xf>
    <xf numFmtId="0" fontId="17" fillId="10" borderId="60" xfId="0" applyFont="1" applyFill="1" applyBorder="1" applyAlignment="1">
      <alignment horizontal="center" vertical="center"/>
    </xf>
    <xf numFmtId="0" fontId="17" fillId="10" borderId="61" xfId="0" applyFont="1" applyFill="1" applyBorder="1" applyAlignment="1">
      <alignment horizontal="center" vertical="center"/>
    </xf>
    <xf numFmtId="0" fontId="17" fillId="20" borderId="55" xfId="0" applyFont="1" applyFill="1" applyBorder="1" applyAlignment="1">
      <alignment horizontal="center" vertical="center"/>
    </xf>
    <xf numFmtId="0" fontId="17" fillId="20" borderId="56" xfId="0" applyFont="1" applyFill="1" applyBorder="1" applyAlignment="1">
      <alignment horizontal="center" vertical="center"/>
    </xf>
    <xf numFmtId="0" fontId="17" fillId="9" borderId="50" xfId="0" applyFont="1" applyFill="1" applyBorder="1" applyAlignment="1">
      <alignment horizontal="center"/>
    </xf>
    <xf numFmtId="0" fontId="17" fillId="9" borderId="51" xfId="0" applyFont="1" applyFill="1" applyBorder="1" applyAlignment="1">
      <alignment horizontal="center"/>
    </xf>
    <xf numFmtId="0" fontId="17" fillId="5" borderId="55" xfId="0" applyFont="1" applyFill="1" applyBorder="1" applyAlignment="1">
      <alignment horizontal="center"/>
    </xf>
    <xf numFmtId="0" fontId="0" fillId="20" borderId="0" xfId="0" applyFill="1" applyAlignment="1">
      <alignment horizontal="center"/>
    </xf>
    <xf numFmtId="0" fontId="17" fillId="15" borderId="51" xfId="0" applyFont="1" applyFill="1" applyBorder="1" applyAlignment="1">
      <alignment horizontal="center"/>
    </xf>
    <xf numFmtId="0" fontId="17" fillId="7" borderId="51" xfId="0" applyFont="1" applyFill="1" applyBorder="1" applyAlignment="1">
      <alignment horizontal="center"/>
    </xf>
    <xf numFmtId="0" fontId="0" fillId="18" borderId="0" xfId="0" applyFill="1" applyAlignment="1">
      <alignment horizontal="center"/>
    </xf>
    <xf numFmtId="0" fontId="0" fillId="13" borderId="0" xfId="0" applyFill="1" applyAlignment="1">
      <alignment horizontal="center"/>
    </xf>
    <xf numFmtId="0" fontId="0" fillId="14" borderId="0" xfId="0" applyFill="1" applyAlignment="1">
      <alignment horizontal="center"/>
    </xf>
    <xf numFmtId="0" fontId="0" fillId="14" borderId="59" xfId="0" applyFill="1" applyBorder="1" applyAlignment="1">
      <alignment horizontal="center"/>
    </xf>
  </cellXfs>
  <cellStyles count="3">
    <cellStyle name="Calculation" xfId="1" builtinId="22"/>
    <cellStyle name="Explanatory Text" xfId="2" builtinId="53"/>
    <cellStyle name="Normal" xfId="0" builtinId="0"/>
  </cellStyles>
  <dxfs count="0"/>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0</xdr:colOff>
      <xdr:row>70</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3411200" cy="134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t>Introduction</a:t>
          </a:r>
        </a:p>
        <a:p>
          <a:pPr algn="l"/>
          <a:r>
            <a:rPr lang="en-US" sz="1100" b="0"/>
            <a:t>This template is dedicated to standardize  estimation of development and QC efforts  on company level and decrease amount of estimation errors.</a:t>
          </a:r>
        </a:p>
        <a:p>
          <a:pPr algn="l"/>
          <a:r>
            <a:rPr lang="en-US" sz="1100" b="0"/>
            <a:t>Temaple utilizes best practices for "</a:t>
          </a:r>
          <a:r>
            <a:rPr lang="en-US"/>
            <a:t>bottom up</a:t>
          </a:r>
          <a:r>
            <a:rPr lang="en-US" sz="1100" b="0"/>
            <a:t>" (decomposition and recomposition) estimation approach that is commonly used  in our company and is based on guidelines</a:t>
          </a:r>
          <a:r>
            <a:rPr lang="en-US" sz="1100" b="0" baseline="0"/>
            <a:t> provided by Steve McConnel  in his book "</a:t>
          </a:r>
          <a:r>
            <a:rPr lang="en-US" b="0"/>
            <a:t>Software Estimation—Demystifying the Black Art</a:t>
          </a:r>
          <a:r>
            <a:rPr lang="en-US" sz="1100" b="0" baseline="0"/>
            <a:t>" (http://books.softserveinc.com/browse/book/676)</a:t>
          </a:r>
        </a:p>
        <a:p>
          <a:pPr algn="l"/>
          <a:endParaRPr lang="en-US" sz="1100" b="0" baseline="0"/>
        </a:p>
        <a:p>
          <a:pPr algn="l"/>
          <a:r>
            <a:rPr lang="en-US" sz="1400" b="1"/>
            <a:t>Short User Guide</a:t>
          </a:r>
        </a:p>
        <a:p>
          <a:pPr algn="l"/>
          <a:r>
            <a:rPr lang="en-US" sz="1100" b="1"/>
            <a:t>Step1:</a:t>
          </a:r>
          <a:r>
            <a:rPr lang="en-US" sz="1100" b="1" baseline="0"/>
            <a:t>  Populate "Input Data"</a:t>
          </a:r>
        </a:p>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Open "Input Data" worksheet and review/update</a:t>
          </a:r>
          <a:r>
            <a:rPr lang="en-US" sz="1100" b="0" baseline="0">
              <a:solidFill>
                <a:schemeClr val="dk1"/>
              </a:solidFill>
              <a:effectLst/>
              <a:latin typeface="+mn-lt"/>
              <a:ea typeface="+mn-ea"/>
              <a:cs typeface="+mn-cs"/>
            </a:rPr>
            <a:t> existing ratios for  unit testing, code review , bug fixing and Manual QC testing activities.</a:t>
          </a:r>
        </a:p>
        <a:p>
          <a:pPr marL="0" marR="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"Input Data" worksheet already contains predefined default values</a:t>
          </a:r>
          <a:r>
            <a:rPr lang="en-US" sz="1100" b="0" i="0" baseline="0">
              <a:solidFill>
                <a:schemeClr val="dk1"/>
              </a:solidFill>
              <a:effectLst/>
              <a:latin typeface="+mn-lt"/>
              <a:ea typeface="+mn-ea"/>
              <a:cs typeface="+mn-cs"/>
            </a:rPr>
            <a:t> which are based on average company data, but if you expect that % of efforts on Unit Testing, Code Review, Bug Fixing or Manual QC Testing will be different on your project, you can update these values according to your case.</a:t>
          </a:r>
          <a:endParaRPr lang="en-US" i="0">
            <a:effectLst/>
          </a:endParaRPr>
        </a:p>
        <a:p>
          <a:pPr algn="l"/>
          <a:endParaRPr lang="en-US" sz="1100" b="0"/>
        </a:p>
        <a:p>
          <a:pPr algn="l"/>
          <a:r>
            <a:rPr lang="en-US" sz="1100" b="0" i="1"/>
            <a:t>Additional Notes:  </a:t>
          </a:r>
        </a:p>
        <a:p>
          <a:pPr marL="171450" marR="0" indent="-171450" algn="l" defTabSz="914400" eaLnBrk="1" fontAlgn="auto" latinLnBrk="0" hangingPunct="1">
            <a:lnSpc>
              <a:spcPct val="100000"/>
            </a:lnSpc>
            <a:spcBef>
              <a:spcPts val="0"/>
            </a:spcBef>
            <a:spcAft>
              <a:spcPts val="0"/>
            </a:spcAft>
            <a:buClrTx/>
            <a:buSzTx/>
            <a:buFont typeface="Wingdings" pitchFamily="2" charset="2"/>
            <a:buChar char="Ø"/>
            <a:tabLst/>
            <a:defRPr/>
          </a:pPr>
          <a:r>
            <a:rPr lang="en-US" sz="1100" b="0" i="1" baseline="0">
              <a:solidFill>
                <a:schemeClr val="dk1"/>
              </a:solidFill>
              <a:effectLst/>
              <a:latin typeface="+mn-lt"/>
              <a:ea typeface="+mn-ea"/>
              <a:cs typeface="+mn-cs"/>
            </a:rPr>
            <a:t> If some practices (like Unit Testing or Code Review) will not be used on your project, just set "0%" for appropriate activity type</a:t>
          </a:r>
        </a:p>
        <a:p>
          <a:pPr marL="171450" marR="0" indent="-171450" algn="l" defTabSz="914400" eaLnBrk="1" fontAlgn="auto" latinLnBrk="0" hangingPunct="1">
            <a:lnSpc>
              <a:spcPct val="100000"/>
            </a:lnSpc>
            <a:spcBef>
              <a:spcPts val="0"/>
            </a:spcBef>
            <a:spcAft>
              <a:spcPts val="0"/>
            </a:spcAft>
            <a:buClrTx/>
            <a:buSzTx/>
            <a:buFont typeface="Wingdings" pitchFamily="2" charset="2"/>
            <a:buChar char="Ø"/>
            <a:tabLst/>
            <a:defRPr/>
          </a:pPr>
          <a:r>
            <a:rPr lang="en-US" sz="1100" b="0" i="1">
              <a:solidFill>
                <a:schemeClr val="dk1"/>
              </a:solidFill>
              <a:effectLst/>
              <a:latin typeface="+mn-lt"/>
              <a:ea typeface="+mn-ea"/>
              <a:cs typeface="+mn-cs"/>
            </a:rPr>
            <a:t>Bug Fixing = 15% is dedicated</a:t>
          </a:r>
          <a:r>
            <a:rPr lang="en-US" sz="1100" b="0" i="1" baseline="0">
              <a:solidFill>
                <a:schemeClr val="dk1"/>
              </a:solidFill>
              <a:effectLst/>
              <a:latin typeface="+mn-lt"/>
              <a:ea typeface="+mn-ea"/>
              <a:cs typeface="+mn-cs"/>
            </a:rPr>
            <a:t> to cover  ongoing "defects fixing" only and doesn't include efforts on stabilization phase(s)</a:t>
          </a:r>
          <a:endParaRPr lang="en-US" sz="1100" b="0" i="1"/>
        </a:p>
        <a:p>
          <a:pPr marL="171450" marR="0" indent="-171450" algn="l" defTabSz="914400" eaLnBrk="1" fontAlgn="auto" latinLnBrk="0" hangingPunct="1">
            <a:lnSpc>
              <a:spcPct val="100000"/>
            </a:lnSpc>
            <a:spcBef>
              <a:spcPts val="0"/>
            </a:spcBef>
            <a:spcAft>
              <a:spcPts val="0"/>
            </a:spcAft>
            <a:buClrTx/>
            <a:buSzTx/>
            <a:buFont typeface="Wingdings" pitchFamily="2" charset="2"/>
            <a:buChar char="Ø"/>
            <a:tabLst/>
            <a:defRPr/>
          </a:pPr>
          <a:r>
            <a:rPr lang="en-US" sz="1100" b="0" i="1">
              <a:solidFill>
                <a:schemeClr val="dk1"/>
              </a:solidFill>
              <a:effectLst/>
              <a:latin typeface="+mn-lt"/>
              <a:ea typeface="+mn-ea"/>
              <a:cs typeface="+mn-cs"/>
            </a:rPr>
            <a:t>Unit Testing = 25% (according to our average company data) means that target for code coverage by unit test is 70%-80%</a:t>
          </a:r>
        </a:p>
        <a:p>
          <a:pPr marL="171450" marR="0" indent="-171450" algn="l" defTabSz="914400" eaLnBrk="1" fontAlgn="auto" latinLnBrk="0" hangingPunct="1">
            <a:lnSpc>
              <a:spcPct val="100000"/>
            </a:lnSpc>
            <a:spcBef>
              <a:spcPts val="0"/>
            </a:spcBef>
            <a:spcAft>
              <a:spcPts val="0"/>
            </a:spcAft>
            <a:buClrTx/>
            <a:buSzTx/>
            <a:buFont typeface="Wingdings" pitchFamily="2" charset="2"/>
            <a:buChar char="Ø"/>
            <a:tabLst/>
            <a:defRPr/>
          </a:pPr>
          <a:r>
            <a:rPr lang="en-US" sz="1100" b="0" i="1">
              <a:solidFill>
                <a:schemeClr val="dk1"/>
              </a:solidFill>
              <a:effectLst/>
              <a:latin typeface="+mn-lt"/>
              <a:ea typeface="+mn-ea"/>
              <a:cs typeface="+mn-cs"/>
            </a:rPr>
            <a:t>Ratio</a:t>
          </a:r>
          <a:r>
            <a:rPr lang="en-US" sz="1100" b="0" i="1" baseline="0">
              <a:solidFill>
                <a:schemeClr val="dk1"/>
              </a:solidFill>
              <a:effectLst/>
              <a:latin typeface="+mn-lt"/>
              <a:ea typeface="+mn-ea"/>
              <a:cs typeface="+mn-cs"/>
            </a:rPr>
            <a:t> for "Manual QC" efforts is dedicated to cover cases when QC efforts are estimated basing on development efforts estimate. Usually it happens on earlier project stages when QC staff are not assigned on project yet. If you are going to estimate QC efforts manually, just set "0%"  in "Manual QC" efforts field</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Step2:</a:t>
          </a:r>
          <a:r>
            <a:rPr lang="en-US" sz="1100" b="1" baseline="0">
              <a:solidFill>
                <a:schemeClr val="dk1"/>
              </a:solidFill>
              <a:effectLst/>
              <a:latin typeface="+mn-lt"/>
              <a:ea typeface="+mn-ea"/>
              <a:cs typeface="+mn-cs"/>
            </a:rPr>
            <a:t>  Estimate Development  Efforts (for Developers, Tech Leads, Architects only)</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a:effectLst/>
            </a:rPr>
            <a:t>Estimate "optimistic", "pessimistic" and "most likely" efforts  in "man/days" (</a:t>
          </a:r>
          <a:r>
            <a:rPr lang="en-US" sz="1100">
              <a:solidFill>
                <a:schemeClr val="dk1"/>
              </a:solidFill>
              <a:effectLst/>
              <a:latin typeface="+mn-lt"/>
              <a:ea typeface="+mn-ea"/>
              <a:cs typeface="+mn-cs"/>
            </a:rPr>
            <a:t>1 man/day = 8 working hours)</a:t>
          </a:r>
          <a:r>
            <a:rPr lang="en-US">
              <a:effectLst/>
            </a:rPr>
            <a:t>. Such gradation helps to avoid mistakes during project schedule and costs estimations.</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a:effectLst/>
            </a:rPr>
            <a:t>Do not calculate </a:t>
          </a:r>
          <a:r>
            <a:rPr lang="en-US" sz="1100">
              <a:solidFill>
                <a:schemeClr val="dk1"/>
              </a:solidFill>
              <a:effectLst/>
              <a:latin typeface="+mn-lt"/>
              <a:ea typeface="+mn-ea"/>
              <a:cs typeface="+mn-cs"/>
            </a:rPr>
            <a:t>"most likely" estimate (sometimes people take</a:t>
          </a:r>
          <a:r>
            <a:rPr lang="en-US" sz="1100" baseline="0">
              <a:solidFill>
                <a:schemeClr val="dk1"/>
              </a:solidFill>
              <a:effectLst/>
              <a:latin typeface="+mn-lt"/>
              <a:ea typeface="+mn-ea"/>
              <a:cs typeface="+mn-cs"/>
            </a:rPr>
            <a:t> average value "</a:t>
          </a:r>
          <a:r>
            <a:rPr lang="en-US">
              <a:effectLst/>
            </a:rPr>
            <a:t>(</a:t>
          </a:r>
          <a:r>
            <a:rPr lang="en-US" sz="1100">
              <a:solidFill>
                <a:schemeClr val="dk1"/>
              </a:solidFill>
              <a:effectLst/>
              <a:latin typeface="+mn-lt"/>
              <a:ea typeface="+mn-ea"/>
              <a:cs typeface="+mn-cs"/>
            </a:rPr>
            <a:t>optimistic + pessimistic</a:t>
          </a:r>
          <a:r>
            <a:rPr lang="en-US">
              <a:effectLst/>
            </a:rPr>
            <a:t>)/2") - usually it causes estimation errors.  Rather, estimate its value.</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a:effectLst/>
            </a:rPr>
            <a:t>Estimate efforts</a:t>
          </a:r>
          <a:r>
            <a:rPr lang="en-US" baseline="0">
              <a:effectLst/>
            </a:rPr>
            <a:t> on implementation only! Efforts on "code review", "unit testing" and "bug fixing" will be auto-calculated and applied as adjustment to "Expected Efforts" estimate</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a:effectLst/>
            </a:rPr>
            <a:t>Override</a:t>
          </a:r>
          <a:r>
            <a:rPr lang="en-US" baseline="0">
              <a:effectLst/>
            </a:rPr>
            <a:t> auto-calculated </a:t>
          </a:r>
          <a:r>
            <a:rPr lang="en-US" sz="1100" baseline="0">
              <a:solidFill>
                <a:schemeClr val="dk1"/>
              </a:solidFill>
              <a:effectLst/>
              <a:latin typeface="+mn-lt"/>
              <a:ea typeface="+mn-ea"/>
              <a:cs typeface="+mn-cs"/>
            </a:rPr>
            <a:t>"code review", "unit testing" and "bug fixing" estimate with your own estimate if you see that auto-calculated values are noticeably under or over estimated</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Define dependencies between tasks/components/features  in "Dependencies" column (just set # of appropriate task(s)/component(s)/feature (s) there). - it helps PM to estimate schedule and resources allocation properly. Use "coma-separated" numbers if your task/component/features depends on several other items</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Use "insert row(s)" command (select row(s)-&gt;right mouse click -&gt;Insert) if you need more rows in "Dev Efforts" table</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Your scope of work must be decomposed on more than 10 items, otherwise the final estimate will not be accurate enough.</a:t>
          </a:r>
          <a:endParaRPr lang="en-US">
            <a:effectLst/>
          </a:endParaRPr>
        </a:p>
        <a:p>
          <a:pPr algn="l"/>
          <a:endParaRPr lang="en-US" sz="1100" b="1"/>
        </a:p>
        <a:p>
          <a:pPr eaLnBrk="1" fontAlgn="auto" latinLnBrk="0" hangingPunct="1"/>
          <a:r>
            <a:rPr lang="en-US" sz="1100" b="1">
              <a:solidFill>
                <a:schemeClr val="dk1"/>
              </a:solidFill>
              <a:effectLst/>
              <a:latin typeface="+mn-lt"/>
              <a:ea typeface="+mn-ea"/>
              <a:cs typeface="+mn-cs"/>
            </a:rPr>
            <a:t>Step3:</a:t>
          </a:r>
          <a:r>
            <a:rPr lang="en-US" sz="1100" b="1" baseline="0">
              <a:solidFill>
                <a:schemeClr val="dk1"/>
              </a:solidFill>
              <a:effectLst/>
              <a:latin typeface="+mn-lt"/>
              <a:ea typeface="+mn-ea"/>
              <a:cs typeface="+mn-cs"/>
            </a:rPr>
            <a:t>  Estimate QC Efforts (for QC only)</a:t>
          </a:r>
        </a:p>
        <a:p>
          <a:pPr eaLnBrk="1" fontAlgn="auto" latinLnBrk="0" hangingPunct="1"/>
          <a:r>
            <a:rPr lang="en-US" sz="1100" b="0" i="1" baseline="0">
              <a:solidFill>
                <a:schemeClr val="dk1"/>
              </a:solidFill>
              <a:effectLst/>
              <a:latin typeface="+mn-lt"/>
              <a:ea typeface="+mn-ea"/>
              <a:cs typeface="+mn-cs"/>
            </a:rPr>
            <a:t>Note: This step is optional if you are going to use estimate based on % from development efforts</a:t>
          </a:r>
        </a:p>
        <a:p>
          <a:pPr eaLnBrk="1" fontAlgn="auto" latinLnBrk="0" hangingPunct="1"/>
          <a:endParaRPr lang="en-US" b="0">
            <a:effectLst/>
          </a:endParaRPr>
        </a:p>
        <a:p>
          <a:pPr marL="171450" indent="-171450" eaLnBrk="1" fontAlgn="auto" latinLnBrk="0" hangingPunct="1">
            <a:buFont typeface="Arial" pitchFamily="34" charset="0"/>
            <a:buChar char="•"/>
          </a:pPr>
          <a:r>
            <a:rPr lang="en-US" sz="1100">
              <a:solidFill>
                <a:schemeClr val="dk1"/>
              </a:solidFill>
              <a:effectLst/>
              <a:latin typeface="+mn-lt"/>
              <a:ea typeface="+mn-ea"/>
              <a:cs typeface="+mn-cs"/>
            </a:rPr>
            <a:t>Copy-paste items from dev efforts table which need to be tested. It will guarantee</a:t>
          </a:r>
          <a:r>
            <a:rPr lang="en-US" sz="1100" baseline="0">
              <a:solidFill>
                <a:schemeClr val="dk1"/>
              </a:solidFill>
              <a:effectLst/>
              <a:latin typeface="+mn-lt"/>
              <a:ea typeface="+mn-ea"/>
              <a:cs typeface="+mn-cs"/>
            </a:rPr>
            <a:t> that  you reserved efforts for testing of all components/features implemented by developers</a:t>
          </a:r>
        </a:p>
        <a:p>
          <a:pPr marL="171450" indent="-171450" eaLnBrk="1" fontAlgn="auto" latinLnBrk="0" hangingPunct="1">
            <a:buFont typeface="Arial" pitchFamily="34" charset="0"/>
            <a:buChar char="•"/>
          </a:pPr>
          <a:r>
            <a:rPr lang="en-US" sz="1100" baseline="0">
              <a:solidFill>
                <a:schemeClr val="dk1"/>
              </a:solidFill>
              <a:effectLst/>
              <a:latin typeface="+mn-lt"/>
              <a:ea typeface="+mn-ea"/>
              <a:cs typeface="+mn-cs"/>
            </a:rPr>
            <a:t>Add your own additional QC specific tasks/activities</a:t>
          </a:r>
          <a:endParaRPr lang="en-US" sz="1100">
            <a:solidFill>
              <a:schemeClr val="dk1"/>
            </a:solidFill>
            <a:effectLst/>
            <a:latin typeface="+mn-lt"/>
            <a:ea typeface="+mn-ea"/>
            <a:cs typeface="+mn-cs"/>
          </a:endParaRPr>
        </a:p>
        <a:p>
          <a:pPr marL="171450" indent="-171450" eaLnBrk="1" fontAlgn="auto" latinLnBrk="0" hangingPunct="1">
            <a:buFont typeface="Arial" pitchFamily="34" charset="0"/>
            <a:buChar char="•"/>
          </a:pPr>
          <a:r>
            <a:rPr lang="en-US" sz="1100">
              <a:solidFill>
                <a:schemeClr val="dk1"/>
              </a:solidFill>
              <a:effectLst/>
              <a:latin typeface="+mn-lt"/>
              <a:ea typeface="+mn-ea"/>
              <a:cs typeface="+mn-cs"/>
            </a:rPr>
            <a:t>Estimate "optimistic", "pessimistic" and "most likely" efforts  in "man/days" (1 man/day = 8 working hours). Such gradation helps to avoid mistakes during project schedule and costs estimations.</a:t>
          </a:r>
          <a:endParaRPr lang="en-US" sz="1100">
            <a:effectLst/>
          </a:endParaRPr>
        </a:p>
        <a:p>
          <a:pPr marL="171450" indent="-171450" eaLnBrk="1" fontAlgn="auto" latinLnBrk="0" hangingPunct="1">
            <a:buFont typeface="Arial" pitchFamily="34" charset="0"/>
            <a:buChar char="•"/>
          </a:pPr>
          <a:r>
            <a:rPr lang="en-US" sz="1100">
              <a:solidFill>
                <a:schemeClr val="dk1"/>
              </a:solidFill>
              <a:effectLst/>
              <a:latin typeface="+mn-lt"/>
              <a:ea typeface="+mn-ea"/>
              <a:cs typeface="+mn-cs"/>
            </a:rPr>
            <a:t>Do not calculate "most likely" estimate (sometimes people take</a:t>
          </a:r>
          <a:r>
            <a:rPr lang="en-US" sz="1100" baseline="0">
              <a:solidFill>
                <a:schemeClr val="dk1"/>
              </a:solidFill>
              <a:effectLst/>
              <a:latin typeface="+mn-lt"/>
              <a:ea typeface="+mn-ea"/>
              <a:cs typeface="+mn-cs"/>
            </a:rPr>
            <a:t> average value "</a:t>
          </a:r>
          <a:r>
            <a:rPr lang="en-US" sz="1100">
              <a:solidFill>
                <a:schemeClr val="dk1"/>
              </a:solidFill>
              <a:effectLst/>
              <a:latin typeface="+mn-lt"/>
              <a:ea typeface="+mn-ea"/>
              <a:cs typeface="+mn-cs"/>
            </a:rPr>
            <a:t>(optimistic + pessimistic)/2") - usually it causes estimation errors.  Rather, estimate its value.</a:t>
          </a:r>
          <a:endParaRPr lang="en-US">
            <a:effectLst/>
          </a:endParaRP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Define dependencies between tasks/components/features  in "Dependencies" column (just set # of appropriate task(s)/component(s)/feature (s) there) - it helps PM to estimate schedule and resources allocation properly. Use "coma-separated" numbers if your task/component/features depends on several other items</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Use "insert row(s)" command (select row(s)-&gt;right mouse click -&gt;Insert) if you need more rows in "QC Efforts - Manual" table</a:t>
          </a:r>
        </a:p>
        <a:p>
          <a:pPr marL="171450" marR="0" indent="-171450" algn="l"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Your scope of work must be decomposed on more than 10 items, otherwise the final estimate will not be accurate enough.</a:t>
          </a:r>
          <a:endParaRPr lang="en-US" sz="1100">
            <a:effectLst/>
          </a:endParaRPr>
        </a:p>
        <a:p>
          <a:pPr algn="l"/>
          <a:endParaRPr lang="en-US" sz="1100" b="1"/>
        </a:p>
        <a:p>
          <a:pPr algn="l"/>
          <a:r>
            <a:rPr lang="en-US" sz="1400" b="1"/>
            <a:t>FAQ</a:t>
          </a:r>
        </a:p>
        <a:p>
          <a:pPr algn="l"/>
          <a:r>
            <a:rPr lang="en-US" sz="1100" b="1"/>
            <a:t>Q1:</a:t>
          </a:r>
          <a:r>
            <a:rPr lang="en-US" sz="1100" b="0" baseline="0"/>
            <a:t> I don't like this template. Can I use my own one?</a:t>
          </a:r>
        </a:p>
        <a:p>
          <a:pPr algn="l"/>
          <a:r>
            <a:rPr lang="en-US" sz="1100" b="1" baseline="0"/>
            <a:t>Answer:</a:t>
          </a:r>
          <a:r>
            <a:rPr lang="en-US" sz="1100" b="0" baseline="0"/>
            <a:t> Yes , you can use your own , if your template meets at least the following criteria:</a:t>
          </a:r>
        </a:p>
        <a:p>
          <a:pPr marL="171450" indent="-171450" algn="l">
            <a:buFont typeface="Arial" pitchFamily="34" charset="0"/>
            <a:buChar char="•"/>
          </a:pPr>
          <a:r>
            <a:rPr lang="en-US" sz="1100" b="0" baseline="0"/>
            <a:t>Includes "Optimistic", "pessimistic" and "most likely" estimates</a:t>
          </a:r>
        </a:p>
        <a:p>
          <a:pPr marL="171450" indent="-171450" algn="l">
            <a:buFont typeface="Arial" pitchFamily="34" charset="0"/>
            <a:buChar char="•"/>
          </a:pPr>
          <a:r>
            <a:rPr lang="en-US" sz="1100" b="0" baseline="0"/>
            <a:t>Calculates "Expected Estimate" basing  on </a:t>
          </a:r>
          <a:r>
            <a:rPr lang="en-US" sz="1100" b="0" baseline="0">
              <a:solidFill>
                <a:schemeClr val="dk1"/>
              </a:solidFill>
              <a:effectLst/>
              <a:latin typeface="+mn-lt"/>
              <a:ea typeface="+mn-ea"/>
              <a:cs typeface="+mn-cs"/>
            </a:rPr>
            <a:t>"Optimistic", "Pessimistic" and "Most Likely" estimates</a:t>
          </a:r>
        </a:p>
        <a:p>
          <a:pPr marL="171450" indent="-171450" algn="l">
            <a:buFont typeface="Arial" pitchFamily="34" charset="0"/>
            <a:buChar char="•"/>
          </a:pPr>
          <a:r>
            <a:rPr lang="en-US" sz="1100" b="0" baseline="0">
              <a:solidFill>
                <a:schemeClr val="dk1"/>
              </a:solidFill>
              <a:effectLst/>
              <a:latin typeface="+mn-lt"/>
              <a:ea typeface="+mn-ea"/>
              <a:cs typeface="+mn-cs"/>
            </a:rPr>
            <a:t>Resulting estimates include efforts on "Unit Testing", "Code Review" and "Bug Fixing" if there was no decision from upper-management to go ahead without all/some of these  practices</a:t>
          </a:r>
        </a:p>
        <a:p>
          <a:pPr marL="171450" indent="-171450" algn="l">
            <a:buFont typeface="Arial" pitchFamily="34" charset="0"/>
            <a:buChar char="•"/>
          </a:pPr>
          <a:endParaRPr lang="en-US" sz="1100" b="0" baseline="0">
            <a:solidFill>
              <a:schemeClr val="dk1"/>
            </a:solidFill>
            <a:effectLst/>
            <a:latin typeface="+mn-lt"/>
            <a:ea typeface="+mn-ea"/>
            <a:cs typeface="+mn-cs"/>
          </a:endParaRPr>
        </a:p>
        <a:p>
          <a:pPr marL="0" indent="0" algn="l">
            <a:buFontTx/>
            <a:buNone/>
          </a:pPr>
          <a:r>
            <a:rPr lang="en-US" sz="1100" b="1" baseline="0">
              <a:solidFill>
                <a:schemeClr val="dk1"/>
              </a:solidFill>
              <a:effectLst/>
              <a:latin typeface="+mn-lt"/>
              <a:ea typeface="+mn-ea"/>
              <a:cs typeface="+mn-cs"/>
            </a:rPr>
            <a:t>Q2:</a:t>
          </a:r>
          <a:r>
            <a:rPr lang="en-US" sz="1100" b="0" baseline="0">
              <a:solidFill>
                <a:schemeClr val="dk1"/>
              </a:solidFill>
              <a:effectLst/>
              <a:latin typeface="+mn-lt"/>
              <a:ea typeface="+mn-ea"/>
              <a:cs typeface="+mn-cs"/>
            </a:rPr>
            <a:t> I want to group tasks/components/features by some logical criteria instead of using plain list. Can I do it?</a:t>
          </a:r>
        </a:p>
        <a:p>
          <a:pPr marL="0" indent="0" algn="l">
            <a:buFontTx/>
            <a:buNone/>
          </a:pPr>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Yes, sure. You can group your tasks/components/features as you wish. Just be sure that "Total" row, finally contains right "sum" values.  We suggest to use the following simple guide  to guarantee this:</a:t>
          </a:r>
        </a:p>
        <a:p>
          <a:pPr marL="0" indent="0" algn="l">
            <a:buFontTx/>
            <a:buNone/>
          </a:pPr>
          <a:r>
            <a:rPr lang="en-US" sz="1100" b="0" baseline="0">
              <a:solidFill>
                <a:schemeClr val="dk1"/>
              </a:solidFill>
              <a:effectLst/>
              <a:latin typeface="+mn-lt"/>
              <a:ea typeface="+mn-ea"/>
              <a:cs typeface="+mn-cs"/>
            </a:rPr>
            <a:t>	- Estimate fields ("Optimistic", "Pessimistic", "Most Likely",...) for row that identifies "Group Name "  should be "0" or "empty"</a:t>
          </a:r>
        </a:p>
        <a:p>
          <a:pPr marL="0" indent="0" algn="l">
            <a:buFontTx/>
            <a:buNone/>
          </a:pPr>
          <a:r>
            <a:rPr lang="en-US" sz="1100" b="0" baseline="0">
              <a:solidFill>
                <a:schemeClr val="dk1"/>
              </a:solidFill>
              <a:effectLst/>
              <a:latin typeface="+mn-lt"/>
              <a:ea typeface="+mn-ea"/>
              <a:cs typeface="+mn-cs"/>
            </a:rPr>
            <a:t>	- If you need to show "total estimates" for your groups , update  formulas in "Total" row to omit  these "groups total estimates"</a:t>
          </a:r>
        </a:p>
        <a:p>
          <a:pPr marL="0" indent="0" algn="l">
            <a:buFontTx/>
            <a:buNone/>
          </a:pPr>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Q3:</a:t>
          </a:r>
          <a:r>
            <a:rPr lang="en-US" sz="1100" b="0" baseline="0">
              <a:solidFill>
                <a:schemeClr val="dk1"/>
              </a:solidFill>
              <a:effectLst/>
              <a:latin typeface="+mn-lt"/>
              <a:ea typeface="+mn-ea"/>
              <a:cs typeface="+mn-cs"/>
            </a:rPr>
            <a:t> I need to add additional column in estimates table. Can I do it?</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Yes, you can add any columns at any place before  "Optimistic (man/days)" column or after  "Final Expected (man/days)"</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Q4:</a:t>
          </a:r>
          <a:r>
            <a:rPr lang="en-US" sz="1100" b="0" baseline="0">
              <a:solidFill>
                <a:schemeClr val="dk1"/>
              </a:solidFill>
              <a:effectLst/>
              <a:latin typeface="+mn-lt"/>
              <a:ea typeface="+mn-ea"/>
              <a:cs typeface="+mn-cs"/>
            </a:rPr>
            <a:t> What does auto-calculated "Expected Estimate" mean?</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That is 50%/50% estimate. It means that probabity  that you underrun this estimate is 50% as well as probability that you overrun this estimate.</a:t>
          </a:r>
          <a:endParaRPr lang="en-US">
            <a:effectLst/>
          </a:endParaRP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Q5:</a:t>
          </a:r>
          <a:r>
            <a:rPr lang="en-US" sz="1100" b="0" baseline="0">
              <a:solidFill>
                <a:schemeClr val="dk1"/>
              </a:solidFill>
              <a:effectLst/>
              <a:latin typeface="+mn-lt"/>
              <a:ea typeface="+mn-ea"/>
              <a:cs typeface="+mn-cs"/>
            </a:rPr>
            <a:t> Why do we need to calculate </a:t>
          </a:r>
          <a:r>
            <a:rPr lang="en-US" sz="1100">
              <a:solidFill>
                <a:schemeClr val="dk1"/>
              </a:solidFill>
              <a:effectLst/>
              <a:latin typeface="+mn-lt"/>
              <a:ea typeface="+mn-ea"/>
              <a:cs typeface="+mn-cs"/>
            </a:rPr>
            <a:t>standard</a:t>
          </a:r>
          <a:r>
            <a:rPr lang="en-US" sz="1100" b="0" baseline="0">
              <a:solidFill>
                <a:schemeClr val="dk1"/>
              </a:solidFill>
              <a:effectLst/>
              <a:latin typeface="+mn-lt"/>
              <a:ea typeface="+mn-ea"/>
              <a:cs typeface="+mn-cs"/>
            </a:rPr>
            <a:t> deviation?</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It provides more confidence in final estimate. Theoretically, if 99,7%  </a:t>
          </a:r>
          <a:r>
            <a:rPr lang="en-US" b="0"/>
            <a:t>of your actual outcomes fall within your estimation range (optimistic</a:t>
          </a:r>
          <a:r>
            <a:rPr lang="en-US" b="0" baseline="0"/>
            <a:t>-pessimistic</a:t>
          </a:r>
          <a:r>
            <a:rPr lang="en-US" b="0"/>
            <a:t>) and your "Expected Estimate" is </a:t>
          </a:r>
          <a:r>
            <a:rPr lang="en-US"/>
            <a:t>truly 50% likely, it provides 98% of confidence in your "Final Recommended Estimate"</a:t>
          </a:r>
        </a:p>
        <a:p>
          <a:endParaRPr lang="en-US" b="0">
            <a:effectLst/>
          </a:endParaRPr>
        </a:p>
        <a:p>
          <a:r>
            <a:rPr lang="en-US" sz="1100" b="1" baseline="0">
              <a:solidFill>
                <a:schemeClr val="dk1"/>
              </a:solidFill>
              <a:effectLst/>
              <a:latin typeface="+mn-lt"/>
              <a:ea typeface="+mn-ea"/>
              <a:cs typeface="+mn-cs"/>
            </a:rPr>
            <a:t>Q6:</a:t>
          </a:r>
          <a:r>
            <a:rPr lang="en-US" sz="1100" b="0" baseline="0">
              <a:solidFill>
                <a:schemeClr val="dk1"/>
              </a:solidFill>
              <a:effectLst/>
              <a:latin typeface="+mn-lt"/>
              <a:ea typeface="+mn-ea"/>
              <a:cs typeface="+mn-cs"/>
            </a:rPr>
            <a:t> I'm going to estimating really big project and instead of estimation each specific  UI form or business rule, I'm planning to separate them by complexity levels (like Very High, High,  Medium, Low, Very Low) and estimate  approximate efforts for each complexity level. How can I use this template in such case?</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We suggest the following solution there:</a:t>
          </a:r>
        </a:p>
        <a:p>
          <a:pPr marL="171450" indent="-171450">
            <a:buFont typeface="Arial" pitchFamily="34" charset="0"/>
            <a:buChar char="•"/>
          </a:pPr>
          <a:r>
            <a:rPr lang="en-US" sz="1100" b="0" baseline="0">
              <a:solidFill>
                <a:schemeClr val="dk1"/>
              </a:solidFill>
              <a:latin typeface="+mn-lt"/>
              <a:ea typeface="+mn-ea"/>
              <a:cs typeface="+mn-cs"/>
            </a:rPr>
            <a:t>Add additional worksheet(s) to this template like "UI Forms Estimation" or/and "Business Rules Estimation" </a:t>
          </a:r>
        </a:p>
        <a:p>
          <a:pPr marL="171450" indent="-171450">
            <a:buFont typeface="Arial" pitchFamily="34" charset="0"/>
            <a:buChar char="•"/>
          </a:pPr>
          <a:r>
            <a:rPr lang="en-US" sz="1100" b="0" baseline="0">
              <a:solidFill>
                <a:schemeClr val="dk1"/>
              </a:solidFill>
              <a:latin typeface="+mn-lt"/>
              <a:ea typeface="+mn-ea"/>
              <a:cs typeface="+mn-cs"/>
            </a:rPr>
            <a:t>Then estimate "Optimistic ", "Pessimistic" and "Most Likely" efforts for each UI Forms/Business Rules  complexity level there</a:t>
          </a:r>
        </a:p>
        <a:p>
          <a:pPr marL="171450" indent="-171450">
            <a:buFont typeface="Arial" pitchFamily="34" charset="0"/>
            <a:buChar char="•"/>
          </a:pPr>
          <a:r>
            <a:rPr lang="en-US" sz="1100" b="0" baseline="0">
              <a:solidFill>
                <a:schemeClr val="dk1"/>
              </a:solidFill>
              <a:latin typeface="+mn-lt"/>
              <a:ea typeface="+mn-ea"/>
              <a:cs typeface="+mn-cs"/>
            </a:rPr>
            <a:t>Then calculate aggregative </a:t>
          </a:r>
          <a:r>
            <a:rPr lang="en-US" sz="1100" b="0" baseline="0">
              <a:solidFill>
                <a:schemeClr val="dk1"/>
              </a:solidFill>
              <a:effectLst/>
              <a:latin typeface="+mn-lt"/>
              <a:ea typeface="+mn-ea"/>
              <a:cs typeface="+mn-cs"/>
            </a:rPr>
            <a:t>"Optimistic ", "Pessimistic" and "Most Likely" estimates for each complexity level there (multiply number of UI Forms/Business Rules of appropiate complexity on appropriate estimate): </a:t>
          </a:r>
        </a:p>
        <a:p>
          <a:pPr marL="171450" indent="-171450">
            <a:buFont typeface="Arial" pitchFamily="34" charset="0"/>
            <a:buChar char="•"/>
          </a:pPr>
          <a:r>
            <a:rPr lang="en-US" sz="1100" b="1" i="1" baseline="0">
              <a:solidFill>
                <a:schemeClr val="dk1"/>
              </a:solidFill>
              <a:effectLst/>
              <a:latin typeface="+mn-lt"/>
              <a:ea typeface="+mn-ea"/>
              <a:cs typeface="+mn-cs"/>
            </a:rPr>
            <a:t>	"Aggregative Pessmistic  Estimate  for Very High Complexity UI Forms" =  CountOfVeryHighComplexityUI Forms x OptimissticEstimateForVeryHighComplexityUIForm</a:t>
          </a:r>
        </a:p>
        <a:p>
          <a:pPr marL="171450" indent="-171450">
            <a:buFont typeface="Arial" pitchFamily="34" charset="0"/>
            <a:buChar char="•"/>
          </a:pPr>
          <a:r>
            <a:rPr lang="en-US" sz="1100" b="0" i="0" baseline="0">
              <a:solidFill>
                <a:schemeClr val="dk1"/>
              </a:solidFill>
              <a:effectLst/>
              <a:latin typeface="+mn-lt"/>
              <a:ea typeface="+mn-ea"/>
              <a:cs typeface="+mn-cs"/>
            </a:rPr>
            <a:t>Then add those aggregative estimates for each complexity level to "Dev Effors" worksheet </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Q6:</a:t>
          </a:r>
          <a:r>
            <a:rPr lang="en-US" sz="1100" b="0" baseline="0">
              <a:solidFill>
                <a:schemeClr val="dk1"/>
              </a:solidFill>
              <a:effectLst/>
              <a:latin typeface="+mn-lt"/>
              <a:ea typeface="+mn-ea"/>
              <a:cs typeface="+mn-cs"/>
            </a:rPr>
            <a:t> I have additional questions. Whom can I ask them?</a:t>
          </a:r>
          <a:endParaRPr lang="en-US">
            <a:effectLst/>
          </a:endParaRPr>
        </a:p>
        <a:p>
          <a:r>
            <a:rPr lang="en-US" sz="1100" b="1" baseline="0">
              <a:solidFill>
                <a:schemeClr val="dk1"/>
              </a:solidFill>
              <a:effectLst/>
              <a:latin typeface="+mn-lt"/>
              <a:ea typeface="+mn-ea"/>
              <a:cs typeface="+mn-cs"/>
            </a:rPr>
            <a:t>Answer:</a:t>
          </a:r>
          <a:r>
            <a:rPr lang="en-US" sz="1100" b="0" baseline="0">
              <a:solidFill>
                <a:schemeClr val="dk1"/>
              </a:solidFill>
              <a:effectLst/>
              <a:latin typeface="+mn-lt"/>
              <a:ea typeface="+mn-ea"/>
              <a:cs typeface="+mn-cs"/>
            </a:rPr>
            <a:t>  Please contact  Andriy Karyy (akaryy@softserveinc.com)</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47624</xdr:rowOff>
    </xdr:from>
    <xdr:to>
      <xdr:col>13</xdr:col>
      <xdr:colOff>447674</xdr:colOff>
      <xdr:row>13</xdr:row>
      <xdr:rowOff>9525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676774" y="428624"/>
          <a:ext cx="5324475" cy="2286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Comments</a:t>
          </a:r>
        </a:p>
        <a:p>
          <a:r>
            <a:rPr lang="en-US" sz="1100" b="0"/>
            <a:t>Default values</a:t>
          </a:r>
          <a:r>
            <a:rPr lang="en-US" sz="1100" b="0" baseline="0"/>
            <a:t> here are based on average </a:t>
          </a:r>
          <a:r>
            <a:rPr lang="en-US" sz="1100" b="0" baseline="0">
              <a:solidFill>
                <a:schemeClr val="dk1"/>
              </a:solidFill>
              <a:effectLst/>
              <a:latin typeface="+mn-lt"/>
              <a:ea typeface="+mn-ea"/>
              <a:cs typeface="+mn-cs"/>
            </a:rPr>
            <a:t>company </a:t>
          </a:r>
          <a:r>
            <a:rPr lang="en-US" sz="1100" b="0" baseline="0"/>
            <a:t>data. If you expect that % of efforts on Unit Testing, Code Review, Bug Fixing and Manual QC Testing will be different, please update values according to your case.</a:t>
          </a:r>
        </a:p>
        <a:p>
          <a:endParaRPr lang="en-US" sz="1100" b="0" baseline="0"/>
        </a:p>
        <a:p>
          <a:r>
            <a:rPr lang="en-US" sz="1100" b="0" baseline="0"/>
            <a:t>If some practices (like Unit Testing or Code Review) will not be used on your project, just setup "0%" for appropriate activity type</a:t>
          </a:r>
        </a:p>
        <a:p>
          <a:endParaRPr lang="en-US" sz="1100" b="0" baseline="0"/>
        </a:p>
        <a:p>
          <a:r>
            <a:rPr lang="en-US" sz="1100" b="0"/>
            <a:t>Unit Testing = 25% means that target for code coverage by unit test is 70%-80%</a:t>
          </a:r>
        </a:p>
        <a:p>
          <a:endParaRPr lang="en-US" sz="1100" b="0"/>
        </a:p>
        <a:p>
          <a:r>
            <a:rPr lang="en-US" sz="1100" b="0"/>
            <a:t>Bug Fixing = 15% is dedicated</a:t>
          </a:r>
          <a:r>
            <a:rPr lang="en-US" sz="1100" b="0" baseline="0"/>
            <a:t> to cover  ongoing "defects fixing" only and doesn't include efforts on stabilization phase(s)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67</xdr:col>
      <xdr:colOff>0</xdr:colOff>
      <xdr:row>8</xdr:row>
      <xdr:rowOff>57150</xdr:rowOff>
    </xdr:from>
    <xdr:to>
      <xdr:col>71</xdr:col>
      <xdr:colOff>180975</xdr:colOff>
      <xdr:row>16</xdr:row>
      <xdr:rowOff>144780</xdr:rowOff>
    </xdr:to>
    <xdr:pic>
      <xdr:nvPicPr>
        <xdr:cNvPr id="2" name="Picture 1">
          <a:extLst>
            <a:ext uri="{FF2B5EF4-FFF2-40B4-BE49-F238E27FC236}">
              <a16:creationId xmlns:a16="http://schemas.microsoft.com/office/drawing/2014/main" id="{A3BAB6F3-A214-4917-AADB-024900A6F6DA}"/>
            </a:ext>
          </a:extLst>
        </xdr:cNvPr>
        <xdr:cNvPicPr>
          <a:picLocks noChangeAspect="1"/>
        </xdr:cNvPicPr>
      </xdr:nvPicPr>
      <xdr:blipFill>
        <a:blip xmlns:r="http://schemas.openxmlformats.org/officeDocument/2006/relationships" r:embed="rId1"/>
        <a:stretch>
          <a:fillRect/>
        </a:stretch>
      </xdr:blipFill>
      <xdr:spPr>
        <a:xfrm>
          <a:off x="46253400" y="1619250"/>
          <a:ext cx="2619375" cy="17449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
  <sheetViews>
    <sheetView workbookViewId="0">
      <selection activeCell="X7" sqref="X7"/>
    </sheetView>
  </sheetViews>
  <sheetFormatPr defaultRowHeight="15" x14ac:dyDescent="0.25"/>
  <sheetData>
    <row r="2" spans="1:16" x14ac:dyDescent="0.25">
      <c r="A2">
        <v>1</v>
      </c>
      <c r="B2" t="s">
        <v>82</v>
      </c>
      <c r="H2">
        <v>1</v>
      </c>
      <c r="P2" t="s">
        <v>83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P9"/>
  <sheetViews>
    <sheetView workbookViewId="0">
      <selection activeCell="B2" sqref="B2"/>
    </sheetView>
  </sheetViews>
  <sheetFormatPr defaultRowHeight="15" x14ac:dyDescent="0.25"/>
  <cols>
    <col min="1" max="1" width="17" bestFit="1" customWidth="1"/>
    <col min="2" max="2" width="25.7109375" customWidth="1"/>
  </cols>
  <sheetData>
    <row r="1" spans="1:16" ht="30" x14ac:dyDescent="0.25">
      <c r="A1" s="23" t="s">
        <v>0</v>
      </c>
      <c r="B1" s="24" t="s">
        <v>1</v>
      </c>
    </row>
    <row r="2" spans="1:16" x14ac:dyDescent="0.25">
      <c r="A2" s="3" t="s">
        <v>85</v>
      </c>
      <c r="B2" s="25">
        <v>0.25</v>
      </c>
      <c r="H2">
        <v>1.5</v>
      </c>
      <c r="P2" t="s">
        <v>84</v>
      </c>
    </row>
    <row r="3" spans="1:16" x14ac:dyDescent="0.25">
      <c r="A3" s="3" t="s">
        <v>2</v>
      </c>
      <c r="B3" s="25">
        <v>0.1</v>
      </c>
    </row>
    <row r="4" spans="1:16" ht="15.75" thickBot="1" x14ac:dyDescent="0.3">
      <c r="A4" s="5" t="s">
        <v>3</v>
      </c>
      <c r="B4" s="26">
        <v>0.35</v>
      </c>
    </row>
    <row r="7" spans="1:16" ht="15.75" thickBot="1" x14ac:dyDescent="0.3"/>
    <row r="8" spans="1:16" ht="15.75" thickBot="1" x14ac:dyDescent="0.3">
      <c r="A8" s="23" t="s">
        <v>0</v>
      </c>
      <c r="B8" s="24" t="s">
        <v>4</v>
      </c>
    </row>
    <row r="9" spans="1:16" ht="15.75" thickBot="1" x14ac:dyDescent="0.3">
      <c r="A9" s="32" t="s">
        <v>5</v>
      </c>
      <c r="B9" s="33">
        <f>30%</f>
        <v>0.3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R22"/>
  <sheetViews>
    <sheetView tabSelected="1" zoomScale="85" zoomScaleNormal="85" workbookViewId="0">
      <pane ySplit="1" topLeftCell="A2" activePane="bottomLeft" state="frozen"/>
      <selection pane="bottomLeft" activeCell="C7" sqref="C7"/>
    </sheetView>
  </sheetViews>
  <sheetFormatPr defaultRowHeight="15" x14ac:dyDescent="0.25"/>
  <cols>
    <col min="1" max="1" width="5.42578125" customWidth="1"/>
    <col min="2" max="2" width="51.7109375" customWidth="1"/>
    <col min="3" max="3" width="28.42578125" customWidth="1"/>
    <col min="4" max="4" width="10.5703125" customWidth="1"/>
    <col min="5" max="5" width="13.7109375" customWidth="1"/>
    <col min="6" max="6" width="12" customWidth="1"/>
    <col min="7" max="7" width="11.7109375" customWidth="1"/>
    <col min="8" max="9" width="14.140625" customWidth="1"/>
    <col min="10" max="10" width="11.140625" customWidth="1"/>
    <col min="11" max="11" width="14.42578125" customWidth="1"/>
    <col min="12" max="12" width="12" style="44" customWidth="1"/>
    <col min="13" max="13" width="12.7109375" style="44" customWidth="1"/>
    <col min="14" max="14" width="14.28515625" style="44" customWidth="1"/>
    <col min="15" max="15" width="20.140625" customWidth="1"/>
    <col min="17" max="17" width="5" style="57" customWidth="1"/>
    <col min="18" max="18" width="14.28515625" customWidth="1"/>
  </cols>
  <sheetData>
    <row r="1" spans="1:18" s="1" customFormat="1" ht="61.5" thickBot="1" x14ac:dyDescent="0.35">
      <c r="A1" s="12" t="s">
        <v>6</v>
      </c>
      <c r="B1" s="13" t="s">
        <v>7</v>
      </c>
      <c r="C1" s="13" t="s">
        <v>8</v>
      </c>
      <c r="D1" s="13" t="s">
        <v>9</v>
      </c>
      <c r="E1" s="12" t="s">
        <v>10</v>
      </c>
      <c r="F1" s="12" t="s">
        <v>11</v>
      </c>
      <c r="G1" s="13" t="s">
        <v>12</v>
      </c>
      <c r="H1" s="14" t="s">
        <v>13</v>
      </c>
      <c r="I1" s="15" t="s">
        <v>14</v>
      </c>
      <c r="J1" s="12" t="s">
        <v>15</v>
      </c>
      <c r="K1" s="14" t="s">
        <v>16</v>
      </c>
      <c r="L1" s="42" t="s">
        <v>17</v>
      </c>
      <c r="M1" s="42" t="s">
        <v>18</v>
      </c>
      <c r="N1" s="42" t="s">
        <v>19</v>
      </c>
      <c r="O1" s="16" t="s">
        <v>20</v>
      </c>
      <c r="P1" s="52" t="s">
        <v>21</v>
      </c>
      <c r="Q1" s="56" t="s">
        <v>22</v>
      </c>
      <c r="R1" s="53"/>
    </row>
    <row r="2" spans="1:18" ht="15.75" x14ac:dyDescent="0.25">
      <c r="A2" s="107">
        <v>1</v>
      </c>
      <c r="B2" s="51" t="s">
        <v>87</v>
      </c>
      <c r="C2" s="108"/>
      <c r="D2" s="109"/>
      <c r="E2" s="110"/>
      <c r="F2" s="111"/>
      <c r="G2" s="112"/>
      <c r="H2" s="113">
        <v>1.5</v>
      </c>
      <c r="I2" s="40">
        <f t="shared" ref="I2:I17" si="0">(F2+G2+4*H2)/6</f>
        <v>1</v>
      </c>
      <c r="J2" s="17">
        <f t="shared" ref="J2:J17" si="1">(G2-F2)/6</f>
        <v>0</v>
      </c>
      <c r="K2" s="18">
        <f t="shared" ref="K2:K17" si="2">J2^2</f>
        <v>0</v>
      </c>
      <c r="L2" s="43">
        <f>I2*'Input Data'!$B$2</f>
        <v>0.25</v>
      </c>
      <c r="M2" s="45">
        <f>I2*'Input Data'!$B$3</f>
        <v>0.1</v>
      </c>
      <c r="N2" s="46">
        <f>I2*'Input Data'!$B$4</f>
        <v>0.35</v>
      </c>
      <c r="O2" s="34">
        <f t="shared" ref="O2:O17" si="3">I2+L2+M2+N2</f>
        <v>1.7000000000000002</v>
      </c>
      <c r="P2" t="s">
        <v>84</v>
      </c>
    </row>
    <row r="3" spans="1:18" ht="15.75" x14ac:dyDescent="0.25">
      <c r="A3" s="38">
        <v>2</v>
      </c>
      <c r="B3" s="2" t="s">
        <v>88</v>
      </c>
      <c r="C3" s="8"/>
      <c r="D3" s="54"/>
      <c r="E3" s="10"/>
      <c r="F3" s="58"/>
      <c r="G3" s="59"/>
      <c r="H3" s="60">
        <v>5</v>
      </c>
      <c r="I3" s="40">
        <f t="shared" si="0"/>
        <v>3.3333333333333335</v>
      </c>
      <c r="J3" s="17">
        <f t="shared" si="1"/>
        <v>0</v>
      </c>
      <c r="K3" s="18">
        <f t="shared" si="2"/>
        <v>0</v>
      </c>
      <c r="L3" s="43">
        <v>0</v>
      </c>
      <c r="M3" s="45">
        <v>0</v>
      </c>
      <c r="N3" s="46">
        <v>0</v>
      </c>
      <c r="O3" s="34">
        <f t="shared" si="3"/>
        <v>3.3333333333333335</v>
      </c>
      <c r="P3" t="s">
        <v>86</v>
      </c>
    </row>
    <row r="4" spans="1:18" ht="15.75" x14ac:dyDescent="0.25">
      <c r="A4" s="38">
        <v>3</v>
      </c>
      <c r="B4" s="2" t="s">
        <v>89</v>
      </c>
      <c r="C4" s="8"/>
      <c r="D4" s="54"/>
      <c r="E4" s="10"/>
      <c r="F4" s="3"/>
      <c r="G4" s="2"/>
      <c r="H4" s="4">
        <v>0.7</v>
      </c>
      <c r="I4" s="40">
        <f t="shared" si="0"/>
        <v>0.46666666666666662</v>
      </c>
      <c r="J4" s="17">
        <f t="shared" si="1"/>
        <v>0</v>
      </c>
      <c r="K4" s="18">
        <f t="shared" si="2"/>
        <v>0</v>
      </c>
      <c r="L4" s="43">
        <v>0</v>
      </c>
      <c r="M4" s="45">
        <v>0</v>
      </c>
      <c r="N4" s="46">
        <v>0</v>
      </c>
      <c r="O4" s="34">
        <f t="shared" si="3"/>
        <v>0.46666666666666662</v>
      </c>
      <c r="P4" t="s">
        <v>90</v>
      </c>
    </row>
    <row r="5" spans="1:18" ht="15.75" x14ac:dyDescent="0.25">
      <c r="A5" s="38"/>
      <c r="B5" s="51"/>
      <c r="C5" s="8"/>
      <c r="D5" s="54"/>
      <c r="E5" s="10"/>
      <c r="F5" s="3"/>
      <c r="G5" s="2"/>
      <c r="H5" s="4"/>
      <c r="I5" s="40">
        <f t="shared" si="0"/>
        <v>0</v>
      </c>
      <c r="J5" s="17">
        <f t="shared" si="1"/>
        <v>0</v>
      </c>
      <c r="K5" s="18">
        <f t="shared" si="2"/>
        <v>0</v>
      </c>
      <c r="L5" s="43">
        <v>0</v>
      </c>
      <c r="M5" s="45">
        <v>0</v>
      </c>
      <c r="N5" s="46">
        <v>0</v>
      </c>
      <c r="O5" s="34">
        <f t="shared" si="3"/>
        <v>0</v>
      </c>
    </row>
    <row r="6" spans="1:18" ht="15.75" x14ac:dyDescent="0.25">
      <c r="A6" s="38"/>
      <c r="B6" s="2"/>
      <c r="C6" s="8"/>
      <c r="D6" s="54"/>
      <c r="E6" s="10"/>
      <c r="F6" s="3"/>
      <c r="G6" s="2"/>
      <c r="H6" s="4"/>
      <c r="I6" s="40">
        <f t="shared" ref="I6:I10" si="4">(F6+G6+4*H6)/6</f>
        <v>0</v>
      </c>
      <c r="J6" s="17">
        <f t="shared" ref="J6:J10" si="5">(G6-F6)/6</f>
        <v>0</v>
      </c>
      <c r="K6" s="18">
        <f t="shared" si="2"/>
        <v>0</v>
      </c>
      <c r="L6" s="43">
        <f>I6*'Input Data'!$B$2</f>
        <v>0</v>
      </c>
      <c r="M6" s="45">
        <f>I6*'Input Data'!$B$3</f>
        <v>0</v>
      </c>
      <c r="N6" s="46">
        <f>I6*'Input Data'!$B$4</f>
        <v>0</v>
      </c>
      <c r="O6" s="34">
        <f t="shared" si="3"/>
        <v>0</v>
      </c>
    </row>
    <row r="7" spans="1:18" ht="15.75" x14ac:dyDescent="0.25">
      <c r="A7" s="38"/>
      <c r="B7" s="2"/>
      <c r="C7" s="8"/>
      <c r="D7" s="54"/>
      <c r="E7" s="10"/>
      <c r="F7" s="3"/>
      <c r="G7" s="2"/>
      <c r="H7" s="4"/>
      <c r="I7" s="40">
        <f t="shared" si="4"/>
        <v>0</v>
      </c>
      <c r="J7" s="17">
        <f t="shared" si="5"/>
        <v>0</v>
      </c>
      <c r="K7" s="18">
        <f t="shared" si="2"/>
        <v>0</v>
      </c>
      <c r="L7" s="43">
        <f>I7*'Input Data'!$B$2</f>
        <v>0</v>
      </c>
      <c r="M7" s="45">
        <f>I7*'Input Data'!$B$3</f>
        <v>0</v>
      </c>
      <c r="N7" s="46">
        <f>I7*'Input Data'!$B$4</f>
        <v>0</v>
      </c>
      <c r="O7" s="34">
        <f t="shared" si="3"/>
        <v>0</v>
      </c>
    </row>
    <row r="8" spans="1:18" ht="15.75" x14ac:dyDescent="0.25">
      <c r="A8" s="38"/>
      <c r="B8" s="2"/>
      <c r="C8" s="8"/>
      <c r="D8" s="54"/>
      <c r="E8" s="10"/>
      <c r="F8" s="3"/>
      <c r="G8" s="2"/>
      <c r="H8" s="4"/>
      <c r="I8" s="40">
        <f t="shared" si="4"/>
        <v>0</v>
      </c>
      <c r="J8" s="17">
        <f t="shared" si="5"/>
        <v>0</v>
      </c>
      <c r="K8" s="18">
        <f t="shared" si="2"/>
        <v>0</v>
      </c>
      <c r="L8" s="43">
        <f>I8*'Input Data'!$B$2</f>
        <v>0</v>
      </c>
      <c r="M8" s="45">
        <f>I8*'Input Data'!$B$3</f>
        <v>0</v>
      </c>
      <c r="N8" s="46">
        <f>I8*'Input Data'!$B$4</f>
        <v>0</v>
      </c>
      <c r="O8" s="34">
        <f t="shared" si="3"/>
        <v>0</v>
      </c>
    </row>
    <row r="9" spans="1:18" ht="16.5" x14ac:dyDescent="0.3">
      <c r="A9" s="38"/>
      <c r="B9" s="86"/>
      <c r="C9" s="8"/>
      <c r="D9" s="54"/>
      <c r="E9" s="10"/>
      <c r="F9" s="3"/>
      <c r="G9" s="2"/>
      <c r="H9" s="4"/>
      <c r="I9" s="40">
        <f t="shared" si="4"/>
        <v>0</v>
      </c>
      <c r="J9" s="17">
        <f t="shared" si="5"/>
        <v>0</v>
      </c>
      <c r="K9" s="18">
        <f t="shared" si="2"/>
        <v>0</v>
      </c>
      <c r="L9" s="43">
        <f>I9*'Input Data'!$B$2</f>
        <v>0</v>
      </c>
      <c r="M9" s="45">
        <f>I9*'Input Data'!$B$3</f>
        <v>0</v>
      </c>
      <c r="N9" s="46">
        <f>I9*'Input Data'!$B$4</f>
        <v>0</v>
      </c>
      <c r="O9" s="34">
        <f t="shared" si="3"/>
        <v>0</v>
      </c>
    </row>
    <row r="10" spans="1:18" ht="15.75" x14ac:dyDescent="0.25">
      <c r="A10" s="38"/>
      <c r="B10" s="2"/>
      <c r="C10" s="8"/>
      <c r="D10" s="54"/>
      <c r="E10" s="10"/>
      <c r="F10" s="3"/>
      <c r="G10" s="2"/>
      <c r="H10" s="4"/>
      <c r="I10" s="40">
        <f t="shared" si="4"/>
        <v>0</v>
      </c>
      <c r="J10" s="17">
        <f t="shared" si="5"/>
        <v>0</v>
      </c>
      <c r="K10" s="18">
        <f t="shared" si="2"/>
        <v>0</v>
      </c>
      <c r="L10" s="43">
        <v>0</v>
      </c>
      <c r="M10" s="45">
        <v>0</v>
      </c>
      <c r="N10" s="46">
        <v>0</v>
      </c>
      <c r="O10" s="34">
        <f t="shared" si="3"/>
        <v>0</v>
      </c>
    </row>
    <row r="11" spans="1:18" ht="15.75" x14ac:dyDescent="0.25">
      <c r="A11" s="38"/>
      <c r="B11" s="2"/>
      <c r="C11" s="8"/>
      <c r="D11" s="54"/>
      <c r="E11" s="10"/>
      <c r="F11" s="3"/>
      <c r="G11" s="2"/>
      <c r="H11" s="4"/>
      <c r="I11" s="40">
        <f t="shared" si="0"/>
        <v>0</v>
      </c>
      <c r="J11" s="17">
        <f t="shared" si="1"/>
        <v>0</v>
      </c>
      <c r="K11" s="18">
        <f t="shared" si="2"/>
        <v>0</v>
      </c>
      <c r="L11" s="43">
        <f>I11*'Input Data'!$B$2</f>
        <v>0</v>
      </c>
      <c r="M11" s="45">
        <f>I11*'Input Data'!$B$3</f>
        <v>0</v>
      </c>
      <c r="N11" s="46">
        <f>I11*'Input Data'!$B$4</f>
        <v>0</v>
      </c>
      <c r="O11" s="34">
        <f t="shared" si="3"/>
        <v>0</v>
      </c>
    </row>
    <row r="12" spans="1:18" ht="15.75" x14ac:dyDescent="0.25">
      <c r="A12" s="38"/>
      <c r="B12" s="2"/>
      <c r="C12" s="8"/>
      <c r="D12" s="54"/>
      <c r="E12" s="10"/>
      <c r="F12" s="3"/>
      <c r="G12" s="2"/>
      <c r="H12" s="4"/>
      <c r="I12" s="40">
        <f t="shared" si="0"/>
        <v>0</v>
      </c>
      <c r="J12" s="17">
        <f t="shared" si="1"/>
        <v>0</v>
      </c>
      <c r="K12" s="18">
        <f t="shared" si="2"/>
        <v>0</v>
      </c>
      <c r="L12" s="43">
        <f>I12*'Input Data'!$B$2</f>
        <v>0</v>
      </c>
      <c r="M12" s="45">
        <f>I12*'Input Data'!$B$3</f>
        <v>0</v>
      </c>
      <c r="N12" s="46">
        <f>I12*'Input Data'!$B$4</f>
        <v>0</v>
      </c>
      <c r="O12" s="34">
        <f t="shared" si="3"/>
        <v>0</v>
      </c>
    </row>
    <row r="13" spans="1:18" ht="15.75" x14ac:dyDescent="0.25">
      <c r="A13" s="38"/>
      <c r="B13" s="2"/>
      <c r="C13" s="8"/>
      <c r="D13" s="54"/>
      <c r="E13" s="10"/>
      <c r="F13" s="3"/>
      <c r="G13" s="2"/>
      <c r="H13" s="4"/>
      <c r="I13" s="40">
        <f t="shared" si="0"/>
        <v>0</v>
      </c>
      <c r="J13" s="17">
        <f t="shared" si="1"/>
        <v>0</v>
      </c>
      <c r="K13" s="18">
        <f t="shared" si="2"/>
        <v>0</v>
      </c>
      <c r="L13" s="43">
        <f>I13*'Input Data'!$B$2</f>
        <v>0</v>
      </c>
      <c r="M13" s="45">
        <f>I13*'Input Data'!$B$3</f>
        <v>0</v>
      </c>
      <c r="N13" s="46">
        <f>I13*'Input Data'!$B$4</f>
        <v>0</v>
      </c>
      <c r="O13" s="34">
        <f t="shared" si="3"/>
        <v>0</v>
      </c>
    </row>
    <row r="14" spans="1:18" ht="15.75" x14ac:dyDescent="0.25">
      <c r="A14" s="38"/>
      <c r="B14" s="2"/>
      <c r="C14" s="8"/>
      <c r="D14" s="54"/>
      <c r="E14" s="10"/>
      <c r="F14" s="3"/>
      <c r="G14" s="2"/>
      <c r="H14" s="4"/>
      <c r="I14" s="40">
        <f t="shared" si="0"/>
        <v>0</v>
      </c>
      <c r="J14" s="17">
        <f t="shared" si="1"/>
        <v>0</v>
      </c>
      <c r="K14" s="18">
        <f t="shared" si="2"/>
        <v>0</v>
      </c>
      <c r="L14" s="43">
        <f>I14*'Input Data'!$B$2</f>
        <v>0</v>
      </c>
      <c r="M14" s="45">
        <f>I14*'Input Data'!$B$3</f>
        <v>0</v>
      </c>
      <c r="N14" s="46">
        <f>I14*'Input Data'!$B$4</f>
        <v>0</v>
      </c>
      <c r="O14" s="34">
        <f t="shared" si="3"/>
        <v>0</v>
      </c>
    </row>
    <row r="15" spans="1:18" ht="15.75" x14ac:dyDescent="0.25">
      <c r="A15" s="38"/>
      <c r="B15" s="2"/>
      <c r="C15" s="8"/>
      <c r="D15" s="54"/>
      <c r="E15" s="10"/>
      <c r="F15" s="3"/>
      <c r="G15" s="2"/>
      <c r="H15" s="4"/>
      <c r="I15" s="40">
        <f t="shared" si="0"/>
        <v>0</v>
      </c>
      <c r="J15" s="17">
        <f t="shared" si="1"/>
        <v>0</v>
      </c>
      <c r="K15" s="18">
        <f t="shared" si="2"/>
        <v>0</v>
      </c>
      <c r="L15" s="43">
        <f>I15*'Input Data'!$B$2</f>
        <v>0</v>
      </c>
      <c r="M15" s="45">
        <f>I15*'Input Data'!$B$3</f>
        <v>0</v>
      </c>
      <c r="N15" s="46">
        <f>I15*'Input Data'!$B$4</f>
        <v>0</v>
      </c>
      <c r="O15" s="34">
        <f t="shared" si="3"/>
        <v>0</v>
      </c>
    </row>
    <row r="16" spans="1:18" ht="15.75" x14ac:dyDescent="0.25">
      <c r="A16" s="38"/>
      <c r="B16" s="2"/>
      <c r="C16" s="8"/>
      <c r="D16" s="54"/>
      <c r="E16" s="10"/>
      <c r="F16" s="3"/>
      <c r="G16" s="2"/>
      <c r="H16" s="4"/>
      <c r="I16" s="40">
        <f t="shared" si="0"/>
        <v>0</v>
      </c>
      <c r="J16" s="17">
        <f t="shared" si="1"/>
        <v>0</v>
      </c>
      <c r="K16" s="18">
        <f t="shared" si="2"/>
        <v>0</v>
      </c>
      <c r="L16" s="43">
        <f>I16*'Input Data'!$B$2</f>
        <v>0</v>
      </c>
      <c r="M16" s="45">
        <f>I16*'Input Data'!$B$3</f>
        <v>0</v>
      </c>
      <c r="N16" s="46">
        <f>I16*'Input Data'!$B$4</f>
        <v>0</v>
      </c>
      <c r="O16" s="34">
        <f t="shared" si="3"/>
        <v>0</v>
      </c>
    </row>
    <row r="17" spans="1:18" ht="16.5" thickBot="1" x14ac:dyDescent="0.3">
      <c r="A17" s="39"/>
      <c r="B17" s="6"/>
      <c r="C17" s="9"/>
      <c r="D17" s="55"/>
      <c r="E17" s="11"/>
      <c r="F17" s="5"/>
      <c r="G17" s="6"/>
      <c r="H17" s="7"/>
      <c r="I17" s="41">
        <f t="shared" si="0"/>
        <v>0</v>
      </c>
      <c r="J17" s="19">
        <f t="shared" si="1"/>
        <v>0</v>
      </c>
      <c r="K17" s="20">
        <f t="shared" si="2"/>
        <v>0</v>
      </c>
      <c r="L17" s="47">
        <f>I17*'Input Data'!$B$2</f>
        <v>0</v>
      </c>
      <c r="M17" s="45">
        <f>I17*'Input Data'!$B$3</f>
        <v>0</v>
      </c>
      <c r="N17" s="46">
        <f>I17*'Input Data'!$B$4</f>
        <v>0</v>
      </c>
      <c r="O17" s="37">
        <f t="shared" si="3"/>
        <v>0</v>
      </c>
    </row>
    <row r="18" spans="1:18" ht="19.5" thickBot="1" x14ac:dyDescent="0.35">
      <c r="A18" s="117" t="s">
        <v>23</v>
      </c>
      <c r="B18" s="117"/>
      <c r="C18" s="117"/>
      <c r="D18" s="117"/>
      <c r="E18" s="117"/>
      <c r="F18" s="27">
        <f t="shared" ref="F18:O18" si="6">SUM(F2:F17)</f>
        <v>0</v>
      </c>
      <c r="G18" s="28">
        <f t="shared" si="6"/>
        <v>0</v>
      </c>
      <c r="H18" s="29">
        <f t="shared" si="6"/>
        <v>7.2</v>
      </c>
      <c r="I18" s="36">
        <f t="shared" si="6"/>
        <v>4.8000000000000007</v>
      </c>
      <c r="J18" s="30">
        <f t="shared" si="6"/>
        <v>0</v>
      </c>
      <c r="K18" s="31">
        <f t="shared" si="6"/>
        <v>0</v>
      </c>
      <c r="L18" s="48">
        <f t="shared" si="6"/>
        <v>0.25</v>
      </c>
      <c r="M18" s="49">
        <f t="shared" si="6"/>
        <v>0.1</v>
      </c>
      <c r="N18" s="50">
        <f t="shared" si="6"/>
        <v>0.35</v>
      </c>
      <c r="O18" s="36">
        <f t="shared" si="6"/>
        <v>5.5</v>
      </c>
    </row>
    <row r="19" spans="1:18" ht="19.5" thickBot="1" x14ac:dyDescent="0.35">
      <c r="A19" s="114" t="s">
        <v>24</v>
      </c>
      <c r="B19" s="115"/>
      <c r="C19" s="115"/>
      <c r="D19" s="115"/>
      <c r="E19" s="115"/>
      <c r="F19" s="115"/>
      <c r="G19" s="115"/>
      <c r="H19" s="115"/>
      <c r="I19" s="115"/>
      <c r="J19" s="115"/>
      <c r="K19" s="115"/>
      <c r="L19" s="115"/>
      <c r="M19" s="115"/>
      <c r="N19" s="115"/>
      <c r="O19" s="21">
        <f>SQRT(K18)</f>
        <v>0</v>
      </c>
    </row>
    <row r="20" spans="1:18" ht="24" thickBot="1" x14ac:dyDescent="0.4">
      <c r="A20" s="118" t="s">
        <v>25</v>
      </c>
      <c r="B20" s="119"/>
      <c r="C20" s="119"/>
      <c r="D20" s="119"/>
      <c r="E20" s="119"/>
      <c r="F20" s="119"/>
      <c r="G20" s="119"/>
      <c r="H20" s="119"/>
      <c r="I20" s="119"/>
      <c r="J20" s="119"/>
      <c r="K20" s="119"/>
      <c r="L20" s="119"/>
      <c r="M20" s="119"/>
      <c r="N20" s="119"/>
      <c r="O20" s="22">
        <f>O18+(2*O19)</f>
        <v>5.5</v>
      </c>
      <c r="P20" t="s">
        <v>26</v>
      </c>
      <c r="Q20" s="57">
        <f>O20*8</f>
        <v>44</v>
      </c>
      <c r="R20" s="97">
        <f>O20*8</f>
        <v>44</v>
      </c>
    </row>
    <row r="21" spans="1:18" ht="18.75" x14ac:dyDescent="0.3">
      <c r="A21" s="114" t="s">
        <v>27</v>
      </c>
      <c r="B21" s="115"/>
      <c r="C21" s="115"/>
      <c r="D21" s="115"/>
      <c r="E21" s="115"/>
      <c r="F21" s="115"/>
      <c r="G21" s="115"/>
      <c r="H21" s="115"/>
      <c r="I21" s="115"/>
      <c r="J21" s="115"/>
      <c r="K21" s="115"/>
      <c r="L21" s="115"/>
      <c r="M21" s="115"/>
      <c r="N21" s="116"/>
      <c r="O21" s="35">
        <f>F18+F18*'Input Data'!B2+F18*'Input Data'!B3+F18*'Input Data'!B4</f>
        <v>0</v>
      </c>
    </row>
    <row r="22" spans="1:18" ht="19.5" thickBot="1" x14ac:dyDescent="0.35">
      <c r="A22" s="114" t="s">
        <v>28</v>
      </c>
      <c r="B22" s="115"/>
      <c r="C22" s="115"/>
      <c r="D22" s="115"/>
      <c r="E22" s="115"/>
      <c r="F22" s="115"/>
      <c r="G22" s="115"/>
      <c r="H22" s="115"/>
      <c r="I22" s="115"/>
      <c r="J22" s="115"/>
      <c r="K22" s="115"/>
      <c r="L22" s="115"/>
      <c r="M22" s="115"/>
      <c r="N22" s="116"/>
      <c r="O22" s="35">
        <f>G18+G18*'Input Data'!B2+G18*'Input Data'!B3+G18*'Input Data'!B4</f>
        <v>0</v>
      </c>
    </row>
  </sheetData>
  <mergeCells count="5">
    <mergeCell ref="A21:N21"/>
    <mergeCell ref="A22:N22"/>
    <mergeCell ref="A18:E18"/>
    <mergeCell ref="A19:N19"/>
    <mergeCell ref="A20:N20"/>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C763-8332-46CD-8514-F846A3D7AA41}">
  <dimension ref="A1:BO27"/>
  <sheetViews>
    <sheetView zoomScale="85" zoomScaleNormal="85" workbookViewId="0">
      <selection activeCell="K12" sqref="K12"/>
    </sheetView>
  </sheetViews>
  <sheetFormatPr defaultRowHeight="15" x14ac:dyDescent="0.25"/>
  <cols>
    <col min="1" max="1" width="15.140625" customWidth="1"/>
    <col min="2" max="2" width="66.7109375" customWidth="1"/>
    <col min="7" max="7" width="11.42578125" customWidth="1"/>
    <col min="8" max="8" width="10.5703125" customWidth="1"/>
    <col min="16" max="16" width="10.42578125" customWidth="1"/>
    <col min="19" max="19" width="10.42578125" customWidth="1"/>
    <col min="27" max="27" width="10.42578125" customWidth="1"/>
    <col min="28" max="28" width="11.5703125" customWidth="1"/>
    <col min="62" max="62" width="16.7109375" customWidth="1"/>
    <col min="16384" max="16384" width="9.140625" bestFit="1" customWidth="1"/>
  </cols>
  <sheetData>
    <row r="1" spans="1:67" s="105" customFormat="1" x14ac:dyDescent="0.25">
      <c r="A1" s="120" t="s">
        <v>30</v>
      </c>
      <c r="B1" s="121" t="s">
        <v>31</v>
      </c>
      <c r="C1" s="87">
        <v>5.16</v>
      </c>
      <c r="D1" s="102"/>
      <c r="E1" s="102"/>
      <c r="F1" s="102"/>
      <c r="G1" s="102" t="s">
        <v>59</v>
      </c>
      <c r="H1" s="102" t="s">
        <v>60</v>
      </c>
      <c r="I1" s="102"/>
      <c r="J1" s="102"/>
      <c r="K1" s="102"/>
      <c r="L1" s="103"/>
      <c r="M1" s="104"/>
      <c r="N1" s="102"/>
      <c r="O1" s="102"/>
      <c r="P1" s="102"/>
      <c r="Q1" s="102" t="s">
        <v>61</v>
      </c>
      <c r="R1" s="103" t="s">
        <v>32</v>
      </c>
      <c r="S1" s="102"/>
      <c r="T1" s="102"/>
      <c r="U1" s="102"/>
      <c r="V1" s="102"/>
      <c r="W1" s="104"/>
      <c r="X1" s="102"/>
      <c r="Y1" s="102"/>
      <c r="Z1" s="102"/>
      <c r="AA1" s="102" t="s">
        <v>62</v>
      </c>
      <c r="AB1" s="102" t="s">
        <v>63</v>
      </c>
      <c r="AC1" s="102"/>
      <c r="AD1" s="102"/>
      <c r="AE1" s="102"/>
      <c r="AF1" s="88"/>
      <c r="AG1" s="87"/>
      <c r="AH1" s="102"/>
      <c r="AI1" s="102"/>
      <c r="AJ1" s="102"/>
      <c r="AK1" s="102" t="s">
        <v>33</v>
      </c>
      <c r="AL1" s="102" t="s">
        <v>64</v>
      </c>
      <c r="AM1" s="102"/>
      <c r="AN1" s="102"/>
      <c r="AO1" s="102"/>
      <c r="AP1" s="88"/>
      <c r="AQ1" s="87"/>
      <c r="AR1" s="102"/>
      <c r="AS1" s="102"/>
      <c r="AT1" s="102"/>
      <c r="AU1" s="102" t="s">
        <v>65</v>
      </c>
      <c r="AV1" s="102" t="s">
        <v>66</v>
      </c>
      <c r="AW1" s="102"/>
      <c r="AX1" s="102"/>
      <c r="AY1" s="102"/>
      <c r="AZ1" s="88"/>
      <c r="BA1" s="87"/>
      <c r="BB1" s="102"/>
      <c r="BC1" s="102"/>
      <c r="BD1" s="102"/>
      <c r="BE1" s="102" t="s">
        <v>67</v>
      </c>
      <c r="BF1" s="102" t="s">
        <v>34</v>
      </c>
      <c r="BG1" s="102"/>
      <c r="BH1" s="102"/>
      <c r="BI1" s="102"/>
      <c r="BJ1" s="88"/>
      <c r="BO1" s="106" t="s">
        <v>68</v>
      </c>
    </row>
    <row r="2" spans="1:67" x14ac:dyDescent="0.25">
      <c r="A2" s="120"/>
      <c r="B2" s="121"/>
      <c r="C2" s="144" t="s">
        <v>69</v>
      </c>
      <c r="D2" s="145"/>
      <c r="E2" s="145"/>
      <c r="F2" s="145"/>
      <c r="G2" s="145"/>
      <c r="H2" s="146" t="s">
        <v>70</v>
      </c>
      <c r="I2" s="146"/>
      <c r="J2" s="146"/>
      <c r="K2" s="146"/>
      <c r="L2" s="146"/>
      <c r="M2" s="146"/>
      <c r="N2" s="146"/>
      <c r="O2" s="146"/>
      <c r="P2" s="146"/>
      <c r="Q2" s="147"/>
      <c r="R2" s="148" t="s">
        <v>71</v>
      </c>
      <c r="S2" s="149"/>
      <c r="T2" s="149"/>
      <c r="U2" s="149"/>
      <c r="V2" s="149"/>
      <c r="W2" s="149"/>
      <c r="X2" s="149"/>
      <c r="Y2" s="149"/>
      <c r="Z2" s="149"/>
      <c r="AA2" s="149"/>
      <c r="AB2" s="150" t="s">
        <v>72</v>
      </c>
      <c r="AC2" s="150"/>
      <c r="AD2" s="150"/>
      <c r="AE2" s="150"/>
      <c r="AF2" s="150"/>
      <c r="AG2" s="150"/>
      <c r="AH2" s="150"/>
      <c r="AI2" s="150"/>
      <c r="AJ2" s="150"/>
      <c r="AK2" s="150"/>
      <c r="AL2" s="152" t="s">
        <v>73</v>
      </c>
      <c r="AM2" s="152"/>
      <c r="AN2" s="152"/>
      <c r="AO2" s="152"/>
      <c r="AP2" s="152"/>
      <c r="AQ2" s="152"/>
      <c r="AR2" s="152"/>
      <c r="AS2" s="152"/>
      <c r="AT2" s="152"/>
      <c r="AU2" s="152"/>
      <c r="AV2" s="153" t="s">
        <v>74</v>
      </c>
      <c r="AW2" s="153"/>
      <c r="AX2" s="153"/>
      <c r="AY2" s="153"/>
      <c r="AZ2" s="153"/>
      <c r="BA2" s="153"/>
      <c r="BB2" s="153"/>
      <c r="BC2" s="153"/>
      <c r="BD2" s="153"/>
      <c r="BE2" s="153"/>
      <c r="BF2" s="151" t="s">
        <v>75</v>
      </c>
      <c r="BG2" s="151"/>
      <c r="BH2" s="151"/>
      <c r="BI2" s="151"/>
      <c r="BJ2" s="151"/>
      <c r="BK2" s="151"/>
      <c r="BL2" s="151"/>
      <c r="BM2" s="151"/>
      <c r="BN2" s="151"/>
      <c r="BO2" s="151"/>
    </row>
    <row r="3" spans="1:67" x14ac:dyDescent="0.25">
      <c r="A3" s="120"/>
      <c r="B3" s="121"/>
      <c r="C3" s="62">
        <v>6</v>
      </c>
      <c r="D3" s="63">
        <v>7</v>
      </c>
      <c r="E3" s="63">
        <v>8</v>
      </c>
      <c r="F3" s="63">
        <v>9</v>
      </c>
      <c r="G3" s="63">
        <v>10</v>
      </c>
      <c r="H3" s="63">
        <v>1</v>
      </c>
      <c r="I3" s="66">
        <v>2</v>
      </c>
      <c r="J3" s="66">
        <v>3</v>
      </c>
      <c r="K3" s="66">
        <v>4</v>
      </c>
      <c r="L3" s="66">
        <v>5</v>
      </c>
      <c r="M3" s="77">
        <v>6</v>
      </c>
      <c r="N3" s="66">
        <v>7</v>
      </c>
      <c r="O3" s="66">
        <v>8</v>
      </c>
      <c r="P3" s="66">
        <v>9</v>
      </c>
      <c r="Q3" s="66">
        <v>10</v>
      </c>
      <c r="R3" s="63">
        <v>1</v>
      </c>
      <c r="S3" s="66">
        <v>2</v>
      </c>
      <c r="T3" s="66">
        <v>3</v>
      </c>
      <c r="U3" s="66">
        <v>4</v>
      </c>
      <c r="V3" s="66">
        <v>5</v>
      </c>
      <c r="W3" s="77">
        <v>6</v>
      </c>
      <c r="X3" s="66">
        <v>7</v>
      </c>
      <c r="Y3" s="66">
        <v>8</v>
      </c>
      <c r="Z3" s="66">
        <v>9</v>
      </c>
      <c r="AA3" s="66">
        <v>10</v>
      </c>
      <c r="AB3" s="63">
        <v>1</v>
      </c>
      <c r="AC3" s="66">
        <v>2</v>
      </c>
      <c r="AD3" s="66">
        <v>3</v>
      </c>
      <c r="AE3" s="66">
        <v>4</v>
      </c>
      <c r="AF3" s="66">
        <v>5</v>
      </c>
      <c r="AG3" s="77">
        <v>6</v>
      </c>
      <c r="AH3" s="66">
        <v>7</v>
      </c>
      <c r="AI3" s="66">
        <v>8</v>
      </c>
      <c r="AJ3" s="66">
        <v>9</v>
      </c>
      <c r="AK3" s="66">
        <v>10</v>
      </c>
      <c r="AL3" s="63">
        <v>1</v>
      </c>
      <c r="AM3" s="66">
        <v>2</v>
      </c>
      <c r="AN3" s="66">
        <v>3</v>
      </c>
      <c r="AO3" s="66">
        <v>4</v>
      </c>
      <c r="AP3" s="66">
        <v>5</v>
      </c>
      <c r="AQ3" s="77">
        <v>6</v>
      </c>
      <c r="AR3" s="66">
        <v>7</v>
      </c>
      <c r="AS3" s="66">
        <v>8</v>
      </c>
      <c r="AT3" s="66">
        <v>9</v>
      </c>
      <c r="AU3" s="66">
        <v>10</v>
      </c>
      <c r="AV3" s="63">
        <v>1</v>
      </c>
      <c r="AW3" s="66">
        <v>2</v>
      </c>
      <c r="AX3" s="66">
        <v>3</v>
      </c>
      <c r="AY3" s="66">
        <v>4</v>
      </c>
      <c r="AZ3" s="66">
        <v>5</v>
      </c>
      <c r="BA3" s="77">
        <v>6</v>
      </c>
      <c r="BB3" s="66">
        <v>7</v>
      </c>
      <c r="BC3" s="66">
        <v>8</v>
      </c>
      <c r="BD3" s="66">
        <v>9</v>
      </c>
      <c r="BE3" s="66">
        <v>10</v>
      </c>
      <c r="BF3" s="63">
        <v>1</v>
      </c>
      <c r="BG3" s="66">
        <v>2</v>
      </c>
      <c r="BH3" s="66">
        <v>3</v>
      </c>
      <c r="BI3" s="66">
        <v>4</v>
      </c>
      <c r="BJ3" s="66">
        <v>5</v>
      </c>
      <c r="BK3" s="77">
        <v>6</v>
      </c>
      <c r="BL3" s="66">
        <v>7</v>
      </c>
      <c r="BM3" s="66">
        <v>8</v>
      </c>
      <c r="BN3" s="66">
        <v>9</v>
      </c>
      <c r="BO3" s="66">
        <v>10</v>
      </c>
    </row>
    <row r="4" spans="1:67" ht="16.5" customHeight="1" x14ac:dyDescent="0.25">
      <c r="A4" s="122" t="s">
        <v>38</v>
      </c>
      <c r="B4" s="124" t="s">
        <v>39</v>
      </c>
      <c r="C4" s="126" t="s">
        <v>40</v>
      </c>
      <c r="D4" s="127"/>
      <c r="E4" s="127"/>
      <c r="F4" s="127"/>
      <c r="G4" s="127"/>
      <c r="H4" s="78" t="s">
        <v>41</v>
      </c>
      <c r="I4" s="79" t="s">
        <v>42</v>
      </c>
      <c r="J4" s="66"/>
      <c r="K4" s="66"/>
      <c r="L4" s="66"/>
      <c r="M4" s="77"/>
      <c r="N4" s="66"/>
      <c r="O4" s="66"/>
      <c r="P4" s="66"/>
      <c r="Q4" s="66"/>
      <c r="R4" s="66"/>
      <c r="S4" s="66"/>
      <c r="T4" s="66"/>
      <c r="U4" s="66"/>
      <c r="V4" s="69"/>
      <c r="AF4" s="69"/>
      <c r="AG4" s="76"/>
      <c r="AP4" s="69"/>
      <c r="AZ4" s="95"/>
      <c r="BJ4" s="95"/>
      <c r="BO4" s="100"/>
    </row>
    <row r="5" spans="1:67" x14ac:dyDescent="0.25">
      <c r="A5" s="123"/>
      <c r="B5" s="125"/>
      <c r="C5" s="81" t="s">
        <v>37</v>
      </c>
      <c r="D5" s="81"/>
      <c r="H5" s="66"/>
      <c r="I5" s="68"/>
      <c r="J5" s="68"/>
      <c r="K5" s="68"/>
      <c r="L5" s="83" t="s">
        <v>42</v>
      </c>
      <c r="M5" s="77"/>
      <c r="N5" s="66"/>
      <c r="O5" s="66"/>
      <c r="P5" s="66"/>
      <c r="Q5" s="66"/>
      <c r="R5" s="66"/>
      <c r="S5" s="66"/>
      <c r="T5" s="66"/>
      <c r="U5" s="66"/>
      <c r="V5" s="69"/>
      <c r="AF5" s="69"/>
      <c r="AG5" s="76"/>
      <c r="AP5" s="69"/>
      <c r="AZ5" s="95"/>
      <c r="BJ5" s="95"/>
      <c r="BO5" s="100"/>
    </row>
    <row r="6" spans="1:67" x14ac:dyDescent="0.25">
      <c r="A6" s="123"/>
      <c r="B6" s="128" t="s">
        <v>43</v>
      </c>
      <c r="C6" s="129" t="s">
        <v>40</v>
      </c>
      <c r="D6" s="130"/>
      <c r="E6" s="130"/>
      <c r="F6" s="130"/>
      <c r="G6" s="78" t="s">
        <v>41</v>
      </c>
      <c r="H6" s="79" t="s">
        <v>42</v>
      </c>
      <c r="M6" s="76"/>
      <c r="V6" s="69"/>
      <c r="AF6" s="69"/>
      <c r="AG6" s="76"/>
      <c r="AP6" s="69"/>
      <c r="AZ6" s="95"/>
      <c r="BJ6" s="95"/>
      <c r="BO6" s="100"/>
    </row>
    <row r="7" spans="1:67" x14ac:dyDescent="0.25">
      <c r="A7" s="123"/>
      <c r="B7" s="125"/>
      <c r="C7" s="71"/>
      <c r="D7" s="71"/>
      <c r="E7" s="82" t="s">
        <v>37</v>
      </c>
      <c r="F7" s="71"/>
      <c r="G7" s="71"/>
      <c r="H7" s="72"/>
      <c r="I7" s="71"/>
      <c r="J7" s="71"/>
      <c r="K7" s="72"/>
      <c r="L7" s="83" t="s">
        <v>42</v>
      </c>
      <c r="M7" s="76"/>
      <c r="V7" s="69"/>
      <c r="AF7" s="69"/>
      <c r="AG7" s="76"/>
      <c r="AP7" s="69"/>
      <c r="AZ7" s="95"/>
      <c r="BJ7" s="95"/>
      <c r="BO7" s="100"/>
    </row>
    <row r="8" spans="1:67" ht="18" customHeight="1" x14ac:dyDescent="0.25">
      <c r="A8" s="131" t="s">
        <v>44</v>
      </c>
      <c r="B8" s="134" t="s">
        <v>45</v>
      </c>
      <c r="M8" s="136" t="s">
        <v>40</v>
      </c>
      <c r="N8" s="127"/>
      <c r="O8" s="127"/>
      <c r="P8" s="127"/>
      <c r="Q8" s="127"/>
      <c r="R8" s="127"/>
      <c r="S8" s="78" t="s">
        <v>41</v>
      </c>
      <c r="T8" s="79" t="s">
        <v>42</v>
      </c>
      <c r="U8" s="80" t="s">
        <v>46</v>
      </c>
      <c r="V8" s="69"/>
      <c r="AF8" s="69"/>
      <c r="AG8" s="76"/>
      <c r="AP8" s="69"/>
      <c r="AZ8" s="95"/>
      <c r="BJ8" s="95"/>
      <c r="BO8" s="100"/>
    </row>
    <row r="9" spans="1:67" x14ac:dyDescent="0.25">
      <c r="A9" s="132"/>
      <c r="B9" s="135"/>
      <c r="M9" s="67" t="s">
        <v>37</v>
      </c>
      <c r="N9" s="61"/>
      <c r="O9" s="61"/>
      <c r="S9" s="84"/>
      <c r="T9" s="61" t="s">
        <v>37</v>
      </c>
      <c r="U9" s="61"/>
      <c r="V9" s="74"/>
      <c r="AF9" s="69"/>
      <c r="AG9" s="76"/>
      <c r="AP9" s="69"/>
      <c r="AZ9" s="95"/>
      <c r="BJ9" s="95"/>
      <c r="BO9" s="100"/>
    </row>
    <row r="10" spans="1:67" ht="18" customHeight="1" x14ac:dyDescent="0.25">
      <c r="A10" s="123"/>
      <c r="B10" s="124" t="s">
        <v>47</v>
      </c>
      <c r="M10" s="136" t="s">
        <v>40</v>
      </c>
      <c r="N10" s="127"/>
      <c r="O10" s="127"/>
      <c r="P10" s="78" t="s">
        <v>41</v>
      </c>
      <c r="Q10" s="79" t="s">
        <v>42</v>
      </c>
      <c r="V10" s="69"/>
      <c r="AF10" s="69"/>
      <c r="AG10" s="76"/>
      <c r="AP10" s="69"/>
      <c r="AZ10" s="95"/>
      <c r="BJ10" s="95"/>
      <c r="BO10" s="100"/>
    </row>
    <row r="11" spans="1:67" x14ac:dyDescent="0.25">
      <c r="A11" s="133"/>
      <c r="B11" s="125"/>
      <c r="M11" s="70"/>
      <c r="N11" s="71"/>
      <c r="O11" s="71"/>
      <c r="P11" s="72" t="s">
        <v>37</v>
      </c>
      <c r="Q11" s="72"/>
      <c r="R11" s="72"/>
      <c r="S11" s="98"/>
      <c r="T11" s="71"/>
      <c r="U11" s="71"/>
      <c r="V11" s="75"/>
      <c r="AF11" s="69"/>
      <c r="AG11" s="76"/>
      <c r="AP11" s="69"/>
      <c r="AZ11" s="95"/>
      <c r="BJ11" s="95"/>
      <c r="BO11" s="100"/>
    </row>
    <row r="12" spans="1:67" ht="19.5" customHeight="1" x14ac:dyDescent="0.25">
      <c r="A12" s="131" t="s">
        <v>76</v>
      </c>
      <c r="B12" s="124" t="s">
        <v>77</v>
      </c>
      <c r="W12" s="136" t="s">
        <v>40</v>
      </c>
      <c r="X12" s="127"/>
      <c r="Y12" s="127"/>
      <c r="Z12" s="127"/>
      <c r="AA12" s="127"/>
      <c r="AB12" s="78" t="s">
        <v>41</v>
      </c>
      <c r="AC12" s="79" t="s">
        <v>42</v>
      </c>
      <c r="AF12" s="69"/>
      <c r="AG12" s="76"/>
      <c r="AP12" s="69"/>
      <c r="AZ12" s="95"/>
      <c r="BJ12" s="95"/>
      <c r="BO12" s="100"/>
    </row>
    <row r="13" spans="1:67" x14ac:dyDescent="0.25">
      <c r="A13" s="132"/>
      <c r="B13" s="128"/>
      <c r="W13" s="67" t="s">
        <v>37</v>
      </c>
      <c r="X13" s="61"/>
      <c r="AC13" s="61"/>
      <c r="AD13" s="61"/>
      <c r="AE13" s="99"/>
      <c r="AF13" s="69"/>
      <c r="AG13" s="76"/>
      <c r="AP13" s="69"/>
      <c r="AZ13" s="95"/>
      <c r="BJ13" s="95"/>
      <c r="BO13" s="100"/>
    </row>
    <row r="14" spans="1:67" ht="18" customHeight="1" x14ac:dyDescent="0.25">
      <c r="A14" s="123"/>
      <c r="B14" s="137" t="s">
        <v>78</v>
      </c>
      <c r="W14" s="136" t="s">
        <v>40</v>
      </c>
      <c r="X14" s="127"/>
      <c r="Y14" s="127"/>
      <c r="Z14" s="127"/>
      <c r="AA14" s="78" t="s">
        <v>41</v>
      </c>
      <c r="AB14" s="79" t="s">
        <v>42</v>
      </c>
      <c r="AF14" s="69"/>
      <c r="AG14" s="76"/>
      <c r="AP14" s="69"/>
      <c r="AZ14" s="95"/>
      <c r="BJ14" s="95"/>
      <c r="BO14" s="100"/>
    </row>
    <row r="15" spans="1:67" x14ac:dyDescent="0.25">
      <c r="A15" s="123"/>
      <c r="B15" s="138"/>
      <c r="W15" s="70"/>
      <c r="X15" s="71"/>
      <c r="Y15" s="72" t="s">
        <v>37</v>
      </c>
      <c r="Z15" s="72"/>
      <c r="AA15" s="71"/>
      <c r="AB15" s="71"/>
      <c r="AC15" s="71"/>
      <c r="AD15" s="98"/>
      <c r="AE15" s="72"/>
      <c r="AF15" s="73" t="s">
        <v>48</v>
      </c>
      <c r="AG15" s="76"/>
      <c r="AP15" s="69"/>
      <c r="AZ15" s="95"/>
      <c r="BJ15" s="95"/>
      <c r="BO15" s="100"/>
    </row>
    <row r="16" spans="1:67" x14ac:dyDescent="0.25">
      <c r="A16" s="131" t="s">
        <v>79</v>
      </c>
      <c r="B16" s="139" t="s">
        <v>35</v>
      </c>
      <c r="AG16" s="64" t="s">
        <v>36</v>
      </c>
      <c r="AH16" s="65"/>
      <c r="AI16" s="65"/>
      <c r="AP16" s="69"/>
      <c r="AZ16" s="95"/>
      <c r="BJ16" s="95"/>
      <c r="BO16" s="100"/>
    </row>
    <row r="17" spans="1:67" x14ac:dyDescent="0.25">
      <c r="A17" s="132"/>
      <c r="B17" s="140"/>
      <c r="AG17" s="67" t="s">
        <v>37</v>
      </c>
      <c r="AJ17" s="61"/>
      <c r="AP17" s="69"/>
      <c r="AZ17" s="95"/>
      <c r="BJ17" s="95"/>
      <c r="BO17" s="100"/>
    </row>
    <row r="18" spans="1:67" x14ac:dyDescent="0.25">
      <c r="A18" s="123"/>
      <c r="B18" s="89" t="s">
        <v>49</v>
      </c>
      <c r="AG18" s="76"/>
      <c r="AJ18" s="141" t="s">
        <v>50</v>
      </c>
      <c r="AK18" s="141"/>
      <c r="AL18" s="141"/>
      <c r="AM18" s="154" t="s">
        <v>51</v>
      </c>
      <c r="AN18" s="154"/>
      <c r="AO18" s="69"/>
      <c r="AP18" s="69"/>
      <c r="AZ18" s="95"/>
      <c r="BJ18" s="95"/>
      <c r="BO18" s="100"/>
    </row>
    <row r="19" spans="1:67" x14ac:dyDescent="0.25">
      <c r="A19" s="123"/>
      <c r="B19" s="90" t="s">
        <v>53</v>
      </c>
      <c r="AG19" s="70"/>
      <c r="AH19" s="71"/>
      <c r="AI19" s="71"/>
      <c r="AJ19" s="71"/>
      <c r="AK19" s="155" t="s">
        <v>29</v>
      </c>
      <c r="AL19" s="155"/>
      <c r="AM19" s="155"/>
      <c r="AN19" s="155"/>
      <c r="AO19" s="155"/>
      <c r="AP19" s="155"/>
      <c r="AQ19" s="155"/>
      <c r="AR19" s="155"/>
      <c r="AZ19" s="95"/>
      <c r="BJ19" s="95"/>
      <c r="BO19" s="100"/>
    </row>
    <row r="20" spans="1:67" ht="15.75" x14ac:dyDescent="0.25">
      <c r="A20" s="93" t="s">
        <v>54</v>
      </c>
      <c r="B20" s="94" t="s">
        <v>55</v>
      </c>
      <c r="AS20" s="127" t="s">
        <v>80</v>
      </c>
      <c r="AT20" s="127"/>
      <c r="AU20" s="127"/>
      <c r="AV20" s="127"/>
      <c r="AW20" s="156" t="s">
        <v>51</v>
      </c>
      <c r="AX20" s="156"/>
      <c r="AY20" s="157"/>
      <c r="AZ20" s="95"/>
      <c r="BA20" s="154" t="s">
        <v>52</v>
      </c>
      <c r="BB20" s="154"/>
      <c r="BC20" s="154"/>
      <c r="BG20" s="85"/>
      <c r="BH20" s="85"/>
      <c r="BI20" s="85"/>
      <c r="BJ20" s="96"/>
      <c r="BO20" s="100"/>
    </row>
    <row r="21" spans="1:67" ht="15.75" x14ac:dyDescent="0.25">
      <c r="A21" s="91" t="s">
        <v>56</v>
      </c>
      <c r="B21" s="92" t="s">
        <v>57</v>
      </c>
      <c r="AW21" s="155" t="s">
        <v>81</v>
      </c>
      <c r="AX21" s="155"/>
      <c r="AY21" s="155"/>
      <c r="AZ21" s="155"/>
      <c r="BA21" s="155"/>
      <c r="BB21" s="155"/>
      <c r="BC21" s="155"/>
      <c r="BD21" s="155"/>
      <c r="BE21" s="155"/>
      <c r="BF21" s="155"/>
      <c r="BG21" s="142" t="s">
        <v>58</v>
      </c>
      <c r="BH21" s="142"/>
      <c r="BI21" s="142"/>
      <c r="BJ21" s="143"/>
      <c r="BO21" s="100"/>
    </row>
    <row r="27" spans="1:67" x14ac:dyDescent="0.25">
      <c r="AO27" s="101"/>
    </row>
  </sheetData>
  <mergeCells count="34">
    <mergeCell ref="BG21:BJ21"/>
    <mergeCell ref="C2:G2"/>
    <mergeCell ref="H2:Q2"/>
    <mergeCell ref="R2:AA2"/>
    <mergeCell ref="AB2:AK2"/>
    <mergeCell ref="BF2:BO2"/>
    <mergeCell ref="AL2:AU2"/>
    <mergeCell ref="AV2:BE2"/>
    <mergeCell ref="AM18:AN18"/>
    <mergeCell ref="AK19:AR19"/>
    <mergeCell ref="AS20:AV20"/>
    <mergeCell ref="AW20:AY20"/>
    <mergeCell ref="BA20:BC20"/>
    <mergeCell ref="AW21:BF21"/>
    <mergeCell ref="W12:AA12"/>
    <mergeCell ref="B14:B15"/>
    <mergeCell ref="W14:Z14"/>
    <mergeCell ref="A16:A19"/>
    <mergeCell ref="B16:B17"/>
    <mergeCell ref="AJ18:AL18"/>
    <mergeCell ref="A12:A15"/>
    <mergeCell ref="B12:B13"/>
    <mergeCell ref="A8:A11"/>
    <mergeCell ref="B8:B9"/>
    <mergeCell ref="M8:R8"/>
    <mergeCell ref="B10:B11"/>
    <mergeCell ref="M10:O10"/>
    <mergeCell ref="A1:A3"/>
    <mergeCell ref="B1:B3"/>
    <mergeCell ref="A4:A7"/>
    <mergeCell ref="B4:B5"/>
    <mergeCell ref="C4:G4"/>
    <mergeCell ref="B6:B7"/>
    <mergeCell ref="C6:F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ba1e48c-b158-4bc6-a088-e30c4bb5e571">
      <UserInfo>
        <DisplayName>Maksym Salamatov</DisplayName>
        <AccountId>35</AccountId>
        <AccountType/>
      </UserInfo>
      <UserInfo>
        <DisplayName>Maksym Kirnos</DisplayName>
        <AccountId>33</AccountId>
        <AccountType/>
      </UserInfo>
      <UserInfo>
        <DisplayName>Tetiana Domanska</DisplayName>
        <AccountId>37</AccountId>
        <AccountType/>
      </UserInfo>
      <UserInfo>
        <DisplayName>Taras Tryndiak</DisplayName>
        <AccountId>64</AccountId>
        <AccountType/>
      </UserInfo>
      <UserInfo>
        <DisplayName>Artem Lupyr</DisplayName>
        <AccountId>66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451AB812A56546A59B67B449AEB894" ma:contentTypeVersion="11" ma:contentTypeDescription="Create a new document." ma:contentTypeScope="" ma:versionID="2dc1bbc237dfc1f564fc948cf5f4fdd9">
  <xsd:schema xmlns:xsd="http://www.w3.org/2001/XMLSchema" xmlns:xs="http://www.w3.org/2001/XMLSchema" xmlns:p="http://schemas.microsoft.com/office/2006/metadata/properties" xmlns:ns2="9a643d9e-8fd5-448f-b86a-ffb296f5d380" xmlns:ns3="dba1e48c-b158-4bc6-a088-e30c4bb5e571" targetNamespace="http://schemas.microsoft.com/office/2006/metadata/properties" ma:root="true" ma:fieldsID="2c542c8857b16944e549af528d8b9fe8" ns2:_="" ns3:_="">
    <xsd:import namespace="9a643d9e-8fd5-448f-b86a-ffb296f5d380"/>
    <xsd:import namespace="dba1e48c-b158-4bc6-a088-e30c4bb5e5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643d9e-8fd5-448f-b86a-ffb296f5d3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a1e48c-b158-4bc6-a088-e30c4bb5e5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AB2BF5-F798-419A-9C8F-E33BEB3C2386}">
  <ds:schemaRefs>
    <ds:schemaRef ds:uri="http://schemas.microsoft.com/office/2006/metadata/properties"/>
    <ds:schemaRef ds:uri="http://schemas.microsoft.com/office/infopath/2007/PartnerControls"/>
    <ds:schemaRef ds:uri="dba1e48c-b158-4bc6-a088-e30c4bb5e571"/>
  </ds:schemaRefs>
</ds:datastoreItem>
</file>

<file path=customXml/itemProps2.xml><?xml version="1.0" encoding="utf-8"?>
<ds:datastoreItem xmlns:ds="http://schemas.openxmlformats.org/officeDocument/2006/customXml" ds:itemID="{30953381-20B1-4B01-8092-C03A224D30AD}">
  <ds:schemaRefs>
    <ds:schemaRef ds:uri="http://schemas.microsoft.com/sharepoint/v3/contenttype/forms"/>
  </ds:schemaRefs>
</ds:datastoreItem>
</file>

<file path=customXml/itemProps3.xml><?xml version="1.0" encoding="utf-8"?>
<ds:datastoreItem xmlns:ds="http://schemas.openxmlformats.org/officeDocument/2006/customXml" ds:itemID="{18541F73-1F1B-44F1-9939-4BED9AA98D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643d9e-8fd5-448f-b86a-ffb296f5d380"/>
    <ds:schemaRef ds:uri="dba1e48c-b158-4bc6-a088-e30c4bb5e5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Input Data</vt:lpstr>
      <vt:lpstr>Estimate1</vt:lpstr>
      <vt:lpstr>Duration (2)</vt:lpstr>
    </vt:vector>
  </TitlesOfParts>
  <Manager/>
  <Company>Softserve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Maksym Salamatov</dc:creator>
  <cp:keywords/>
  <dc:description/>
  <cp:lastModifiedBy>Tetiana Domanska</cp:lastModifiedBy>
  <cp:revision/>
  <dcterms:created xsi:type="dcterms:W3CDTF">2013-06-17T08:05:34Z</dcterms:created>
  <dcterms:modified xsi:type="dcterms:W3CDTF">2022-08-25T13:20:54Z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0x010100CC451AB812A56546A59B67B449AEB894</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