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dennismaes-mac/Documents/GitHub/2019-2020-PnOCW-team-1/test2-colors/"/>
    </mc:Choice>
  </mc:AlternateContent>
  <bookViews>
    <workbookView xWindow="0" yWindow="460" windowWidth="23260" windowHeight="12580"/>
  </bookViews>
  <sheets>
    <sheet name="Test" sheetId="1" r:id="rId1"/>
    <sheet name="Conversion" sheetId="3" r:id="rId2"/>
  </sheets>
  <definedNames>
    <definedName name="_xlnm._FilterDatabase" localSheetId="1" hidden="1">Conversion!$E$1:$J$2</definedName>
    <definedName name="_xlnm._FilterDatabase" localSheetId="0" hidden="1">Test!$C$1:$I$2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G6" i="1"/>
  <c r="H6" i="1"/>
  <c r="I6" i="1"/>
  <c r="J6" i="1"/>
  <c r="K6" i="1"/>
  <c r="L6" i="1"/>
  <c r="S6" i="1"/>
  <c r="P6" i="1"/>
  <c r="R6" i="1"/>
  <c r="E10" i="3"/>
  <c r="H10" i="3"/>
  <c r="F10" i="3"/>
  <c r="I10" i="3"/>
  <c r="G10" i="3"/>
  <c r="J10" i="3"/>
  <c r="E11" i="3"/>
  <c r="H11" i="3"/>
  <c r="F11" i="3"/>
  <c r="I11" i="3"/>
  <c r="G11" i="3"/>
  <c r="J11" i="3"/>
  <c r="E12" i="3"/>
  <c r="H12" i="3"/>
  <c r="F12" i="3"/>
  <c r="I12" i="3"/>
  <c r="G12" i="3"/>
  <c r="J12" i="3"/>
  <c r="E13" i="3"/>
  <c r="H13" i="3"/>
  <c r="F13" i="3"/>
  <c r="I13" i="3"/>
  <c r="G13" i="3"/>
  <c r="J13" i="3"/>
  <c r="E14" i="3"/>
  <c r="H14" i="3"/>
  <c r="F14" i="3"/>
  <c r="I14" i="3"/>
  <c r="G14" i="3"/>
  <c r="J14" i="3"/>
  <c r="E15" i="3"/>
  <c r="H15" i="3"/>
  <c r="F15" i="3"/>
  <c r="I15" i="3"/>
  <c r="G15" i="3"/>
  <c r="J15" i="3"/>
  <c r="E16" i="3"/>
  <c r="H16" i="3"/>
  <c r="F16" i="3"/>
  <c r="I16" i="3"/>
  <c r="G16" i="3"/>
  <c r="J16" i="3"/>
  <c r="E17" i="3"/>
  <c r="H17" i="3"/>
  <c r="F17" i="3"/>
  <c r="I17" i="3"/>
  <c r="G17" i="3"/>
  <c r="J17" i="3"/>
  <c r="E3" i="3"/>
  <c r="H3" i="3"/>
  <c r="F3" i="3"/>
  <c r="I3" i="3"/>
  <c r="G3" i="3"/>
  <c r="E4" i="3"/>
  <c r="H4" i="3"/>
  <c r="F4" i="3"/>
  <c r="I4" i="3"/>
  <c r="G4" i="3"/>
  <c r="J4" i="3"/>
  <c r="E5" i="3"/>
  <c r="H5" i="3"/>
  <c r="F5" i="3"/>
  <c r="G5" i="3"/>
  <c r="J5" i="3"/>
  <c r="E6" i="3"/>
  <c r="H6" i="3"/>
  <c r="F6" i="3"/>
  <c r="I6" i="3"/>
  <c r="G6" i="3"/>
  <c r="J6" i="3"/>
  <c r="E7" i="3"/>
  <c r="H7" i="3"/>
  <c r="F7" i="3"/>
  <c r="I7" i="3"/>
  <c r="G7" i="3"/>
  <c r="J7" i="3"/>
  <c r="E8" i="3"/>
  <c r="H8" i="3"/>
  <c r="F8" i="3"/>
  <c r="I8" i="3"/>
  <c r="G8" i="3"/>
  <c r="J8" i="3"/>
  <c r="E9" i="3"/>
  <c r="H9" i="3"/>
  <c r="F9" i="3"/>
  <c r="I9" i="3"/>
  <c r="G9" i="3"/>
  <c r="J9" i="3"/>
  <c r="G2" i="3"/>
  <c r="J2" i="3"/>
  <c r="F2" i="3"/>
  <c r="I2" i="3"/>
  <c r="E2" i="3"/>
  <c r="H2" i="3"/>
  <c r="I5" i="3"/>
  <c r="J3" i="3"/>
  <c r="G4" i="1"/>
  <c r="H4" i="1"/>
  <c r="I4" i="1"/>
  <c r="G5" i="1"/>
  <c r="H5" i="1"/>
  <c r="I5" i="1"/>
  <c r="G7" i="1"/>
  <c r="H7" i="1"/>
  <c r="I7" i="1"/>
  <c r="G8" i="1"/>
  <c r="H8" i="1"/>
  <c r="I8" i="1"/>
  <c r="G9" i="1"/>
  <c r="H9" i="1"/>
  <c r="I9" i="1"/>
  <c r="G3" i="1"/>
  <c r="H3" i="1"/>
  <c r="I3" i="1"/>
  <c r="I2" i="1"/>
  <c r="H2" i="1"/>
  <c r="G2" i="1"/>
  <c r="K10" i="3"/>
  <c r="K17" i="3"/>
  <c r="L17" i="3"/>
  <c r="K16" i="3"/>
  <c r="L16" i="3"/>
  <c r="K15" i="3"/>
  <c r="L15" i="3"/>
  <c r="K14" i="3"/>
  <c r="L14" i="3"/>
  <c r="L13" i="3"/>
  <c r="K13" i="3"/>
  <c r="K12" i="3"/>
  <c r="L12" i="3"/>
  <c r="K11" i="3"/>
  <c r="L11" i="3"/>
  <c r="L10" i="3"/>
  <c r="T10" i="3"/>
  <c r="K2" i="3"/>
  <c r="L5" i="3"/>
  <c r="K6" i="3"/>
  <c r="L2" i="3"/>
  <c r="M2" i="3"/>
  <c r="N2" i="3"/>
  <c r="R2" i="3"/>
  <c r="K3" i="3"/>
  <c r="K5" i="3"/>
  <c r="K7" i="3"/>
  <c r="L3" i="3"/>
  <c r="K4" i="3"/>
  <c r="L7" i="3"/>
  <c r="K8" i="3"/>
  <c r="L6" i="3"/>
  <c r="L4" i="3"/>
  <c r="L8" i="3"/>
  <c r="K9" i="3"/>
  <c r="L9" i="3"/>
  <c r="K2" i="1"/>
  <c r="J5" i="1"/>
  <c r="J4" i="1"/>
  <c r="K4" i="1"/>
  <c r="K8" i="1"/>
  <c r="J9" i="1"/>
  <c r="J2" i="1"/>
  <c r="J8" i="1"/>
  <c r="J3" i="1"/>
  <c r="K7" i="1"/>
  <c r="J7" i="1"/>
  <c r="K9" i="1"/>
  <c r="K5" i="1"/>
  <c r="S5" i="1"/>
  <c r="K3" i="1"/>
  <c r="M10" i="3"/>
  <c r="T16" i="3"/>
  <c r="M16" i="3"/>
  <c r="M17" i="3"/>
  <c r="T17" i="3"/>
  <c r="M11" i="3"/>
  <c r="T11" i="3"/>
  <c r="T13" i="3"/>
  <c r="M13" i="3"/>
  <c r="Q10" i="3"/>
  <c r="S10" i="3"/>
  <c r="P10" i="3"/>
  <c r="O10" i="3"/>
  <c r="T12" i="3"/>
  <c r="M12" i="3"/>
  <c r="N10" i="3"/>
  <c r="R10" i="3"/>
  <c r="T14" i="3"/>
  <c r="M14" i="3"/>
  <c r="T15" i="3"/>
  <c r="M15" i="3"/>
  <c r="T6" i="3"/>
  <c r="T3" i="3"/>
  <c r="M5" i="3"/>
  <c r="P5" i="3"/>
  <c r="T2" i="3"/>
  <c r="Q2" i="3"/>
  <c r="S2" i="3"/>
  <c r="O2" i="3"/>
  <c r="T5" i="3"/>
  <c r="P2" i="3"/>
  <c r="M3" i="3"/>
  <c r="O3" i="3"/>
  <c r="S2" i="1"/>
  <c r="N5" i="3"/>
  <c r="O5" i="3"/>
  <c r="M6" i="3"/>
  <c r="O6" i="3"/>
  <c r="M7" i="3"/>
  <c r="T7" i="3"/>
  <c r="T4" i="3"/>
  <c r="M4" i="3"/>
  <c r="T9" i="3"/>
  <c r="M9" i="3"/>
  <c r="M8" i="3"/>
  <c r="T8" i="3"/>
  <c r="Q5" i="3"/>
  <c r="S5" i="3"/>
  <c r="R5" i="3"/>
  <c r="L4" i="1"/>
  <c r="L2" i="1"/>
  <c r="O2" i="1"/>
  <c r="S3" i="1"/>
  <c r="S7" i="1"/>
  <c r="S8" i="1"/>
  <c r="M2" i="1"/>
  <c r="S4" i="1"/>
  <c r="P4" i="1"/>
  <c r="R4" i="1"/>
  <c r="Q4" i="1"/>
  <c r="S9" i="1"/>
  <c r="L8" i="1"/>
  <c r="O8" i="1"/>
  <c r="O4" i="1"/>
  <c r="M4" i="1"/>
  <c r="N4" i="1"/>
  <c r="L9" i="1"/>
  <c r="L7" i="1"/>
  <c r="L5" i="1"/>
  <c r="L3" i="1"/>
  <c r="Q3" i="3"/>
  <c r="Q12" i="3"/>
  <c r="S12" i="3"/>
  <c r="O12" i="3"/>
  <c r="P12" i="3"/>
  <c r="N12" i="3"/>
  <c r="R12" i="3"/>
  <c r="Q14" i="3"/>
  <c r="S14" i="3"/>
  <c r="N14" i="3"/>
  <c r="O14" i="3"/>
  <c r="P14" i="3"/>
  <c r="Q11" i="3"/>
  <c r="R11" i="3"/>
  <c r="S11" i="3"/>
  <c r="P11" i="3"/>
  <c r="N11" i="3"/>
  <c r="O11" i="3"/>
  <c r="Q17" i="3"/>
  <c r="S17" i="3"/>
  <c r="P17" i="3"/>
  <c r="N17" i="3"/>
  <c r="R17" i="3"/>
  <c r="O17" i="3"/>
  <c r="Q15" i="3"/>
  <c r="S15" i="3"/>
  <c r="N15" i="3"/>
  <c r="R15" i="3"/>
  <c r="P15" i="3"/>
  <c r="O15" i="3"/>
  <c r="Q13" i="3"/>
  <c r="S13" i="3"/>
  <c r="P13" i="3"/>
  <c r="N13" i="3"/>
  <c r="O13" i="3"/>
  <c r="Q16" i="3"/>
  <c r="S16" i="3"/>
  <c r="P16" i="3"/>
  <c r="O16" i="3"/>
  <c r="R16" i="3"/>
  <c r="N16" i="3"/>
  <c r="S3" i="3"/>
  <c r="P3" i="3"/>
  <c r="N3" i="3"/>
  <c r="R3" i="3"/>
  <c r="N6" i="3"/>
  <c r="P6" i="3"/>
  <c r="R6" i="3"/>
  <c r="P2" i="1"/>
  <c r="R2" i="1"/>
  <c r="Q6" i="3"/>
  <c r="S6" i="3"/>
  <c r="Q8" i="3"/>
  <c r="S8" i="3"/>
  <c r="P8" i="3"/>
  <c r="N8" i="3"/>
  <c r="O8" i="3"/>
  <c r="R8" i="3"/>
  <c r="Q9" i="3"/>
  <c r="S9" i="3"/>
  <c r="N9" i="3"/>
  <c r="O9" i="3"/>
  <c r="P9" i="3"/>
  <c r="Q4" i="3"/>
  <c r="S4" i="3"/>
  <c r="O4" i="3"/>
  <c r="P4" i="3"/>
  <c r="N4" i="3"/>
  <c r="R4" i="3"/>
  <c r="Q7" i="3"/>
  <c r="S7" i="3"/>
  <c r="O7" i="3"/>
  <c r="N7" i="3"/>
  <c r="R7" i="3"/>
  <c r="P7" i="3"/>
  <c r="N2" i="1"/>
  <c r="Q2" i="1"/>
  <c r="P8" i="1"/>
  <c r="R3" i="1"/>
  <c r="Q3" i="1"/>
  <c r="N8" i="1"/>
  <c r="Q8" i="1"/>
  <c r="O9" i="1"/>
  <c r="Q9" i="1"/>
  <c r="M8" i="1"/>
  <c r="R8" i="1"/>
  <c r="P3" i="1"/>
  <c r="N3" i="1"/>
  <c r="M3" i="1"/>
  <c r="O3" i="1"/>
  <c r="P9" i="1"/>
  <c r="R9" i="1"/>
  <c r="M9" i="1"/>
  <c r="N9" i="1"/>
  <c r="N6" i="1"/>
  <c r="M6" i="1"/>
  <c r="O6" i="1"/>
  <c r="O5" i="1"/>
  <c r="Q5" i="1"/>
  <c r="P5" i="1"/>
  <c r="R5" i="1"/>
  <c r="M5" i="1"/>
  <c r="N5" i="1"/>
  <c r="P7" i="1"/>
  <c r="R7" i="1"/>
  <c r="M7" i="1"/>
  <c r="Q7" i="1"/>
  <c r="O7" i="1"/>
  <c r="N7" i="1"/>
  <c r="R13" i="3"/>
  <c r="R14" i="3"/>
  <c r="R9" i="3"/>
  <c r="Q6" i="1"/>
</calcChain>
</file>

<file path=xl/sharedStrings.xml><?xml version="1.0" encoding="utf-8"?>
<sst xmlns="http://schemas.openxmlformats.org/spreadsheetml/2006/main" count="105" uniqueCount="62">
  <si>
    <t>R</t>
  </si>
  <si>
    <t>G</t>
  </si>
  <si>
    <t>B</t>
  </si>
  <si>
    <t>H</t>
  </si>
  <si>
    <t>S</t>
  </si>
  <si>
    <t>L</t>
  </si>
  <si>
    <t>R'</t>
  </si>
  <si>
    <t>G'</t>
  </si>
  <si>
    <t>B'</t>
  </si>
  <si>
    <t>Cmax</t>
  </si>
  <si>
    <t>Cmin</t>
  </si>
  <si>
    <t>deltha</t>
  </si>
  <si>
    <t>Kleur</t>
  </si>
  <si>
    <t>olive</t>
  </si>
  <si>
    <t>Setting</t>
  </si>
  <si>
    <t>H1'</t>
  </si>
  <si>
    <t>H2'</t>
  </si>
  <si>
    <t>H3'</t>
  </si>
  <si>
    <t>S'</t>
  </si>
  <si>
    <t>ALS(L2==0;0;ALS(J2==G2;M2;ALS(J2==H2;N2;O2)))</t>
  </si>
  <si>
    <t>Formule van H</t>
  </si>
  <si>
    <t>Silver</t>
  </si>
  <si>
    <t>rgb(128, 128, 0)</t>
  </si>
  <si>
    <t>/</t>
  </si>
  <si>
    <t>test</t>
  </si>
  <si>
    <t>Zwart</t>
  </si>
  <si>
    <t>Rood</t>
  </si>
  <si>
    <t>Groen</t>
  </si>
  <si>
    <t>Blauw</t>
  </si>
  <si>
    <t>098618</t>
  </si>
  <si>
    <t xml:space="preserve">#FF0000	</t>
  </si>
  <si>
    <t xml:space="preserve">#FFFFFF	</t>
  </si>
  <si>
    <t xml:space="preserve">#00FF00	</t>
  </si>
  <si>
    <t xml:space="preserve">#0000FF	</t>
  </si>
  <si>
    <t xml:space="preserve">#FFFF00	</t>
  </si>
  <si>
    <t xml:space="preserve">#00FFFF	</t>
  </si>
  <si>
    <t xml:space="preserve">#FF00FF	</t>
  </si>
  <si>
    <t xml:space="preserve">#BFBFBF	</t>
  </si>
  <si>
    <t xml:space="preserve">#808080	</t>
  </si>
  <si>
    <t xml:space="preserve">#800000	</t>
  </si>
  <si>
    <t xml:space="preserve">#808000	</t>
  </si>
  <si>
    <t xml:space="preserve">#008000	</t>
  </si>
  <si>
    <t xml:space="preserve">#800080	</t>
  </si>
  <si>
    <t xml:space="preserve">#008080	</t>
  </si>
  <si>
    <t xml:space="preserve">#000080	</t>
  </si>
  <si>
    <t>Black</t>
  </si>
  <si>
    <t>White</t>
  </si>
  <si>
    <t>Red</t>
  </si>
  <si>
    <t>Lime</t>
  </si>
  <si>
    <t>Blue</t>
  </si>
  <si>
    <t>Yellow</t>
  </si>
  <si>
    <t>Cyan</t>
  </si>
  <si>
    <t>Magenta</t>
  </si>
  <si>
    <t>Gray</t>
  </si>
  <si>
    <t>Maroon</t>
  </si>
  <si>
    <t>Olive</t>
  </si>
  <si>
    <t>Green</t>
  </si>
  <si>
    <t>Purple</t>
  </si>
  <si>
    <t>Teal</t>
  </si>
  <si>
    <t>Navy</t>
  </si>
  <si>
    <t>Hex (input)</t>
  </si>
  <si>
    <t>66a6e5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</si>
</sst>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7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7" borderId="1" xfId="0" applyFill="1" applyBorder="1"/>
    <xf numFmtId="0" fontId="0" fillId="2" borderId="0" xfId="0" applyFill="1" applyBorder="1"/>
    <xf numFmtId="0" fontId="0" fillId="3" borderId="7" xfId="0" applyFill="1" applyBorder="1"/>
    <xf numFmtId="0" fontId="0" fillId="5" borderId="4" xfId="0" applyFill="1" applyBorder="1"/>
    <xf numFmtId="0" fontId="0" fillId="4" borderId="5" xfId="0" applyFill="1" applyBorder="1"/>
    <xf numFmtId="0" fontId="0" fillId="6" borderId="6" xfId="0" applyFill="1" applyBorder="1"/>
    <xf numFmtId="0" fontId="0" fillId="5" borderId="1" xfId="0" applyFill="1" applyBorder="1"/>
    <xf numFmtId="0" fontId="0" fillId="4" borderId="0" xfId="0" applyFill="1" applyBorder="1"/>
    <xf numFmtId="0" fontId="0" fillId="6" borderId="7" xfId="0" applyFill="1" applyBorder="1"/>
    <xf numFmtId="0" fontId="0" fillId="0" borderId="0" xfId="0" applyBorder="1"/>
    <xf numFmtId="0" fontId="0" fillId="8" borderId="2" xfId="0" applyFill="1" applyBorder="1"/>
    <xf numFmtId="0" fontId="0" fillId="8" borderId="3" xfId="0" applyFill="1" applyBorder="1"/>
    <xf numFmtId="0" fontId="0" fillId="0" borderId="0" xfId="0" quotePrefix="1"/>
  </cellXfs>
  <cellStyles count="1">
    <cellStyle name="Stand." xfId="0" builtinId="0"/>
  </cellStyles>
  <dxfs count="0"/>
  <tableStyles count="0" defaultTableStyle="TableStyleMedium2" defaultPivotStyle="PivotStyleLight16"/>
  <colors>
    <mruColors>
      <color rgb="FF819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5" x14ac:dyDescent="0.2"/>
  <cols>
    <col min="3" max="3" width="14.33203125" customWidth="1"/>
    <col min="4" max="4" width="8.83203125" style="11"/>
    <col min="5" max="5" width="8.83203125" style="12"/>
    <col min="6" max="6" width="8.83203125" style="13"/>
    <col min="7" max="7" width="5.83203125" style="1" customWidth="1"/>
    <col min="8" max="12" width="5.83203125" customWidth="1"/>
    <col min="13" max="13" width="3.83203125" style="14" customWidth="1"/>
    <col min="14" max="16" width="3.83203125" customWidth="1"/>
    <col min="17" max="17" width="8.83203125" style="5"/>
    <col min="18" max="18" width="8.83203125" style="6"/>
    <col min="19" max="19" width="8.83203125" style="7"/>
  </cols>
  <sheetData>
    <row r="1" spans="1:20" s="15" customFormat="1" x14ac:dyDescent="0.2">
      <c r="A1" s="15" t="s">
        <v>14</v>
      </c>
      <c r="B1" s="15" t="s">
        <v>12</v>
      </c>
      <c r="C1" s="15" t="s">
        <v>23</v>
      </c>
      <c r="D1" s="8" t="s">
        <v>0</v>
      </c>
      <c r="E1" s="9" t="s">
        <v>1</v>
      </c>
      <c r="F1" s="10" t="s">
        <v>2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15</v>
      </c>
      <c r="N1" s="15" t="s">
        <v>16</v>
      </c>
      <c r="O1" s="15" t="s">
        <v>17</v>
      </c>
      <c r="P1" s="15" t="s">
        <v>18</v>
      </c>
      <c r="Q1" s="2" t="s">
        <v>3</v>
      </c>
      <c r="R1" s="3" t="s">
        <v>4</v>
      </c>
      <c r="S1" s="4" t="s">
        <v>5</v>
      </c>
      <c r="T1" s="15" t="s">
        <v>20</v>
      </c>
    </row>
    <row r="2" spans="1:20" x14ac:dyDescent="0.2">
      <c r="A2" t="s">
        <v>24</v>
      </c>
      <c r="B2" t="s">
        <v>13</v>
      </c>
      <c r="C2" t="s">
        <v>22</v>
      </c>
      <c r="D2" s="11">
        <v>128</v>
      </c>
      <c r="E2" s="12">
        <v>128</v>
      </c>
      <c r="F2" s="13">
        <v>0</v>
      </c>
      <c r="G2" s="1">
        <f t="shared" ref="G2:I3" si="0">D2/255</f>
        <v>0.50196078431372548</v>
      </c>
      <c r="H2">
        <f t="shared" si="0"/>
        <v>0.50196078431372548</v>
      </c>
      <c r="I2">
        <f t="shared" si="0"/>
        <v>0</v>
      </c>
      <c r="J2">
        <f>MAX(G2:I2)</f>
        <v>0.50196078431372548</v>
      </c>
      <c r="K2">
        <f>MIN(G2:I2)</f>
        <v>0</v>
      </c>
      <c r="L2">
        <f>J2-K2</f>
        <v>0.50196078431372548</v>
      </c>
      <c r="M2" s="14">
        <f>60*(MOD(((H2-I2)/L2),6))</f>
        <v>60</v>
      </c>
      <c r="N2">
        <f>60*(((I2-G2)/L2)+2)</f>
        <v>60</v>
      </c>
      <c r="O2">
        <f>60*(((G2-H2)/L2)+4)</f>
        <v>240</v>
      </c>
      <c r="P2">
        <f t="shared" ref="P2:P9" si="1">L2/(1-ABS(2*S2-1))</f>
        <v>1.003921568627451</v>
      </c>
      <c r="Q2" s="5">
        <f t="shared" ref="Q2:Q9" si="2">ROUND(IF(L2=0,0,IF(J2=G2,M2,IF(J2=H2,N2,O2))),0)</f>
        <v>60</v>
      </c>
      <c r="R2" s="6">
        <f t="shared" ref="R2:R9" si="3">ROUND(IF(L2=0,0,P2),2)</f>
        <v>1</v>
      </c>
      <c r="S2" s="7">
        <f>ROUND((J2+K2)/2,2)</f>
        <v>0.25</v>
      </c>
      <c r="T2" t="s">
        <v>19</v>
      </c>
    </row>
    <row r="3" spans="1:20" x14ac:dyDescent="0.2">
      <c r="A3" t="s">
        <v>24</v>
      </c>
      <c r="B3" t="s">
        <v>21</v>
      </c>
      <c r="D3" s="11">
        <v>191</v>
      </c>
      <c r="E3" s="12">
        <v>191</v>
      </c>
      <c r="F3" s="13">
        <v>191</v>
      </c>
      <c r="G3" s="1">
        <f t="shared" si="0"/>
        <v>0.74901960784313726</v>
      </c>
      <c r="H3">
        <f t="shared" si="0"/>
        <v>0.74901960784313726</v>
      </c>
      <c r="I3">
        <f t="shared" si="0"/>
        <v>0.74901960784313726</v>
      </c>
      <c r="J3">
        <f>MAX(G3:I3)</f>
        <v>0.74901960784313726</v>
      </c>
      <c r="K3">
        <f>MIN(G3:I3)</f>
        <v>0.74901960784313726</v>
      </c>
      <c r="L3">
        <f>J3-K3</f>
        <v>0</v>
      </c>
      <c r="M3" s="14" t="e">
        <f>60*(MOD(((H3-I3)/L3),6))</f>
        <v>#DIV/0!</v>
      </c>
      <c r="N3" t="e">
        <f>60*(((I3-G3)/L3)+2)</f>
        <v>#DIV/0!</v>
      </c>
      <c r="O3" t="e">
        <f>60*(((G3-H3)/L3)+4)</f>
        <v>#DIV/0!</v>
      </c>
      <c r="P3">
        <f t="shared" si="1"/>
        <v>0</v>
      </c>
      <c r="Q3" s="5">
        <f t="shared" si="2"/>
        <v>0</v>
      </c>
      <c r="R3" s="6">
        <f t="shared" si="3"/>
        <v>0</v>
      </c>
      <c r="S3" s="7">
        <f t="shared" ref="S3:S9" si="4">ROUND((J3+K3)/2,2)</f>
        <v>0.75</v>
      </c>
    </row>
    <row r="4" spans="1:20" x14ac:dyDescent="0.2">
      <c r="A4" t="s">
        <v>24</v>
      </c>
      <c r="B4" t="s">
        <v>25</v>
      </c>
      <c r="D4" s="11">
        <v>0</v>
      </c>
      <c r="E4" s="12">
        <v>0</v>
      </c>
      <c r="F4" s="13">
        <v>0</v>
      </c>
      <c r="G4" s="1">
        <f t="shared" ref="G4:G9" si="5">D4/255</f>
        <v>0</v>
      </c>
      <c r="H4">
        <f t="shared" ref="H4:H9" si="6">E4/255</f>
        <v>0</v>
      </c>
      <c r="I4">
        <f t="shared" ref="I4:I9" si="7">F4/255</f>
        <v>0</v>
      </c>
      <c r="J4">
        <f t="shared" ref="J4:J9" si="8">MAX(G4:I4)</f>
        <v>0</v>
      </c>
      <c r="K4">
        <f t="shared" ref="K4:K9" si="9">MIN(G4:I4)</f>
        <v>0</v>
      </c>
      <c r="L4">
        <f t="shared" ref="L4:L9" si="10">J4-K4</f>
        <v>0</v>
      </c>
      <c r="M4" s="14" t="e">
        <f t="shared" ref="M4:M9" si="11">60*(MOD(((H4-I4)/L4),6))</f>
        <v>#DIV/0!</v>
      </c>
      <c r="N4" t="e">
        <f t="shared" ref="N4:N9" si="12">60*(((I4-G4)/L4)+2)</f>
        <v>#DIV/0!</v>
      </c>
      <c r="O4" t="e">
        <f t="shared" ref="O4:O9" si="13">60*(((G4-H4)/L4)+4)</f>
        <v>#DIV/0!</v>
      </c>
      <c r="P4" t="e">
        <f t="shared" si="1"/>
        <v>#DIV/0!</v>
      </c>
      <c r="Q4" s="5">
        <f t="shared" si="2"/>
        <v>0</v>
      </c>
      <c r="R4" s="6">
        <f t="shared" si="3"/>
        <v>0</v>
      </c>
      <c r="S4" s="7">
        <f t="shared" si="4"/>
        <v>0</v>
      </c>
    </row>
    <row r="5" spans="1:20" x14ac:dyDescent="0.2">
      <c r="A5" t="s">
        <v>24</v>
      </c>
      <c r="B5" t="s">
        <v>61</v>
      </c>
      <c r="C5" t="str">
        <f>HEX2DEC(LEFT(B5,2))&amp;"-"&amp;HEX2DEC(MID(B5,3,2))&amp;"-"&amp;HEX2DEC(RIGHT(B5,2))</f>
        <v>102-166-229</v>
      </c>
      <c r="D5" s="11">
        <v>102</v>
      </c>
      <c r="E5" s="12">
        <v>166</v>
      </c>
      <c r="F5" s="13">
        <v>229</v>
      </c>
      <c r="G5" s="1">
        <f t="shared" si="5"/>
        <v>0.4</v>
      </c>
      <c r="H5">
        <f t="shared" si="6"/>
        <v>0.65098039215686276</v>
      </c>
      <c r="I5">
        <f t="shared" si="7"/>
        <v>0.89803921568627454</v>
      </c>
      <c r="J5">
        <f t="shared" si="8"/>
        <v>0.89803921568627454</v>
      </c>
      <c r="K5">
        <f t="shared" si="9"/>
        <v>0.4</v>
      </c>
      <c r="L5">
        <f t="shared" si="10"/>
        <v>0.49803921568627452</v>
      </c>
      <c r="M5" s="14">
        <f t="shared" si="11"/>
        <v>330.23622047244095</v>
      </c>
      <c r="N5">
        <f t="shared" si="12"/>
        <v>180</v>
      </c>
      <c r="O5">
        <f t="shared" si="13"/>
        <v>209.76377952755905</v>
      </c>
      <c r="P5">
        <f t="shared" si="1"/>
        <v>0.71148459383753504</v>
      </c>
      <c r="Q5" s="5">
        <f t="shared" si="2"/>
        <v>210</v>
      </c>
      <c r="R5" s="6">
        <f t="shared" si="3"/>
        <v>0.71</v>
      </c>
      <c r="S5" s="7">
        <f t="shared" si="4"/>
        <v>0.65</v>
      </c>
    </row>
    <row r="6" spans="1:20" x14ac:dyDescent="0.2">
      <c r="A6" t="s">
        <v>24</v>
      </c>
      <c r="B6" s="17" t="s">
        <v>29</v>
      </c>
      <c r="C6" t="str">
        <f>HEX2DEC(LEFT(B6,2))&amp;"-"&amp;HEX2DEC(MID(B6,3,2))&amp;"-"&amp;HEX2DEC(RIGHT(B6,2))</f>
        <v>9-134-24</v>
      </c>
      <c r="D6" s="11">
        <v>9</v>
      </c>
      <c r="E6" s="12">
        <v>134</v>
      </c>
      <c r="F6" s="13">
        <v>24</v>
      </c>
      <c r="G6" s="1">
        <f t="shared" si="5"/>
        <v>3.5294117647058823E-2</v>
      </c>
      <c r="H6">
        <f t="shared" si="6"/>
        <v>0.52549019607843139</v>
      </c>
      <c r="I6">
        <f t="shared" si="7"/>
        <v>9.4117647058823528E-2</v>
      </c>
      <c r="J6">
        <f t="shared" si="8"/>
        <v>0.52549019607843139</v>
      </c>
      <c r="K6">
        <f t="shared" si="9"/>
        <v>3.5294117647058823E-2</v>
      </c>
      <c r="L6">
        <f t="shared" si="10"/>
        <v>0.49019607843137258</v>
      </c>
      <c r="M6" s="14">
        <f t="shared" si="11"/>
        <v>52.8</v>
      </c>
      <c r="N6">
        <f t="shared" si="12"/>
        <v>127.2</v>
      </c>
      <c r="O6">
        <f t="shared" si="13"/>
        <v>180</v>
      </c>
      <c r="P6">
        <f t="shared" si="1"/>
        <v>0.87535014005602241</v>
      </c>
      <c r="Q6" s="5">
        <f t="shared" si="2"/>
        <v>127</v>
      </c>
      <c r="R6" s="6">
        <f t="shared" si="3"/>
        <v>0.88</v>
      </c>
      <c r="S6" s="7">
        <f t="shared" si="4"/>
        <v>0.28000000000000003</v>
      </c>
    </row>
    <row r="7" spans="1:20" x14ac:dyDescent="0.2">
      <c r="A7" t="s">
        <v>24</v>
      </c>
      <c r="B7" t="s">
        <v>26</v>
      </c>
      <c r="D7" s="11">
        <v>255</v>
      </c>
      <c r="E7" s="12">
        <v>0</v>
      </c>
      <c r="F7" s="13">
        <v>0</v>
      </c>
      <c r="G7" s="1">
        <f t="shared" si="5"/>
        <v>1</v>
      </c>
      <c r="H7">
        <f t="shared" si="6"/>
        <v>0</v>
      </c>
      <c r="I7">
        <f t="shared" si="7"/>
        <v>0</v>
      </c>
      <c r="J7">
        <f t="shared" si="8"/>
        <v>1</v>
      </c>
      <c r="K7">
        <f t="shared" si="9"/>
        <v>0</v>
      </c>
      <c r="L7">
        <f t="shared" si="10"/>
        <v>1</v>
      </c>
      <c r="M7" s="14">
        <f t="shared" si="11"/>
        <v>0</v>
      </c>
      <c r="N7">
        <f t="shared" si="12"/>
        <v>60</v>
      </c>
      <c r="O7">
        <f t="shared" si="13"/>
        <v>300</v>
      </c>
      <c r="P7">
        <f t="shared" si="1"/>
        <v>1</v>
      </c>
      <c r="Q7" s="5">
        <f t="shared" si="2"/>
        <v>0</v>
      </c>
      <c r="R7" s="6">
        <f t="shared" si="3"/>
        <v>1</v>
      </c>
      <c r="S7" s="7">
        <f t="shared" si="4"/>
        <v>0.5</v>
      </c>
    </row>
    <row r="8" spans="1:20" x14ac:dyDescent="0.2">
      <c r="A8" t="s">
        <v>24</v>
      </c>
      <c r="B8" t="s">
        <v>27</v>
      </c>
      <c r="D8" s="11">
        <v>0</v>
      </c>
      <c r="E8" s="12">
        <v>255</v>
      </c>
      <c r="F8" s="13">
        <v>0</v>
      </c>
      <c r="G8" s="1">
        <f t="shared" si="5"/>
        <v>0</v>
      </c>
      <c r="H8">
        <f t="shared" si="6"/>
        <v>1</v>
      </c>
      <c r="I8">
        <f t="shared" si="7"/>
        <v>0</v>
      </c>
      <c r="J8">
        <f t="shared" si="8"/>
        <v>1</v>
      </c>
      <c r="K8">
        <f t="shared" si="9"/>
        <v>0</v>
      </c>
      <c r="L8">
        <f t="shared" si="10"/>
        <v>1</v>
      </c>
      <c r="M8" s="14">
        <f t="shared" si="11"/>
        <v>60</v>
      </c>
      <c r="N8">
        <f t="shared" si="12"/>
        <v>120</v>
      </c>
      <c r="O8">
        <f t="shared" si="13"/>
        <v>180</v>
      </c>
      <c r="P8">
        <f t="shared" si="1"/>
        <v>1</v>
      </c>
      <c r="Q8" s="5">
        <f t="shared" si="2"/>
        <v>120</v>
      </c>
      <c r="R8" s="6">
        <f t="shared" si="3"/>
        <v>1</v>
      </c>
      <c r="S8" s="7">
        <f t="shared" si="4"/>
        <v>0.5</v>
      </c>
    </row>
    <row r="9" spans="1:20" x14ac:dyDescent="0.2">
      <c r="A9" t="s">
        <v>24</v>
      </c>
      <c r="B9" t="s">
        <v>28</v>
      </c>
      <c r="D9" s="11">
        <v>0</v>
      </c>
      <c r="E9" s="12">
        <v>0</v>
      </c>
      <c r="F9" s="13">
        <v>255</v>
      </c>
      <c r="G9" s="1">
        <f t="shared" si="5"/>
        <v>0</v>
      </c>
      <c r="H9">
        <f t="shared" si="6"/>
        <v>0</v>
      </c>
      <c r="I9">
        <f t="shared" si="7"/>
        <v>1</v>
      </c>
      <c r="J9">
        <f t="shared" si="8"/>
        <v>1</v>
      </c>
      <c r="K9">
        <f t="shared" si="9"/>
        <v>0</v>
      </c>
      <c r="L9">
        <f t="shared" si="10"/>
        <v>1</v>
      </c>
      <c r="M9" s="14">
        <f t="shared" si="11"/>
        <v>300</v>
      </c>
      <c r="N9">
        <f t="shared" si="12"/>
        <v>180</v>
      </c>
      <c r="O9">
        <f t="shared" si="13"/>
        <v>240</v>
      </c>
      <c r="P9">
        <f t="shared" si="1"/>
        <v>1</v>
      </c>
      <c r="Q9" s="5">
        <f t="shared" si="2"/>
        <v>240</v>
      </c>
      <c r="R9" s="6">
        <f t="shared" si="3"/>
        <v>1</v>
      </c>
      <c r="S9" s="7">
        <f t="shared" si="4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"/>
  <sheetViews>
    <sheetView workbookViewId="0">
      <pane ySplit="1" topLeftCell="A2" activePane="bottomLeft" state="frozen"/>
      <selection pane="bottomLeft" activeCell="W19" sqref="W19"/>
    </sheetView>
  </sheetViews>
  <sheetFormatPr baseColWidth="10" defaultColWidth="8.83203125" defaultRowHeight="15" x14ac:dyDescent="0.2"/>
  <cols>
    <col min="4" max="4" width="11.1640625" customWidth="1"/>
    <col min="5" max="5" width="8.83203125" style="11"/>
    <col min="6" max="6" width="8.83203125" style="12"/>
    <col min="7" max="7" width="8.83203125" style="13"/>
    <col min="8" max="8" width="5.83203125" style="1" hidden="1" customWidth="1"/>
    <col min="9" max="13" width="5.83203125" hidden="1" customWidth="1"/>
    <col min="14" max="14" width="3.83203125" style="14" hidden="1" customWidth="1"/>
    <col min="15" max="17" width="3.83203125" hidden="1" customWidth="1"/>
    <col min="18" max="18" width="8.83203125" style="5"/>
    <col min="19" max="19" width="8.83203125" style="6"/>
    <col min="20" max="20" width="8.83203125" style="7"/>
  </cols>
  <sheetData>
    <row r="1" spans="2:20" s="15" customFormat="1" x14ac:dyDescent="0.2">
      <c r="B1" s="15" t="s">
        <v>14</v>
      </c>
      <c r="C1" s="15" t="s">
        <v>12</v>
      </c>
      <c r="D1" s="15" t="s">
        <v>60</v>
      </c>
      <c r="E1" s="8" t="s">
        <v>0</v>
      </c>
      <c r="F1" s="9" t="s">
        <v>1</v>
      </c>
      <c r="G1" s="10" t="s">
        <v>2</v>
      </c>
      <c r="H1" s="16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15</v>
      </c>
      <c r="O1" s="15" t="s">
        <v>16</v>
      </c>
      <c r="P1" s="15" t="s">
        <v>17</v>
      </c>
      <c r="Q1" s="15" t="s">
        <v>18</v>
      </c>
      <c r="R1" s="2" t="s">
        <v>3</v>
      </c>
      <c r="S1" s="3" t="s">
        <v>4</v>
      </c>
      <c r="T1" s="4" t="s">
        <v>5</v>
      </c>
    </row>
    <row r="2" spans="2:20" x14ac:dyDescent="0.2">
      <c r="B2" t="s">
        <v>24</v>
      </c>
      <c r="C2" t="s">
        <v>45</v>
      </c>
      <c r="D2" t="s">
        <v>30</v>
      </c>
      <c r="E2" s="11">
        <f>HEX2DEC(MID(D2,2,2))</f>
        <v>255</v>
      </c>
      <c r="F2" s="12">
        <f>HEX2DEC(MID(D2,4,2))</f>
        <v>0</v>
      </c>
      <c r="G2" s="13">
        <f>HEX2DEC(MID(D2,6,2))</f>
        <v>0</v>
      </c>
      <c r="H2" s="1">
        <f t="shared" ref="H2:J3" si="0">E2/255</f>
        <v>1</v>
      </c>
      <c r="I2">
        <f t="shared" si="0"/>
        <v>0</v>
      </c>
      <c r="J2">
        <f t="shared" si="0"/>
        <v>0</v>
      </c>
      <c r="K2">
        <f>MAX(H2:J2)</f>
        <v>1</v>
      </c>
      <c r="L2">
        <f>MIN(H2:J2)</f>
        <v>0</v>
      </c>
      <c r="M2">
        <f>K2-L2</f>
        <v>1</v>
      </c>
      <c r="N2" s="14">
        <f>60*(MOD(((I2-J2)/M2),6))</f>
        <v>0</v>
      </c>
      <c r="O2">
        <f>60*(((J2-H2)/M2)+2)</f>
        <v>60</v>
      </c>
      <c r="P2">
        <f>60*(((H2-I2)/M2)+4)</f>
        <v>300</v>
      </c>
      <c r="Q2">
        <f t="shared" ref="Q2:Q9" si="1">M2/(1-ABS(2*T2-1))</f>
        <v>1</v>
      </c>
      <c r="R2" s="5">
        <f t="shared" ref="R2:R9" si="2">ROUND(IF(M2=0,0,IF(K2=H2,N2,IF(K2=I2,O2,P2))),0)</f>
        <v>0</v>
      </c>
      <c r="S2" s="6">
        <f t="shared" ref="S2:S9" si="3">ROUND(IF(M2=0,0,Q2),2)</f>
        <v>1</v>
      </c>
      <c r="T2" s="7">
        <f>ROUND((K2+L2)/2,2)</f>
        <v>0.5</v>
      </c>
    </row>
    <row r="3" spans="2:20" x14ac:dyDescent="0.2">
      <c r="B3" t="s">
        <v>24</v>
      </c>
      <c r="C3" t="s">
        <v>46</v>
      </c>
      <c r="D3" t="s">
        <v>31</v>
      </c>
      <c r="E3" s="11">
        <f t="shared" ref="E3:E10" si="4">HEX2DEC(MID(D3,2,2))</f>
        <v>255</v>
      </c>
      <c r="F3" s="12">
        <f t="shared" ref="F3:F10" si="5">HEX2DEC(MID(D3,4,2))</f>
        <v>255</v>
      </c>
      <c r="G3" s="13">
        <f t="shared" ref="G3:G10" si="6">HEX2DEC(MID(D3,6,2))</f>
        <v>255</v>
      </c>
      <c r="H3" s="1">
        <f t="shared" si="0"/>
        <v>1</v>
      </c>
      <c r="I3">
        <f t="shared" si="0"/>
        <v>1</v>
      </c>
      <c r="J3">
        <f t="shared" si="0"/>
        <v>1</v>
      </c>
      <c r="K3">
        <f>MAX(H3:J3)</f>
        <v>1</v>
      </c>
      <c r="L3">
        <f>MIN(H3:J3)</f>
        <v>1</v>
      </c>
      <c r="M3">
        <f>K3-L3</f>
        <v>0</v>
      </c>
      <c r="N3" s="14" t="e">
        <f>60*(MOD(((I3-J3)/M3),6))</f>
        <v>#DIV/0!</v>
      </c>
      <c r="O3" t="e">
        <f>60*(((J3-H3)/M3)+2)</f>
        <v>#DIV/0!</v>
      </c>
      <c r="P3" t="e">
        <f>60*(((H3-I3)/M3)+4)</f>
        <v>#DIV/0!</v>
      </c>
      <c r="Q3" t="e">
        <f t="shared" si="1"/>
        <v>#DIV/0!</v>
      </c>
      <c r="R3" s="5">
        <f t="shared" si="2"/>
        <v>0</v>
      </c>
      <c r="S3" s="6">
        <f t="shared" si="3"/>
        <v>0</v>
      </c>
      <c r="T3" s="7">
        <f t="shared" ref="T3:T10" si="7">ROUND((K3+L3)/2,2)</f>
        <v>1</v>
      </c>
    </row>
    <row r="4" spans="2:20" x14ac:dyDescent="0.2">
      <c r="B4" t="s">
        <v>24</v>
      </c>
      <c r="C4" t="s">
        <v>47</v>
      </c>
      <c r="D4" t="s">
        <v>30</v>
      </c>
      <c r="E4" s="11">
        <f t="shared" si="4"/>
        <v>255</v>
      </c>
      <c r="F4" s="12">
        <f t="shared" si="5"/>
        <v>0</v>
      </c>
      <c r="G4" s="13">
        <f t="shared" si="6"/>
        <v>0</v>
      </c>
      <c r="H4" s="1">
        <f t="shared" ref="H4:J11" si="8">E4/255</f>
        <v>1</v>
      </c>
      <c r="I4">
        <f t="shared" si="8"/>
        <v>0</v>
      </c>
      <c r="J4">
        <f t="shared" si="8"/>
        <v>0</v>
      </c>
      <c r="K4">
        <f t="shared" ref="K4:K11" si="9">MAX(H4:J4)</f>
        <v>1</v>
      </c>
      <c r="L4">
        <f t="shared" ref="L4:L11" si="10">MIN(H4:J4)</f>
        <v>0</v>
      </c>
      <c r="M4">
        <f t="shared" ref="M4:M11" si="11">K4-L4</f>
        <v>1</v>
      </c>
      <c r="N4" s="14">
        <f t="shared" ref="N4:N11" si="12">60*(MOD(((I4-J4)/M4),6))</f>
        <v>0</v>
      </c>
      <c r="O4">
        <f t="shared" ref="O4:O11" si="13">60*(((J4-H4)/M4)+2)</f>
        <v>60</v>
      </c>
      <c r="P4">
        <f t="shared" ref="P4:P11" si="14">60*(((H4-I4)/M4)+4)</f>
        <v>300</v>
      </c>
      <c r="Q4">
        <f t="shared" si="1"/>
        <v>1</v>
      </c>
      <c r="R4" s="5">
        <f t="shared" si="2"/>
        <v>0</v>
      </c>
      <c r="S4" s="6">
        <f t="shared" si="3"/>
        <v>1</v>
      </c>
      <c r="T4" s="7">
        <f t="shared" si="7"/>
        <v>0.5</v>
      </c>
    </row>
    <row r="5" spans="2:20" x14ac:dyDescent="0.2">
      <c r="B5" t="s">
        <v>24</v>
      </c>
      <c r="C5" t="s">
        <v>48</v>
      </c>
      <c r="D5" t="s">
        <v>32</v>
      </c>
      <c r="E5" s="11">
        <f t="shared" si="4"/>
        <v>0</v>
      </c>
      <c r="F5" s="12">
        <f t="shared" si="5"/>
        <v>255</v>
      </c>
      <c r="G5" s="13">
        <f t="shared" si="6"/>
        <v>0</v>
      </c>
      <c r="H5" s="1">
        <f t="shared" si="8"/>
        <v>0</v>
      </c>
      <c r="I5">
        <f t="shared" si="8"/>
        <v>1</v>
      </c>
      <c r="J5">
        <f t="shared" si="8"/>
        <v>0</v>
      </c>
      <c r="K5">
        <f t="shared" si="9"/>
        <v>1</v>
      </c>
      <c r="L5">
        <f t="shared" si="10"/>
        <v>0</v>
      </c>
      <c r="M5">
        <f t="shared" si="11"/>
        <v>1</v>
      </c>
      <c r="N5" s="14">
        <f t="shared" si="12"/>
        <v>60</v>
      </c>
      <c r="O5">
        <f t="shared" si="13"/>
        <v>120</v>
      </c>
      <c r="P5">
        <f t="shared" si="14"/>
        <v>180</v>
      </c>
      <c r="Q5">
        <f t="shared" si="1"/>
        <v>1</v>
      </c>
      <c r="R5" s="5">
        <f t="shared" si="2"/>
        <v>120</v>
      </c>
      <c r="S5" s="6">
        <f t="shared" si="3"/>
        <v>1</v>
      </c>
      <c r="T5" s="7">
        <f t="shared" si="7"/>
        <v>0.5</v>
      </c>
    </row>
    <row r="6" spans="2:20" x14ac:dyDescent="0.2">
      <c r="B6" t="s">
        <v>24</v>
      </c>
      <c r="C6" t="s">
        <v>49</v>
      </c>
      <c r="D6" t="s">
        <v>33</v>
      </c>
      <c r="E6" s="11">
        <f t="shared" si="4"/>
        <v>0</v>
      </c>
      <c r="F6" s="12">
        <f t="shared" si="5"/>
        <v>0</v>
      </c>
      <c r="G6" s="13">
        <f t="shared" si="6"/>
        <v>255</v>
      </c>
      <c r="H6" s="1">
        <f t="shared" si="8"/>
        <v>0</v>
      </c>
      <c r="I6">
        <f t="shared" si="8"/>
        <v>0</v>
      </c>
      <c r="J6">
        <f t="shared" si="8"/>
        <v>1</v>
      </c>
      <c r="K6">
        <f t="shared" si="9"/>
        <v>1</v>
      </c>
      <c r="L6">
        <f t="shared" si="10"/>
        <v>0</v>
      </c>
      <c r="M6">
        <f t="shared" si="11"/>
        <v>1</v>
      </c>
      <c r="N6" s="14">
        <f t="shared" si="12"/>
        <v>300</v>
      </c>
      <c r="O6">
        <f t="shared" si="13"/>
        <v>180</v>
      </c>
      <c r="P6">
        <f t="shared" si="14"/>
        <v>240</v>
      </c>
      <c r="Q6">
        <f t="shared" si="1"/>
        <v>1</v>
      </c>
      <c r="R6" s="5">
        <f t="shared" si="2"/>
        <v>240</v>
      </c>
      <c r="S6" s="6">
        <f t="shared" si="3"/>
        <v>1</v>
      </c>
      <c r="T6" s="7">
        <f t="shared" si="7"/>
        <v>0.5</v>
      </c>
    </row>
    <row r="7" spans="2:20" x14ac:dyDescent="0.2">
      <c r="B7" t="s">
        <v>24</v>
      </c>
      <c r="C7" t="s">
        <v>50</v>
      </c>
      <c r="D7" t="s">
        <v>34</v>
      </c>
      <c r="E7" s="11">
        <f t="shared" si="4"/>
        <v>255</v>
      </c>
      <c r="F7" s="12">
        <f t="shared" si="5"/>
        <v>255</v>
      </c>
      <c r="G7" s="13">
        <f t="shared" si="6"/>
        <v>0</v>
      </c>
      <c r="H7" s="1">
        <f t="shared" si="8"/>
        <v>1</v>
      </c>
      <c r="I7">
        <f t="shared" si="8"/>
        <v>1</v>
      </c>
      <c r="J7">
        <f t="shared" si="8"/>
        <v>0</v>
      </c>
      <c r="K7">
        <f t="shared" si="9"/>
        <v>1</v>
      </c>
      <c r="L7">
        <f t="shared" si="10"/>
        <v>0</v>
      </c>
      <c r="M7">
        <f t="shared" si="11"/>
        <v>1</v>
      </c>
      <c r="N7" s="14">
        <f t="shared" si="12"/>
        <v>60</v>
      </c>
      <c r="O7">
        <f t="shared" si="13"/>
        <v>60</v>
      </c>
      <c r="P7">
        <f t="shared" si="14"/>
        <v>240</v>
      </c>
      <c r="Q7">
        <f t="shared" si="1"/>
        <v>1</v>
      </c>
      <c r="R7" s="5">
        <f t="shared" si="2"/>
        <v>60</v>
      </c>
      <c r="S7" s="6">
        <f t="shared" si="3"/>
        <v>1</v>
      </c>
      <c r="T7" s="7">
        <f t="shared" si="7"/>
        <v>0.5</v>
      </c>
    </row>
    <row r="8" spans="2:20" x14ac:dyDescent="0.2">
      <c r="B8" t="s">
        <v>24</v>
      </c>
      <c r="C8" t="s">
        <v>51</v>
      </c>
      <c r="D8" t="s">
        <v>35</v>
      </c>
      <c r="E8" s="11">
        <f t="shared" si="4"/>
        <v>0</v>
      </c>
      <c r="F8" s="12">
        <f t="shared" si="5"/>
        <v>255</v>
      </c>
      <c r="G8" s="13">
        <f t="shared" si="6"/>
        <v>255</v>
      </c>
      <c r="H8" s="1">
        <f t="shared" si="8"/>
        <v>0</v>
      </c>
      <c r="I8">
        <f t="shared" si="8"/>
        <v>1</v>
      </c>
      <c r="J8">
        <f t="shared" si="8"/>
        <v>1</v>
      </c>
      <c r="K8">
        <f t="shared" si="9"/>
        <v>1</v>
      </c>
      <c r="L8">
        <f t="shared" si="10"/>
        <v>0</v>
      </c>
      <c r="M8">
        <f t="shared" si="11"/>
        <v>1</v>
      </c>
      <c r="N8" s="14">
        <f t="shared" si="12"/>
        <v>0</v>
      </c>
      <c r="O8">
        <f t="shared" si="13"/>
        <v>180</v>
      </c>
      <c r="P8">
        <f t="shared" si="14"/>
        <v>180</v>
      </c>
      <c r="Q8">
        <f t="shared" si="1"/>
        <v>1</v>
      </c>
      <c r="R8" s="5">
        <f t="shared" si="2"/>
        <v>180</v>
      </c>
      <c r="S8" s="6">
        <f t="shared" si="3"/>
        <v>1</v>
      </c>
      <c r="T8" s="7">
        <f t="shared" si="7"/>
        <v>0.5</v>
      </c>
    </row>
    <row r="9" spans="2:20" x14ac:dyDescent="0.2">
      <c r="B9" t="s">
        <v>24</v>
      </c>
      <c r="C9" t="s">
        <v>52</v>
      </c>
      <c r="D9" t="s">
        <v>36</v>
      </c>
      <c r="E9" s="11">
        <f t="shared" si="4"/>
        <v>255</v>
      </c>
      <c r="F9" s="12">
        <f t="shared" si="5"/>
        <v>0</v>
      </c>
      <c r="G9" s="13">
        <f t="shared" si="6"/>
        <v>255</v>
      </c>
      <c r="H9" s="1">
        <f t="shared" si="8"/>
        <v>1</v>
      </c>
      <c r="I9">
        <f t="shared" si="8"/>
        <v>0</v>
      </c>
      <c r="J9">
        <f t="shared" si="8"/>
        <v>1</v>
      </c>
      <c r="K9">
        <f t="shared" si="9"/>
        <v>1</v>
      </c>
      <c r="L9">
        <f t="shared" si="10"/>
        <v>0</v>
      </c>
      <c r="M9">
        <f t="shared" si="11"/>
        <v>1</v>
      </c>
      <c r="N9" s="14">
        <f t="shared" si="12"/>
        <v>300</v>
      </c>
      <c r="O9">
        <f t="shared" si="13"/>
        <v>120</v>
      </c>
      <c r="P9">
        <f t="shared" si="14"/>
        <v>300</v>
      </c>
      <c r="Q9">
        <f t="shared" si="1"/>
        <v>1</v>
      </c>
      <c r="R9" s="5">
        <f t="shared" si="2"/>
        <v>300</v>
      </c>
      <c r="S9" s="6">
        <f t="shared" si="3"/>
        <v>1</v>
      </c>
      <c r="T9" s="7">
        <f t="shared" si="7"/>
        <v>0.5</v>
      </c>
    </row>
    <row r="10" spans="2:20" x14ac:dyDescent="0.2">
      <c r="B10" t="s">
        <v>24</v>
      </c>
      <c r="C10" t="s">
        <v>21</v>
      </c>
      <c r="D10" t="s">
        <v>37</v>
      </c>
      <c r="E10" s="11">
        <f t="shared" si="4"/>
        <v>191</v>
      </c>
      <c r="F10" s="12">
        <f t="shared" si="5"/>
        <v>191</v>
      </c>
      <c r="G10" s="13">
        <f t="shared" si="6"/>
        <v>191</v>
      </c>
      <c r="H10" s="1">
        <f t="shared" si="8"/>
        <v>0.74901960784313726</v>
      </c>
      <c r="I10">
        <f t="shared" si="8"/>
        <v>0.74901960784313726</v>
      </c>
      <c r="J10">
        <f t="shared" si="8"/>
        <v>0.74901960784313726</v>
      </c>
      <c r="K10">
        <f t="shared" si="9"/>
        <v>0.74901960784313726</v>
      </c>
      <c r="L10">
        <f t="shared" si="10"/>
        <v>0.74901960784313726</v>
      </c>
      <c r="M10">
        <f t="shared" si="11"/>
        <v>0</v>
      </c>
      <c r="N10" s="14" t="e">
        <f t="shared" si="12"/>
        <v>#DIV/0!</v>
      </c>
      <c r="O10" t="e">
        <f t="shared" si="13"/>
        <v>#DIV/0!</v>
      </c>
      <c r="P10" t="e">
        <f t="shared" si="14"/>
        <v>#DIV/0!</v>
      </c>
      <c r="Q10">
        <f t="shared" ref="Q10:Q17" si="15">M10/(1-ABS(2*T10-1))</f>
        <v>0</v>
      </c>
      <c r="R10" s="5">
        <f t="shared" ref="R10:R17" si="16">ROUND(IF(M10=0,0,IF(K10=H10,N10,IF(K10=I10,O10,P10))),0)</f>
        <v>0</v>
      </c>
      <c r="S10" s="6">
        <f t="shared" ref="S10:S17" si="17">ROUND(IF(M10=0,0,Q10),2)</f>
        <v>0</v>
      </c>
      <c r="T10" s="7">
        <f t="shared" si="7"/>
        <v>0.75</v>
      </c>
    </row>
    <row r="11" spans="2:20" x14ac:dyDescent="0.2">
      <c r="B11" t="s">
        <v>24</v>
      </c>
      <c r="C11" t="s">
        <v>53</v>
      </c>
      <c r="D11" t="s">
        <v>38</v>
      </c>
      <c r="E11" s="11">
        <f t="shared" ref="E11:E17" si="18">HEX2DEC(MID(D11,2,2))</f>
        <v>128</v>
      </c>
      <c r="F11" s="12">
        <f t="shared" ref="F11:F17" si="19">HEX2DEC(MID(D11,4,2))</f>
        <v>128</v>
      </c>
      <c r="G11" s="13">
        <f t="shared" ref="G11:G17" si="20">HEX2DEC(MID(D11,6,2))</f>
        <v>128</v>
      </c>
      <c r="H11" s="1">
        <f t="shared" si="8"/>
        <v>0.50196078431372548</v>
      </c>
      <c r="I11">
        <f t="shared" si="8"/>
        <v>0.50196078431372548</v>
      </c>
      <c r="J11">
        <f t="shared" si="8"/>
        <v>0.50196078431372548</v>
      </c>
      <c r="K11">
        <f t="shared" si="9"/>
        <v>0.50196078431372548</v>
      </c>
      <c r="L11">
        <f t="shared" si="10"/>
        <v>0.50196078431372548</v>
      </c>
      <c r="M11">
        <f t="shared" si="11"/>
        <v>0</v>
      </c>
      <c r="N11" s="14" t="e">
        <f t="shared" si="12"/>
        <v>#DIV/0!</v>
      </c>
      <c r="O11" t="e">
        <f t="shared" si="13"/>
        <v>#DIV/0!</v>
      </c>
      <c r="P11" t="e">
        <f t="shared" si="14"/>
        <v>#DIV/0!</v>
      </c>
      <c r="Q11">
        <f t="shared" si="15"/>
        <v>0</v>
      </c>
      <c r="R11" s="5">
        <f t="shared" si="16"/>
        <v>0</v>
      </c>
      <c r="S11" s="6">
        <f t="shared" si="17"/>
        <v>0</v>
      </c>
      <c r="T11" s="7">
        <f t="shared" ref="T11:T17" si="21">ROUND((K11+L11)/2,2)</f>
        <v>0.5</v>
      </c>
    </row>
    <row r="12" spans="2:20" x14ac:dyDescent="0.2">
      <c r="B12" t="s">
        <v>24</v>
      </c>
      <c r="C12" t="s">
        <v>54</v>
      </c>
      <c r="D12" t="s">
        <v>39</v>
      </c>
      <c r="E12" s="11">
        <f t="shared" si="18"/>
        <v>128</v>
      </c>
      <c r="F12" s="12">
        <f t="shared" si="19"/>
        <v>0</v>
      </c>
      <c r="G12" s="13">
        <f t="shared" si="20"/>
        <v>0</v>
      </c>
      <c r="H12" s="1">
        <f t="shared" ref="H12:H17" si="22">E12/255</f>
        <v>0.50196078431372548</v>
      </c>
      <c r="I12">
        <f t="shared" ref="I12:I17" si="23">F12/255</f>
        <v>0</v>
      </c>
      <c r="J12">
        <f t="shared" ref="J12:J17" si="24">G12/255</f>
        <v>0</v>
      </c>
      <c r="K12">
        <f t="shared" ref="K12:K17" si="25">MAX(H12:J12)</f>
        <v>0.50196078431372548</v>
      </c>
      <c r="L12">
        <f t="shared" ref="L12:L17" si="26">MIN(H12:J12)</f>
        <v>0</v>
      </c>
      <c r="M12">
        <f t="shared" ref="M12:M17" si="27">K12-L12</f>
        <v>0.50196078431372548</v>
      </c>
      <c r="N12" s="14">
        <f t="shared" ref="N12:N17" si="28">60*(MOD(((I12-J12)/M12),6))</f>
        <v>0</v>
      </c>
      <c r="O12">
        <f t="shared" ref="O12:O17" si="29">60*(((J12-H12)/M12)+2)</f>
        <v>60</v>
      </c>
      <c r="P12">
        <f t="shared" ref="P12:P17" si="30">60*(((H12-I12)/M12)+4)</f>
        <v>300</v>
      </c>
      <c r="Q12">
        <f t="shared" si="15"/>
        <v>1.003921568627451</v>
      </c>
      <c r="R12" s="5">
        <f t="shared" si="16"/>
        <v>0</v>
      </c>
      <c r="S12" s="6">
        <f t="shared" si="17"/>
        <v>1</v>
      </c>
      <c r="T12" s="7">
        <f t="shared" si="21"/>
        <v>0.25</v>
      </c>
    </row>
    <row r="13" spans="2:20" x14ac:dyDescent="0.2">
      <c r="B13" t="s">
        <v>24</v>
      </c>
      <c r="C13" t="s">
        <v>55</v>
      </c>
      <c r="D13" t="s">
        <v>40</v>
      </c>
      <c r="E13" s="11">
        <f t="shared" si="18"/>
        <v>128</v>
      </c>
      <c r="F13" s="12">
        <f t="shared" si="19"/>
        <v>128</v>
      </c>
      <c r="G13" s="13">
        <f t="shared" si="20"/>
        <v>0</v>
      </c>
      <c r="H13" s="1">
        <f t="shared" si="22"/>
        <v>0.50196078431372548</v>
      </c>
      <c r="I13">
        <f t="shared" si="23"/>
        <v>0.50196078431372548</v>
      </c>
      <c r="J13">
        <f t="shared" si="24"/>
        <v>0</v>
      </c>
      <c r="K13">
        <f t="shared" si="25"/>
        <v>0.50196078431372548</v>
      </c>
      <c r="L13">
        <f t="shared" si="26"/>
        <v>0</v>
      </c>
      <c r="M13">
        <f t="shared" si="27"/>
        <v>0.50196078431372548</v>
      </c>
      <c r="N13" s="14">
        <f t="shared" si="28"/>
        <v>60</v>
      </c>
      <c r="O13">
        <f t="shared" si="29"/>
        <v>60</v>
      </c>
      <c r="P13">
        <f t="shared" si="30"/>
        <v>240</v>
      </c>
      <c r="Q13">
        <f t="shared" si="15"/>
        <v>1.003921568627451</v>
      </c>
      <c r="R13" s="5">
        <f t="shared" si="16"/>
        <v>60</v>
      </c>
      <c r="S13" s="6">
        <f t="shared" si="17"/>
        <v>1</v>
      </c>
      <c r="T13" s="7">
        <f t="shared" si="21"/>
        <v>0.25</v>
      </c>
    </row>
    <row r="14" spans="2:20" x14ac:dyDescent="0.2">
      <c r="B14" t="s">
        <v>24</v>
      </c>
      <c r="C14" t="s">
        <v>56</v>
      </c>
      <c r="D14" t="s">
        <v>41</v>
      </c>
      <c r="E14" s="11">
        <f t="shared" si="18"/>
        <v>0</v>
      </c>
      <c r="F14" s="12">
        <f t="shared" si="19"/>
        <v>128</v>
      </c>
      <c r="G14" s="13">
        <f t="shared" si="20"/>
        <v>0</v>
      </c>
      <c r="H14" s="1">
        <f t="shared" si="22"/>
        <v>0</v>
      </c>
      <c r="I14">
        <f t="shared" si="23"/>
        <v>0.50196078431372548</v>
      </c>
      <c r="J14">
        <f t="shared" si="24"/>
        <v>0</v>
      </c>
      <c r="K14">
        <f t="shared" si="25"/>
        <v>0.50196078431372548</v>
      </c>
      <c r="L14">
        <f t="shared" si="26"/>
        <v>0</v>
      </c>
      <c r="M14">
        <f t="shared" si="27"/>
        <v>0.50196078431372548</v>
      </c>
      <c r="N14" s="14">
        <f t="shared" si="28"/>
        <v>60</v>
      </c>
      <c r="O14">
        <f t="shared" si="29"/>
        <v>120</v>
      </c>
      <c r="P14">
        <f t="shared" si="30"/>
        <v>180</v>
      </c>
      <c r="Q14">
        <f t="shared" si="15"/>
        <v>1.003921568627451</v>
      </c>
      <c r="R14" s="5">
        <f t="shared" si="16"/>
        <v>120</v>
      </c>
      <c r="S14" s="6">
        <f t="shared" si="17"/>
        <v>1</v>
      </c>
      <c r="T14" s="7">
        <f t="shared" si="21"/>
        <v>0.25</v>
      </c>
    </row>
    <row r="15" spans="2:20" x14ac:dyDescent="0.2">
      <c r="B15" t="s">
        <v>24</v>
      </c>
      <c r="C15" t="s">
        <v>57</v>
      </c>
      <c r="D15" t="s">
        <v>42</v>
      </c>
      <c r="E15" s="11">
        <f t="shared" si="18"/>
        <v>128</v>
      </c>
      <c r="F15" s="12">
        <f t="shared" si="19"/>
        <v>0</v>
      </c>
      <c r="G15" s="13">
        <f t="shared" si="20"/>
        <v>128</v>
      </c>
      <c r="H15" s="1">
        <f t="shared" si="22"/>
        <v>0.50196078431372548</v>
      </c>
      <c r="I15">
        <f t="shared" si="23"/>
        <v>0</v>
      </c>
      <c r="J15">
        <f t="shared" si="24"/>
        <v>0.50196078431372548</v>
      </c>
      <c r="K15">
        <f t="shared" si="25"/>
        <v>0.50196078431372548</v>
      </c>
      <c r="L15">
        <f t="shared" si="26"/>
        <v>0</v>
      </c>
      <c r="M15">
        <f t="shared" si="27"/>
        <v>0.50196078431372548</v>
      </c>
      <c r="N15" s="14">
        <f t="shared" si="28"/>
        <v>300</v>
      </c>
      <c r="O15">
        <f t="shared" si="29"/>
        <v>120</v>
      </c>
      <c r="P15">
        <f t="shared" si="30"/>
        <v>300</v>
      </c>
      <c r="Q15">
        <f t="shared" si="15"/>
        <v>1.003921568627451</v>
      </c>
      <c r="R15" s="5">
        <f t="shared" si="16"/>
        <v>300</v>
      </c>
      <c r="S15" s="6">
        <f t="shared" si="17"/>
        <v>1</v>
      </c>
      <c r="T15" s="7">
        <f t="shared" si="21"/>
        <v>0.25</v>
      </c>
    </row>
    <row r="16" spans="2:20" x14ac:dyDescent="0.2">
      <c r="B16" t="s">
        <v>24</v>
      </c>
      <c r="C16" t="s">
        <v>58</v>
      </c>
      <c r="D16" t="s">
        <v>43</v>
      </c>
      <c r="E16" s="11">
        <f t="shared" si="18"/>
        <v>0</v>
      </c>
      <c r="F16" s="12">
        <f t="shared" si="19"/>
        <v>128</v>
      </c>
      <c r="G16" s="13">
        <f t="shared" si="20"/>
        <v>128</v>
      </c>
      <c r="H16" s="1">
        <f t="shared" si="22"/>
        <v>0</v>
      </c>
      <c r="I16">
        <f t="shared" si="23"/>
        <v>0.50196078431372548</v>
      </c>
      <c r="J16">
        <f t="shared" si="24"/>
        <v>0.50196078431372548</v>
      </c>
      <c r="K16">
        <f t="shared" si="25"/>
        <v>0.50196078431372548</v>
      </c>
      <c r="L16">
        <f t="shared" si="26"/>
        <v>0</v>
      </c>
      <c r="M16">
        <f t="shared" si="27"/>
        <v>0.50196078431372548</v>
      </c>
      <c r="N16" s="14">
        <f t="shared" si="28"/>
        <v>0</v>
      </c>
      <c r="O16">
        <f t="shared" si="29"/>
        <v>180</v>
      </c>
      <c r="P16">
        <f t="shared" si="30"/>
        <v>180</v>
      </c>
      <c r="Q16">
        <f t="shared" si="15"/>
        <v>1.003921568627451</v>
      </c>
      <c r="R16" s="5">
        <f t="shared" si="16"/>
        <v>180</v>
      </c>
      <c r="S16" s="6">
        <f t="shared" si="17"/>
        <v>1</v>
      </c>
      <c r="T16" s="7">
        <f t="shared" si="21"/>
        <v>0.25</v>
      </c>
    </row>
    <row r="17" spans="2:20" x14ac:dyDescent="0.2">
      <c r="B17" t="s">
        <v>24</v>
      </c>
      <c r="C17" t="s">
        <v>59</v>
      </c>
      <c r="D17" t="s">
        <v>44</v>
      </c>
      <c r="E17" s="11">
        <f t="shared" si="18"/>
        <v>0</v>
      </c>
      <c r="F17" s="12">
        <f t="shared" si="19"/>
        <v>0</v>
      </c>
      <c r="G17" s="13">
        <f t="shared" si="20"/>
        <v>128</v>
      </c>
      <c r="H17" s="1">
        <f t="shared" si="22"/>
        <v>0</v>
      </c>
      <c r="I17">
        <f t="shared" si="23"/>
        <v>0</v>
      </c>
      <c r="J17">
        <f t="shared" si="24"/>
        <v>0.50196078431372548</v>
      </c>
      <c r="K17">
        <f t="shared" si="25"/>
        <v>0.50196078431372548</v>
      </c>
      <c r="L17">
        <f t="shared" si="26"/>
        <v>0</v>
      </c>
      <c r="M17">
        <f t="shared" si="27"/>
        <v>0.50196078431372548</v>
      </c>
      <c r="N17" s="14">
        <f t="shared" si="28"/>
        <v>300</v>
      </c>
      <c r="O17">
        <f t="shared" si="29"/>
        <v>180</v>
      </c>
      <c r="P17">
        <f t="shared" si="30"/>
        <v>240</v>
      </c>
      <c r="Q17">
        <f t="shared" si="15"/>
        <v>1.003921568627451</v>
      </c>
      <c r="R17" s="5">
        <f t="shared" si="16"/>
        <v>240</v>
      </c>
      <c r="S17" s="6">
        <f t="shared" si="17"/>
        <v>1</v>
      </c>
      <c r="T17" s="7">
        <f t="shared" si="21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</vt:lpstr>
      <vt:lpstr>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Geert</dc:creator>
  <cp:lastModifiedBy>Microsoft Office-gebruiker</cp:lastModifiedBy>
  <dcterms:created xsi:type="dcterms:W3CDTF">2020-02-17T18:59:29Z</dcterms:created>
  <dcterms:modified xsi:type="dcterms:W3CDTF">2020-03-09T13:07:12Z</dcterms:modified>
</cp:coreProperties>
</file>