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/>
  </bookViews>
  <sheets>
    <sheet name="TDA8425" sheetId="5" r:id="rId1"/>
    <sheet name="YM7128" sheetId="4" r:id="rId2"/>
    <sheet name="YMF262" sheetId="1" r:id="rId3"/>
  </sheets>
  <calcPr calcId="125725"/>
</workbook>
</file>

<file path=xl/calcChain.xml><?xml version="1.0" encoding="utf-8"?>
<calcChain xmlns="http://schemas.openxmlformats.org/spreadsheetml/2006/main">
  <c r="F5" i="5"/>
  <c r="F6" s="1"/>
  <c r="F7" s="1"/>
  <c r="E5"/>
  <c r="E6" s="1"/>
  <c r="E7" s="1"/>
  <c r="T4"/>
  <c r="T5" s="1"/>
  <c r="S4"/>
  <c r="S5" s="1"/>
  <c r="S6" s="1"/>
  <c r="S7" s="1"/>
  <c r="R4"/>
  <c r="N4"/>
  <c r="N5" s="1"/>
  <c r="M4"/>
  <c r="M5" s="1"/>
  <c r="M6" s="1"/>
  <c r="M7" s="1"/>
  <c r="L4"/>
  <c r="H4"/>
  <c r="H5" s="1"/>
  <c r="H6" s="1"/>
  <c r="H7" s="1"/>
  <c r="F4"/>
  <c r="E4"/>
  <c r="D4"/>
  <c r="U2"/>
  <c r="U8" s="1"/>
  <c r="U7" s="1"/>
  <c r="O2"/>
  <c r="O8" s="1"/>
  <c r="O7" s="1"/>
  <c r="I2"/>
  <c r="I8" s="1"/>
  <c r="I7" s="1"/>
  <c r="G2"/>
  <c r="G8" s="1"/>
  <c r="G7" s="1"/>
  <c r="T4" i="4"/>
  <c r="S4"/>
  <c r="S5" s="1"/>
  <c r="S6" s="1"/>
  <c r="S7" s="1"/>
  <c r="R4"/>
  <c r="N4"/>
  <c r="M4"/>
  <c r="M5" s="1"/>
  <c r="M6" s="1"/>
  <c r="M7" s="1"/>
  <c r="L4"/>
  <c r="H4"/>
  <c r="F4"/>
  <c r="E4"/>
  <c r="D4"/>
  <c r="U2"/>
  <c r="U8" s="1"/>
  <c r="U7" s="1"/>
  <c r="O2"/>
  <c r="O9" s="1"/>
  <c r="I2"/>
  <c r="I8" s="1"/>
  <c r="I7" s="1"/>
  <c r="G2"/>
  <c r="G8" s="1"/>
  <c r="G7" s="1"/>
  <c r="U3" i="1"/>
  <c r="U4"/>
  <c r="U5"/>
  <c r="U6"/>
  <c r="U7"/>
  <c r="U8"/>
  <c r="U9"/>
  <c r="U10"/>
  <c r="U11"/>
  <c r="U2"/>
  <c r="T13"/>
  <c r="S13"/>
  <c r="R13"/>
  <c r="O3"/>
  <c r="O4"/>
  <c r="O5"/>
  <c r="O6"/>
  <c r="O7"/>
  <c r="O8"/>
  <c r="O9"/>
  <c r="O10"/>
  <c r="O11"/>
  <c r="O2"/>
  <c r="I3"/>
  <c r="I4"/>
  <c r="I5"/>
  <c r="I6"/>
  <c r="I7"/>
  <c r="I8"/>
  <c r="I9"/>
  <c r="I10"/>
  <c r="I11"/>
  <c r="I2"/>
  <c r="G3"/>
  <c r="G4"/>
  <c r="G5"/>
  <c r="G6"/>
  <c r="G7"/>
  <c r="G8"/>
  <c r="G9"/>
  <c r="G10"/>
  <c r="G11"/>
  <c r="G2"/>
  <c r="N13"/>
  <c r="N14" s="1"/>
  <c r="N15" s="1"/>
  <c r="N16" s="1"/>
  <c r="M13"/>
  <c r="M14" s="1"/>
  <c r="M15" s="1"/>
  <c r="M16" s="1"/>
  <c r="L13"/>
  <c r="E13"/>
  <c r="F13"/>
  <c r="H13"/>
  <c r="H14" s="1"/>
  <c r="D13"/>
  <c r="T6" i="5" l="1"/>
  <c r="T7" s="1"/>
  <c r="U9"/>
  <c r="O18" i="1"/>
  <c r="N6" i="5"/>
  <c r="N7" s="1"/>
  <c r="O9"/>
  <c r="I9"/>
  <c r="G9"/>
  <c r="U9" i="4"/>
  <c r="O8"/>
  <c r="O7" s="1"/>
  <c r="T5"/>
  <c r="T6" s="1"/>
  <c r="T7" s="1"/>
  <c r="E5"/>
  <c r="E6" s="1"/>
  <c r="E7" s="1"/>
  <c r="I18" i="1"/>
  <c r="H15"/>
  <c r="H16" s="1"/>
  <c r="E14"/>
  <c r="E15" s="1"/>
  <c r="E16" s="1"/>
  <c r="G18"/>
  <c r="G17"/>
  <c r="G16" s="1"/>
  <c r="H5" i="4"/>
  <c r="F5"/>
  <c r="N5"/>
  <c r="N6" s="1"/>
  <c r="N7" s="1"/>
  <c r="I9"/>
  <c r="G9"/>
  <c r="F14" i="1"/>
  <c r="O17"/>
  <c r="O16" s="1"/>
  <c r="I17"/>
  <c r="I16" s="1"/>
  <c r="U17"/>
  <c r="U16" s="1"/>
  <c r="S14"/>
  <c r="S15" s="1"/>
  <c r="S16" s="1"/>
  <c r="T14"/>
  <c r="U18"/>
  <c r="H6" i="4" l="1"/>
  <c r="H7" s="1"/>
  <c r="F6"/>
  <c r="F7" s="1"/>
  <c r="F15" i="1"/>
  <c r="F16" s="1"/>
  <c r="T15"/>
  <c r="T16" s="1"/>
</calcChain>
</file>

<file path=xl/sharedStrings.xml><?xml version="1.0" encoding="utf-8"?>
<sst xmlns="http://schemas.openxmlformats.org/spreadsheetml/2006/main" count="84" uniqueCount="33">
  <si>
    <t>SCORE</t>
  </si>
  <si>
    <t>dummy</t>
  </si>
  <si>
    <t>none</t>
  </si>
  <si>
    <t>x86_avx2</t>
  </si>
  <si>
    <t>x86_sse41</t>
  </si>
  <si>
    <t>BeyondSN.vgm</t>
  </si>
  <si>
    <t>bmf1_1.ref</t>
  </si>
  <si>
    <t>bmf1_2.ref</t>
  </si>
  <si>
    <t>crusader.raw</t>
  </si>
  <si>
    <t>doofus.dro</t>
  </si>
  <si>
    <t>dro_v2.dro</t>
  </si>
  <si>
    <t>dystopia.ref</t>
  </si>
  <si>
    <t>GALWAY.ref</t>
  </si>
  <si>
    <t>inc.raw</t>
  </si>
  <si>
    <t>loudness.ref</t>
  </si>
  <si>
    <t>arm_neon</t>
  </si>
  <si>
    <t>TOTAL</t>
  </si>
  <si>
    <t>CORE</t>
  </si>
  <si>
    <t>RATIO</t>
  </si>
  <si>
    <t>SPEEDUP</t>
  </si>
  <si>
    <t>AVERAGE</t>
  </si>
  <si>
    <t>STDEV</t>
  </si>
  <si>
    <t>RPi5-NEON</t>
  </si>
  <si>
    <t>BBB-NEON</t>
  </si>
  <si>
    <t>6700k-AVX2</t>
  </si>
  <si>
    <t>6700k-SSE4.1</t>
  </si>
  <si>
    <t>RPi5</t>
  </si>
  <si>
    <t>BBB</t>
  </si>
  <si>
    <t>6700k</t>
  </si>
  <si>
    <t>x86_avx</t>
  </si>
  <si>
    <t>6700k-AVX</t>
  </si>
  <si>
    <t>TDA8425</t>
  </si>
  <si>
    <t>YM7128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</si>
</sst>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%"/>
    <numFmt numFmtId="166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4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0" fillId="0" borderId="0" xfId="0"/>
    <xf numFmtId="0" fontId="0" fillId="0" borderId="0" xfId="0"/>
    <xf numFmtId="0" fontId="16" fillId="0" borderId="0" xfId="0" applyFont="1"/>
    <xf numFmtId="166" fontId="16" fillId="0" borderId="0" xfId="0" applyNumberFormat="1" applyFont="1"/>
    <xf numFmtId="166" fontId="16" fillId="0" borderId="0" xfId="1" applyNumberFormat="1" applyFont="1"/>
    <xf numFmtId="165" fontId="16" fillId="0" borderId="0" xfId="1" applyNumberFormat="1" applyFont="1"/>
    <xf numFmtId="164" fontId="16" fillId="0" borderId="0" xfId="1" applyNumberFormat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clustered"/>
        <c:ser>
          <c:idx val="3"/>
          <c:order val="0"/>
          <c:tx>
            <c:strRef>
              <c:f>'TDA8425'!$U$1</c:f>
              <c:strCache>
                <c:ptCount val="1"/>
                <c:pt idx="0">
                  <c:v>BBB-NEON</c:v>
                </c:pt>
              </c:strCache>
            </c:strRef>
          </c:tx>
          <c:cat>
            <c:strRef>
              <c:f>'TDA8425'!$A$2</c:f>
              <c:strCache>
                <c:ptCount val="1"/>
                <c:pt idx="0">
                  <c:v>TDA8425</c:v>
                </c:pt>
              </c:strCache>
            </c:strRef>
          </c:cat>
          <c:val>
            <c:numRef>
              <c:f>'TDA8425'!$U$2</c:f>
              <c:numCache>
                <c:formatCode>0.000</c:formatCode>
                <c:ptCount val="1"/>
                <c:pt idx="0">
                  <c:v>0.16700745094817804</c:v>
                </c:pt>
              </c:numCache>
            </c:numRef>
          </c:val>
        </c:ser>
        <c:ser>
          <c:idx val="2"/>
          <c:order val="1"/>
          <c:tx>
            <c:strRef>
              <c:f>'TDA8425'!$O$1</c:f>
              <c:strCache>
                <c:ptCount val="1"/>
                <c:pt idx="0">
                  <c:v>RPi5-NEON</c:v>
                </c:pt>
              </c:strCache>
            </c:strRef>
          </c:tx>
          <c:cat>
            <c:strRef>
              <c:f>'TDA8425'!$A$2</c:f>
              <c:strCache>
                <c:ptCount val="1"/>
                <c:pt idx="0">
                  <c:v>TDA8425</c:v>
                </c:pt>
              </c:strCache>
            </c:strRef>
          </c:cat>
          <c:val>
            <c:numRef>
              <c:f>'TDA8425'!$O$2</c:f>
              <c:numCache>
                <c:formatCode>0.000</c:formatCode>
                <c:ptCount val="1"/>
                <c:pt idx="0">
                  <c:v>0.51077560924840726</c:v>
                </c:pt>
              </c:numCache>
            </c:numRef>
          </c:val>
        </c:ser>
        <c:ser>
          <c:idx val="1"/>
          <c:order val="2"/>
          <c:tx>
            <c:strRef>
              <c:f>'TDA8425'!$I$1</c:f>
              <c:strCache>
                <c:ptCount val="1"/>
                <c:pt idx="0">
                  <c:v>6700k-SSE4.1</c:v>
                </c:pt>
              </c:strCache>
            </c:strRef>
          </c:tx>
          <c:cat>
            <c:strRef>
              <c:f>'TDA8425'!$A$2</c:f>
              <c:strCache>
                <c:ptCount val="1"/>
                <c:pt idx="0">
                  <c:v>TDA8425</c:v>
                </c:pt>
              </c:strCache>
            </c:strRef>
          </c:cat>
          <c:val>
            <c:numRef>
              <c:f>'TDA8425'!$I$2</c:f>
              <c:numCache>
                <c:formatCode>0.000</c:formatCode>
                <c:ptCount val="1"/>
                <c:pt idx="0">
                  <c:v>0.4859815851022885</c:v>
                </c:pt>
              </c:numCache>
            </c:numRef>
          </c:val>
        </c:ser>
        <c:ser>
          <c:idx val="0"/>
          <c:order val="3"/>
          <c:tx>
            <c:strRef>
              <c:f>'TDA8425'!$G$1</c:f>
              <c:strCache>
                <c:ptCount val="1"/>
                <c:pt idx="0">
                  <c:v>6700k-AVX2</c:v>
                </c:pt>
              </c:strCache>
            </c:strRef>
          </c:tx>
          <c:cat>
            <c:strRef>
              <c:f>'TDA8425'!$A$2</c:f>
              <c:strCache>
                <c:ptCount val="1"/>
                <c:pt idx="0">
                  <c:v>TDA8425</c:v>
                </c:pt>
              </c:strCache>
            </c:strRef>
          </c:cat>
          <c:val>
            <c:numRef>
              <c:f>'TDA8425'!$G$2</c:f>
              <c:numCache>
                <c:formatCode>0.000</c:formatCode>
                <c:ptCount val="1"/>
                <c:pt idx="0">
                  <c:v>0.39325576575776416</c:v>
                </c:pt>
              </c:numCache>
            </c:numRef>
          </c:val>
        </c:ser>
        <c:axId val="172395904"/>
        <c:axId val="172512384"/>
      </c:barChart>
      <c:catAx>
        <c:axId val="172395904"/>
        <c:scaling>
          <c:orientation val="minMax"/>
        </c:scaling>
        <c:axPos val="b"/>
        <c:tickLblPos val="nextTo"/>
        <c:crossAx val="172512384"/>
        <c:crosses val="autoZero"/>
        <c:auto val="1"/>
        <c:lblAlgn val="ctr"/>
        <c:lblOffset val="100"/>
      </c:catAx>
      <c:valAx>
        <c:axId val="172512384"/>
        <c:scaling>
          <c:orientation val="minMax"/>
          <c:max val="1"/>
          <c:min val="0"/>
        </c:scaling>
        <c:axPos val="l"/>
        <c:majorGridlines/>
        <c:numFmt formatCode="0.000" sourceLinked="1"/>
        <c:tickLblPos val="nextTo"/>
        <c:crossAx val="17239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clustered"/>
        <c:ser>
          <c:idx val="3"/>
          <c:order val="0"/>
          <c:tx>
            <c:strRef>
              <c:f>'YM7128'!$U$1</c:f>
              <c:strCache>
                <c:ptCount val="1"/>
                <c:pt idx="0">
                  <c:v>BBB-NEON</c:v>
                </c:pt>
              </c:strCache>
            </c:strRef>
          </c:tx>
          <c:cat>
            <c:strRef>
              <c:f>'YM7128'!$A$2:$A$2</c:f>
              <c:strCache>
                <c:ptCount val="1"/>
                <c:pt idx="0">
                  <c:v>YM7128</c:v>
                </c:pt>
              </c:strCache>
            </c:strRef>
          </c:cat>
          <c:val>
            <c:numRef>
              <c:f>'YM7128'!$U$2:$U$2</c:f>
              <c:numCache>
                <c:formatCode>0.000</c:formatCode>
                <c:ptCount val="1"/>
                <c:pt idx="0">
                  <c:v>0.2486705630690435</c:v>
                </c:pt>
              </c:numCache>
            </c:numRef>
          </c:val>
        </c:ser>
        <c:ser>
          <c:idx val="2"/>
          <c:order val="1"/>
          <c:tx>
            <c:strRef>
              <c:f>'YM7128'!$O$1</c:f>
              <c:strCache>
                <c:ptCount val="1"/>
                <c:pt idx="0">
                  <c:v>RPi5-NEON</c:v>
                </c:pt>
              </c:strCache>
            </c:strRef>
          </c:tx>
          <c:cat>
            <c:strRef>
              <c:f>'YM7128'!$A$2:$A$2</c:f>
              <c:strCache>
                <c:ptCount val="1"/>
                <c:pt idx="0">
                  <c:v>YM7128</c:v>
                </c:pt>
              </c:strCache>
            </c:strRef>
          </c:cat>
          <c:val>
            <c:numRef>
              <c:f>'YM7128'!$O$2:$O$2</c:f>
              <c:numCache>
                <c:formatCode>0.000</c:formatCode>
                <c:ptCount val="1"/>
                <c:pt idx="0">
                  <c:v>0.29816717240728635</c:v>
                </c:pt>
              </c:numCache>
            </c:numRef>
          </c:val>
        </c:ser>
        <c:ser>
          <c:idx val="1"/>
          <c:order val="2"/>
          <c:tx>
            <c:strRef>
              <c:f>'YM7128'!$I$1</c:f>
              <c:strCache>
                <c:ptCount val="1"/>
                <c:pt idx="0">
                  <c:v>6700k-SSE4.1</c:v>
                </c:pt>
              </c:strCache>
            </c:strRef>
          </c:tx>
          <c:cat>
            <c:strRef>
              <c:f>'YM7128'!$A$2:$A$2</c:f>
              <c:strCache>
                <c:ptCount val="1"/>
                <c:pt idx="0">
                  <c:v>YM7128</c:v>
                </c:pt>
              </c:strCache>
            </c:strRef>
          </c:cat>
          <c:val>
            <c:numRef>
              <c:f>'YM7128'!$I$2:$I$2</c:f>
              <c:numCache>
                <c:formatCode>0.000</c:formatCode>
                <c:ptCount val="1"/>
                <c:pt idx="0">
                  <c:v>0.17497199856294512</c:v>
                </c:pt>
              </c:numCache>
            </c:numRef>
          </c:val>
        </c:ser>
        <c:ser>
          <c:idx val="0"/>
          <c:order val="3"/>
          <c:tx>
            <c:strRef>
              <c:f>'YM7128'!$G$1</c:f>
              <c:strCache>
                <c:ptCount val="1"/>
                <c:pt idx="0">
                  <c:v>6700k-AVX</c:v>
                </c:pt>
              </c:strCache>
            </c:strRef>
          </c:tx>
          <c:cat>
            <c:strRef>
              <c:f>'YM7128'!$A$2:$A$2</c:f>
              <c:strCache>
                <c:ptCount val="1"/>
                <c:pt idx="0">
                  <c:v>YM7128</c:v>
                </c:pt>
              </c:strCache>
            </c:strRef>
          </c:cat>
          <c:val>
            <c:numRef>
              <c:f>'YM7128'!$G$2:$G$2</c:f>
              <c:numCache>
                <c:formatCode>0.000</c:formatCode>
                <c:ptCount val="1"/>
                <c:pt idx="0">
                  <c:v>0.16946681037215494</c:v>
                </c:pt>
              </c:numCache>
            </c:numRef>
          </c:val>
        </c:ser>
        <c:axId val="174930944"/>
        <c:axId val="174957312"/>
      </c:barChart>
      <c:catAx>
        <c:axId val="174930944"/>
        <c:scaling>
          <c:orientation val="minMax"/>
        </c:scaling>
        <c:axPos val="b"/>
        <c:tickLblPos val="nextTo"/>
        <c:crossAx val="174957312"/>
        <c:crosses val="autoZero"/>
        <c:auto val="1"/>
        <c:lblAlgn val="ctr"/>
        <c:lblOffset val="100"/>
      </c:catAx>
      <c:valAx>
        <c:axId val="174957312"/>
        <c:scaling>
          <c:orientation val="minMax"/>
          <c:max val="1"/>
          <c:min val="0"/>
        </c:scaling>
        <c:axPos val="l"/>
        <c:majorGridlines/>
        <c:numFmt formatCode="0.000" sourceLinked="1"/>
        <c:tickLblPos val="nextTo"/>
        <c:crossAx val="17493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clustered"/>
        <c:ser>
          <c:idx val="3"/>
          <c:order val="0"/>
          <c:tx>
            <c:strRef>
              <c:f>YMF262!$U$1</c:f>
              <c:strCache>
                <c:ptCount val="1"/>
                <c:pt idx="0">
                  <c:v>BBB-NEON</c:v>
                </c:pt>
              </c:strCache>
            </c:strRef>
          </c:tx>
          <c:cat>
            <c:strRef>
              <c:f>YMF262!$A$2:$A$11</c:f>
              <c:strCache>
                <c:ptCount val="10"/>
                <c:pt idx="0">
                  <c:v>BeyondSN.vgm</c:v>
                </c:pt>
                <c:pt idx="1">
                  <c:v>bmf1_1.ref</c:v>
                </c:pt>
                <c:pt idx="2">
                  <c:v>bmf1_2.ref</c:v>
                </c:pt>
                <c:pt idx="3">
                  <c:v>crusader.raw</c:v>
                </c:pt>
                <c:pt idx="4">
                  <c:v>doofus.dro</c:v>
                </c:pt>
                <c:pt idx="5">
                  <c:v>dro_v2.dro</c:v>
                </c:pt>
                <c:pt idx="6">
                  <c:v>dystopia.ref</c:v>
                </c:pt>
                <c:pt idx="7">
                  <c:v>GALWAY.ref</c:v>
                </c:pt>
                <c:pt idx="8">
                  <c:v>inc.raw</c:v>
                </c:pt>
                <c:pt idx="9">
                  <c:v>loudness.ref</c:v>
                </c:pt>
              </c:strCache>
            </c:strRef>
          </c:cat>
          <c:val>
            <c:numRef>
              <c:f>YMF262!$U$2:$U$11</c:f>
              <c:numCache>
                <c:formatCode>0.000</c:formatCode>
                <c:ptCount val="10"/>
                <c:pt idx="0">
                  <c:v>0.52731451008432706</c:v>
                </c:pt>
                <c:pt idx="1">
                  <c:v>0.57528183879147177</c:v>
                </c:pt>
                <c:pt idx="2">
                  <c:v>0.57259180250617692</c:v>
                </c:pt>
                <c:pt idx="3">
                  <c:v>0.58090853011507815</c:v>
                </c:pt>
                <c:pt idx="4">
                  <c:v>0.60914199392188895</c:v>
                </c:pt>
                <c:pt idx="5">
                  <c:v>0.57451031699169097</c:v>
                </c:pt>
                <c:pt idx="6">
                  <c:v>0.52796324805868</c:v>
                </c:pt>
                <c:pt idx="7">
                  <c:v>0.53610029367055978</c:v>
                </c:pt>
                <c:pt idx="8">
                  <c:v>0.58258942266097014</c:v>
                </c:pt>
                <c:pt idx="9">
                  <c:v>0.57599062560438674</c:v>
                </c:pt>
              </c:numCache>
            </c:numRef>
          </c:val>
        </c:ser>
        <c:ser>
          <c:idx val="2"/>
          <c:order val="1"/>
          <c:tx>
            <c:strRef>
              <c:f>YMF262!$O$1</c:f>
              <c:strCache>
                <c:ptCount val="1"/>
                <c:pt idx="0">
                  <c:v>RPi5-NEON</c:v>
                </c:pt>
              </c:strCache>
            </c:strRef>
          </c:tx>
          <c:cat>
            <c:strRef>
              <c:f>YMF262!$A$2:$A$11</c:f>
              <c:strCache>
                <c:ptCount val="10"/>
                <c:pt idx="0">
                  <c:v>BeyondSN.vgm</c:v>
                </c:pt>
                <c:pt idx="1">
                  <c:v>bmf1_1.ref</c:v>
                </c:pt>
                <c:pt idx="2">
                  <c:v>bmf1_2.ref</c:v>
                </c:pt>
                <c:pt idx="3">
                  <c:v>crusader.raw</c:v>
                </c:pt>
                <c:pt idx="4">
                  <c:v>doofus.dro</c:v>
                </c:pt>
                <c:pt idx="5">
                  <c:v>dro_v2.dro</c:v>
                </c:pt>
                <c:pt idx="6">
                  <c:v>dystopia.ref</c:v>
                </c:pt>
                <c:pt idx="7">
                  <c:v>GALWAY.ref</c:v>
                </c:pt>
                <c:pt idx="8">
                  <c:v>inc.raw</c:v>
                </c:pt>
                <c:pt idx="9">
                  <c:v>loudness.ref</c:v>
                </c:pt>
              </c:strCache>
            </c:strRef>
          </c:cat>
          <c:val>
            <c:numRef>
              <c:f>YMF262!$O$2:$O$11</c:f>
              <c:numCache>
                <c:formatCode>0.000</c:formatCode>
                <c:ptCount val="10"/>
                <c:pt idx="0">
                  <c:v>0.35647899747385131</c:v>
                </c:pt>
                <c:pt idx="1">
                  <c:v>0.36755106354796491</c:v>
                </c:pt>
                <c:pt idx="2">
                  <c:v>0.37859090307455417</c:v>
                </c:pt>
                <c:pt idx="3">
                  <c:v>0.37870907554127931</c:v>
                </c:pt>
                <c:pt idx="4">
                  <c:v>0.39132530530259224</c:v>
                </c:pt>
                <c:pt idx="5">
                  <c:v>0.36772480758781739</c:v>
                </c:pt>
                <c:pt idx="6">
                  <c:v>0.3638127612907458</c:v>
                </c:pt>
                <c:pt idx="7">
                  <c:v>0.38566944277303228</c:v>
                </c:pt>
                <c:pt idx="8">
                  <c:v>0.38108841335907623</c:v>
                </c:pt>
                <c:pt idx="9">
                  <c:v>0.37397285856573709</c:v>
                </c:pt>
              </c:numCache>
            </c:numRef>
          </c:val>
        </c:ser>
        <c:ser>
          <c:idx val="1"/>
          <c:order val="2"/>
          <c:tx>
            <c:strRef>
              <c:f>YMF262!$I$1</c:f>
              <c:strCache>
                <c:ptCount val="1"/>
                <c:pt idx="0">
                  <c:v>6700k-SSE4.1</c:v>
                </c:pt>
              </c:strCache>
            </c:strRef>
          </c:tx>
          <c:cat>
            <c:strRef>
              <c:f>YMF262!$A$2:$A$11</c:f>
              <c:strCache>
                <c:ptCount val="10"/>
                <c:pt idx="0">
                  <c:v>BeyondSN.vgm</c:v>
                </c:pt>
                <c:pt idx="1">
                  <c:v>bmf1_1.ref</c:v>
                </c:pt>
                <c:pt idx="2">
                  <c:v>bmf1_2.ref</c:v>
                </c:pt>
                <c:pt idx="3">
                  <c:v>crusader.raw</c:v>
                </c:pt>
                <c:pt idx="4">
                  <c:v>doofus.dro</c:v>
                </c:pt>
                <c:pt idx="5">
                  <c:v>dro_v2.dro</c:v>
                </c:pt>
                <c:pt idx="6">
                  <c:v>dystopia.ref</c:v>
                </c:pt>
                <c:pt idx="7">
                  <c:v>GALWAY.ref</c:v>
                </c:pt>
                <c:pt idx="8">
                  <c:v>inc.raw</c:v>
                </c:pt>
                <c:pt idx="9">
                  <c:v>loudness.ref</c:v>
                </c:pt>
              </c:strCache>
            </c:strRef>
          </c:cat>
          <c:val>
            <c:numRef>
              <c:f>YMF262!$I$2:$I$11</c:f>
              <c:numCache>
                <c:formatCode>0.000</c:formatCode>
                <c:ptCount val="10"/>
                <c:pt idx="0">
                  <c:v>0.565668428263848</c:v>
                </c:pt>
                <c:pt idx="1">
                  <c:v>0.59538220130015684</c:v>
                </c:pt>
                <c:pt idx="2">
                  <c:v>0.6084168803916995</c:v>
                </c:pt>
                <c:pt idx="3">
                  <c:v>0.6232646500073068</c:v>
                </c:pt>
                <c:pt idx="4">
                  <c:v>0.57049203440011276</c:v>
                </c:pt>
                <c:pt idx="5">
                  <c:v>0.57125709297250105</c:v>
                </c:pt>
                <c:pt idx="6">
                  <c:v>0.55637573004542495</c:v>
                </c:pt>
                <c:pt idx="7">
                  <c:v>0.58976042008532992</c:v>
                </c:pt>
                <c:pt idx="8">
                  <c:v>0.60254237288135604</c:v>
                </c:pt>
                <c:pt idx="9">
                  <c:v>0.60730593607305938</c:v>
                </c:pt>
              </c:numCache>
            </c:numRef>
          </c:val>
        </c:ser>
        <c:ser>
          <c:idx val="0"/>
          <c:order val="3"/>
          <c:tx>
            <c:strRef>
              <c:f>YMF262!$G$1</c:f>
              <c:strCache>
                <c:ptCount val="1"/>
                <c:pt idx="0">
                  <c:v>6700k-AVX2</c:v>
                </c:pt>
              </c:strCache>
            </c:strRef>
          </c:tx>
          <c:cat>
            <c:strRef>
              <c:f>YMF262!$A$2:$A$11</c:f>
              <c:strCache>
                <c:ptCount val="10"/>
                <c:pt idx="0">
                  <c:v>BeyondSN.vgm</c:v>
                </c:pt>
                <c:pt idx="1">
                  <c:v>bmf1_1.ref</c:v>
                </c:pt>
                <c:pt idx="2">
                  <c:v>bmf1_2.ref</c:v>
                </c:pt>
                <c:pt idx="3">
                  <c:v>crusader.raw</c:v>
                </c:pt>
                <c:pt idx="4">
                  <c:v>doofus.dro</c:v>
                </c:pt>
                <c:pt idx="5">
                  <c:v>dro_v2.dro</c:v>
                </c:pt>
                <c:pt idx="6">
                  <c:v>dystopia.ref</c:v>
                </c:pt>
                <c:pt idx="7">
                  <c:v>GALWAY.ref</c:v>
                </c:pt>
                <c:pt idx="8">
                  <c:v>inc.raw</c:v>
                </c:pt>
                <c:pt idx="9">
                  <c:v>loudness.ref</c:v>
                </c:pt>
              </c:strCache>
            </c:strRef>
          </c:cat>
          <c:val>
            <c:numRef>
              <c:f>YMF262!$G$2:$G$11</c:f>
              <c:numCache>
                <c:formatCode>0.000</c:formatCode>
                <c:ptCount val="10"/>
                <c:pt idx="0">
                  <c:v>0.28440007829320807</c:v>
                </c:pt>
                <c:pt idx="1">
                  <c:v>0.30822685496525443</c:v>
                </c:pt>
                <c:pt idx="2">
                  <c:v>0.30415015155047792</c:v>
                </c:pt>
                <c:pt idx="3">
                  <c:v>0.31492035656875639</c:v>
                </c:pt>
                <c:pt idx="4">
                  <c:v>0.3017059072324827</c:v>
                </c:pt>
                <c:pt idx="5">
                  <c:v>0.29163029244871241</c:v>
                </c:pt>
                <c:pt idx="6">
                  <c:v>0.29274821544451651</c:v>
                </c:pt>
                <c:pt idx="7">
                  <c:v>0.32047915982934039</c:v>
                </c:pt>
                <c:pt idx="8">
                  <c:v>0.30466101694915254</c:v>
                </c:pt>
                <c:pt idx="9">
                  <c:v>0.32191780821917809</c:v>
                </c:pt>
              </c:numCache>
            </c:numRef>
          </c:val>
        </c:ser>
        <c:axId val="114118656"/>
        <c:axId val="114120192"/>
      </c:barChart>
      <c:catAx>
        <c:axId val="114118656"/>
        <c:scaling>
          <c:orientation val="minMax"/>
        </c:scaling>
        <c:axPos val="b"/>
        <c:tickLblPos val="nextTo"/>
        <c:crossAx val="114120192"/>
        <c:crosses val="autoZero"/>
        <c:auto val="1"/>
        <c:lblAlgn val="ctr"/>
        <c:lblOffset val="100"/>
      </c:catAx>
      <c:valAx>
        <c:axId val="114120192"/>
        <c:scaling>
          <c:orientation val="minMax"/>
          <c:max val="1"/>
          <c:min val="0"/>
        </c:scaling>
        <c:axPos val="l"/>
        <c:majorGridlines/>
        <c:numFmt formatCode="0.000" sourceLinked="1"/>
        <c:tickLblPos val="nextTo"/>
        <c:crossAx val="11411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11</xdr:row>
      <xdr:rowOff>19050</xdr:rowOff>
    </xdr:from>
    <xdr:to>
      <xdr:col>9</xdr:col>
      <xdr:colOff>66675</xdr:colOff>
      <xdr:row>25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11</xdr:row>
      <xdr:rowOff>19050</xdr:rowOff>
    </xdr:from>
    <xdr:to>
      <xdr:col>9</xdr:col>
      <xdr:colOff>66675</xdr:colOff>
      <xdr:row>25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20</xdr:row>
      <xdr:rowOff>19050</xdr:rowOff>
    </xdr:from>
    <xdr:to>
      <xdr:col>9</xdr:col>
      <xdr:colOff>66675</xdr:colOff>
      <xdr:row>34</xdr:row>
      <xdr:rowOff>95250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"/>
  <sheetViews>
    <sheetView tabSelected="1" workbookViewId="0"/>
  </sheetViews>
  <sheetFormatPr defaultRowHeight="15"/>
  <cols>
    <col min="1" max="1" width="14.5703125" style="6" bestFit="1" customWidth="1"/>
    <col min="2" max="2" width="2.28515625" style="4" customWidth="1"/>
    <col min="3" max="3" width="6" style="4" bestFit="1" customWidth="1"/>
    <col min="4" max="4" width="7.7109375" style="4" bestFit="1" customWidth="1"/>
    <col min="5" max="5" width="6.5703125" style="4" bestFit="1" customWidth="1"/>
    <col min="6" max="6" width="9" style="4" bestFit="1" customWidth="1"/>
    <col min="7" max="7" width="11.42578125" style="3" bestFit="1" customWidth="1"/>
    <col min="8" max="8" width="9.85546875" style="4" bestFit="1" customWidth="1"/>
    <col min="9" max="9" width="12.28515625" style="3" bestFit="1" customWidth="1"/>
    <col min="10" max="10" width="2.28515625" style="4" customWidth="1"/>
    <col min="11" max="11" width="4.85546875" style="4" bestFit="1" customWidth="1"/>
    <col min="12" max="12" width="7.7109375" style="4" bestFit="1" customWidth="1"/>
    <col min="13" max="13" width="7.5703125" style="4" bestFit="1" customWidth="1"/>
    <col min="14" max="14" width="10" style="4" bestFit="1" customWidth="1"/>
    <col min="15" max="15" width="10.85546875" style="3" bestFit="1" customWidth="1"/>
    <col min="16" max="16" width="2.28515625" style="4" customWidth="1"/>
    <col min="17" max="17" width="4.42578125" style="6" bestFit="1" customWidth="1"/>
    <col min="18" max="19" width="7.7109375" style="4" bestFit="1" customWidth="1"/>
    <col min="20" max="20" width="10" style="4" bestFit="1" customWidth="1"/>
    <col min="21" max="21" width="10.42578125" style="3" bestFit="1" customWidth="1"/>
    <col min="22" max="22" width="2.28515625" style="4" customWidth="1"/>
    <col min="23" max="16384" width="9.140625" style="6"/>
  </cols>
  <sheetData>
    <row r="1" spans="1:22" s="7" customFormat="1">
      <c r="A1" s="7" t="s">
        <v>16</v>
      </c>
      <c r="B1" s="8"/>
      <c r="C1" s="8" t="s">
        <v>28</v>
      </c>
      <c r="D1" s="8" t="s">
        <v>1</v>
      </c>
      <c r="E1" s="8" t="s">
        <v>2</v>
      </c>
      <c r="F1" s="8" t="s">
        <v>3</v>
      </c>
      <c r="G1" s="9" t="s">
        <v>24</v>
      </c>
      <c r="H1" s="8" t="s">
        <v>4</v>
      </c>
      <c r="I1" s="9" t="s">
        <v>25</v>
      </c>
      <c r="J1" s="8"/>
      <c r="K1" s="8" t="s">
        <v>26</v>
      </c>
      <c r="L1" s="8" t="s">
        <v>1</v>
      </c>
      <c r="M1" s="8" t="s">
        <v>2</v>
      </c>
      <c r="N1" s="8" t="s">
        <v>15</v>
      </c>
      <c r="O1" s="9" t="s">
        <v>22</v>
      </c>
      <c r="P1" s="8"/>
      <c r="Q1" s="8" t="s">
        <v>27</v>
      </c>
      <c r="R1" s="8" t="s">
        <v>1</v>
      </c>
      <c r="S1" s="8" t="s">
        <v>2</v>
      </c>
      <c r="T1" s="8" t="s">
        <v>15</v>
      </c>
      <c r="U1" s="9" t="s">
        <v>23</v>
      </c>
      <c r="V1" s="8"/>
    </row>
    <row r="2" spans="1:22">
      <c r="A2" s="6" t="s">
        <v>31</v>
      </c>
      <c r="D2" s="4">
        <v>0.03</v>
      </c>
      <c r="E2" s="4">
        <v>33.807000000000002</v>
      </c>
      <c r="F2" s="4">
        <v>13.313000000000001</v>
      </c>
      <c r="G2" s="3">
        <f>(F2-$D2)/($E2-$D2)</f>
        <v>0.39325576575776416</v>
      </c>
      <c r="H2" s="4">
        <v>16.445</v>
      </c>
      <c r="I2" s="3">
        <f>(H2-$D2)/($E2-$D2)</f>
        <v>0.4859815851022885</v>
      </c>
      <c r="L2" s="4">
        <v>0.16778499999999999</v>
      </c>
      <c r="M2" s="4">
        <v>55.184998999999998</v>
      </c>
      <c r="N2" s="4">
        <v>28.269235999999999</v>
      </c>
      <c r="O2" s="3">
        <f>(N2-$L2)/($M2-$L2)</f>
        <v>0.51077560924840726</v>
      </c>
      <c r="R2" s="6">
        <v>0.15471799999999999</v>
      </c>
      <c r="S2" s="6">
        <v>164.496218</v>
      </c>
      <c r="T2" s="6">
        <v>27.600973</v>
      </c>
      <c r="U2" s="3">
        <f>(T2-$R2)/($S2-$R2)</f>
        <v>0.16700745094817804</v>
      </c>
    </row>
    <row r="4" spans="1:22">
      <c r="A4" s="7" t="s">
        <v>16</v>
      </c>
      <c r="D4" s="4">
        <f>SUM(D2:D3)</f>
        <v>0.03</v>
      </c>
      <c r="E4" s="4">
        <f>SUM(E2:E3)</f>
        <v>33.807000000000002</v>
      </c>
      <c r="F4" s="4">
        <f>SUM(F2:F3)</f>
        <v>13.313000000000001</v>
      </c>
      <c r="H4" s="4">
        <f>SUM(H2:H3)</f>
        <v>16.445</v>
      </c>
      <c r="L4" s="4">
        <f>SUM(L2:L3)</f>
        <v>0.16778499999999999</v>
      </c>
      <c r="M4" s="4">
        <f>SUM(M2:M3)</f>
        <v>55.184998999999998</v>
      </c>
      <c r="N4" s="4">
        <f>SUM(N2:N3)</f>
        <v>28.269235999999999</v>
      </c>
      <c r="R4" s="4">
        <f>SUM(R2:R3)</f>
        <v>0.15471799999999999</v>
      </c>
      <c r="S4" s="4">
        <f>SUM(S2:S3)</f>
        <v>164.496218</v>
      </c>
      <c r="T4" s="4">
        <f>SUM(T2:T3)</f>
        <v>27.600973</v>
      </c>
    </row>
    <row r="5" spans="1:22">
      <c r="A5" s="7" t="s">
        <v>17</v>
      </c>
      <c r="E5" s="4">
        <f>E4-$D4</f>
        <v>33.777000000000001</v>
      </c>
      <c r="F5" s="4">
        <f>F4-$D4</f>
        <v>13.283000000000001</v>
      </c>
      <c r="H5" s="4">
        <f>H4-$D4</f>
        <v>16.414999999999999</v>
      </c>
      <c r="M5" s="4">
        <f>M4-$L4</f>
        <v>55.017213999999996</v>
      </c>
      <c r="N5" s="4">
        <f>N4-$L4</f>
        <v>28.101451000000001</v>
      </c>
      <c r="S5" s="4">
        <f>S4-$R4</f>
        <v>164.3415</v>
      </c>
      <c r="T5" s="4">
        <f>T4-$R4</f>
        <v>27.446255000000001</v>
      </c>
    </row>
    <row r="6" spans="1:22" s="1" customFormat="1">
      <c r="A6" s="10" t="s">
        <v>18</v>
      </c>
      <c r="B6" s="3"/>
      <c r="C6" s="3"/>
      <c r="D6" s="3"/>
      <c r="E6" s="3">
        <f>E5/$E5</f>
        <v>1</v>
      </c>
      <c r="F6" s="3">
        <f t="shared" ref="F6:H6" si="0">F5/$E5</f>
        <v>0.39325576575776416</v>
      </c>
      <c r="G6" s="3"/>
      <c r="H6" s="3">
        <f t="shared" si="0"/>
        <v>0.4859815851022885</v>
      </c>
      <c r="I6" s="3"/>
      <c r="J6" s="3"/>
      <c r="K6" s="3"/>
      <c r="L6" s="3"/>
      <c r="M6" s="3">
        <f>M5/$M5</f>
        <v>1</v>
      </c>
      <c r="N6" s="3">
        <f>N5/$M5</f>
        <v>0.51077560924840726</v>
      </c>
      <c r="O6" s="3"/>
      <c r="P6" s="3"/>
      <c r="R6" s="3"/>
      <c r="S6" s="3">
        <f>S5/$S5</f>
        <v>1</v>
      </c>
      <c r="T6" s="3">
        <f>T5/$S5</f>
        <v>0.16700745094817804</v>
      </c>
      <c r="U6" s="3"/>
      <c r="V6" s="3"/>
    </row>
    <row r="7" spans="1:22" s="2" customFormat="1">
      <c r="A7" s="11" t="s">
        <v>19</v>
      </c>
      <c r="B7" s="3"/>
      <c r="C7" s="3"/>
      <c r="D7" s="3"/>
      <c r="E7" s="3">
        <f>1/E6</f>
        <v>1</v>
      </c>
      <c r="F7" s="3">
        <f t="shared" ref="F7:H7" si="1">1/F6</f>
        <v>2.5428743506737934</v>
      </c>
      <c r="G7" s="3">
        <f>1/G8</f>
        <v>2.5428743506737934</v>
      </c>
      <c r="H7" s="3">
        <f t="shared" si="1"/>
        <v>2.0576911361559551</v>
      </c>
      <c r="I7" s="3">
        <f>1/I8</f>
        <v>2.0576911361559551</v>
      </c>
      <c r="J7" s="3"/>
      <c r="K7" s="3"/>
      <c r="L7" s="3"/>
      <c r="M7" s="3">
        <f t="shared" ref="M7:N7" si="2">1/M6</f>
        <v>1</v>
      </c>
      <c r="N7" s="3">
        <f t="shared" si="2"/>
        <v>1.9578068762356791</v>
      </c>
      <c r="O7" s="3">
        <f>1/O8</f>
        <v>1.9578068762356791</v>
      </c>
      <c r="P7" s="3"/>
      <c r="R7" s="3"/>
      <c r="S7" s="3">
        <f t="shared" ref="S7:T7" si="3">1/S6</f>
        <v>1</v>
      </c>
      <c r="T7" s="3">
        <f t="shared" si="3"/>
        <v>5.9877567996070864</v>
      </c>
      <c r="U7" s="3">
        <f>1/U8</f>
        <v>5.9877567996070864</v>
      </c>
      <c r="V7" s="3"/>
    </row>
    <row r="8" spans="1:22" s="4" customFormat="1">
      <c r="A8" s="7" t="s">
        <v>20</v>
      </c>
      <c r="G8" s="3">
        <f>AVERAGE(G2:G3)</f>
        <v>0.39325576575776416</v>
      </c>
      <c r="I8" s="3">
        <f>AVERAGE(I2:I3)</f>
        <v>0.4859815851022885</v>
      </c>
      <c r="O8" s="3">
        <f>AVERAGE(O2:O3)</f>
        <v>0.51077560924840726</v>
      </c>
      <c r="Q8" s="6"/>
      <c r="U8" s="3">
        <f>AVERAGE(U2:U3)</f>
        <v>0.16700745094817804</v>
      </c>
    </row>
    <row r="9" spans="1:22" s="4" customFormat="1">
      <c r="A9" s="7" t="s">
        <v>21</v>
      </c>
      <c r="G9" s="3">
        <f>STDEVP(G2:G3)</f>
        <v>0</v>
      </c>
      <c r="I9" s="3">
        <f>STDEVP(I2:I3)</f>
        <v>0</v>
      </c>
      <c r="O9" s="3">
        <f>STDEVP(O2:O3)</f>
        <v>0</v>
      </c>
      <c r="Q9" s="6"/>
      <c r="U9" s="3">
        <f>STDEVP(U2:U3)</f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"/>
  <sheetViews>
    <sheetView workbookViewId="0"/>
  </sheetViews>
  <sheetFormatPr defaultRowHeight="15"/>
  <cols>
    <col min="1" max="1" width="14.5703125" style="6" bestFit="1" customWidth="1"/>
    <col min="2" max="2" width="2.28515625" style="4" customWidth="1"/>
    <col min="3" max="3" width="6" style="4" bestFit="1" customWidth="1"/>
    <col min="4" max="4" width="7.7109375" style="4" bestFit="1" customWidth="1"/>
    <col min="5" max="5" width="6.5703125" style="4" bestFit="1" customWidth="1"/>
    <col min="6" max="6" width="9" style="4" bestFit="1" customWidth="1"/>
    <col min="7" max="7" width="11.42578125" style="3" bestFit="1" customWidth="1"/>
    <col min="8" max="8" width="9.85546875" style="4" bestFit="1" customWidth="1"/>
    <col min="9" max="9" width="12.28515625" style="3" bestFit="1" customWidth="1"/>
    <col min="10" max="10" width="2.28515625" style="4" customWidth="1"/>
    <col min="11" max="11" width="4.85546875" style="4" bestFit="1" customWidth="1"/>
    <col min="12" max="12" width="7.7109375" style="4" bestFit="1" customWidth="1"/>
    <col min="13" max="13" width="7.5703125" style="4" bestFit="1" customWidth="1"/>
    <col min="14" max="14" width="10" style="4" bestFit="1" customWidth="1"/>
    <col min="15" max="15" width="10.85546875" style="3" bestFit="1" customWidth="1"/>
    <col min="16" max="16" width="2.28515625" style="4" customWidth="1"/>
    <col min="17" max="17" width="4.42578125" style="6" bestFit="1" customWidth="1"/>
    <col min="18" max="19" width="7.7109375" style="4" bestFit="1" customWidth="1"/>
    <col min="20" max="20" width="10" style="4" bestFit="1" customWidth="1"/>
    <col min="21" max="21" width="10.42578125" style="3" bestFit="1" customWidth="1"/>
    <col min="22" max="22" width="2.28515625" style="4" customWidth="1"/>
    <col min="23" max="16384" width="9.140625" style="6"/>
  </cols>
  <sheetData>
    <row r="1" spans="1:22" s="7" customFormat="1">
      <c r="A1" s="7" t="s">
        <v>16</v>
      </c>
      <c r="B1" s="8"/>
      <c r="C1" s="8" t="s">
        <v>28</v>
      </c>
      <c r="D1" s="8" t="s">
        <v>1</v>
      </c>
      <c r="E1" s="8" t="s">
        <v>2</v>
      </c>
      <c r="F1" s="8" t="s">
        <v>29</v>
      </c>
      <c r="G1" s="9" t="s">
        <v>30</v>
      </c>
      <c r="H1" s="8" t="s">
        <v>4</v>
      </c>
      <c r="I1" s="9" t="s">
        <v>25</v>
      </c>
      <c r="J1" s="8"/>
      <c r="K1" s="8" t="s">
        <v>26</v>
      </c>
      <c r="L1" s="8" t="s">
        <v>1</v>
      </c>
      <c r="M1" s="8" t="s">
        <v>2</v>
      </c>
      <c r="N1" s="8" t="s">
        <v>15</v>
      </c>
      <c r="O1" s="9" t="s">
        <v>22</v>
      </c>
      <c r="P1" s="8"/>
      <c r="Q1" s="8" t="s">
        <v>27</v>
      </c>
      <c r="R1" s="8" t="s">
        <v>1</v>
      </c>
      <c r="S1" s="8" t="s">
        <v>2</v>
      </c>
      <c r="T1" s="8" t="s">
        <v>15</v>
      </c>
      <c r="U1" s="9" t="s">
        <v>23</v>
      </c>
      <c r="V1" s="8"/>
    </row>
    <row r="2" spans="1:22">
      <c r="A2" s="6" t="s">
        <v>32</v>
      </c>
      <c r="D2" s="4">
        <v>1.4999999999999999E-2</v>
      </c>
      <c r="E2" s="4">
        <v>94.653000000000006</v>
      </c>
      <c r="F2" s="4">
        <v>16.053000000000001</v>
      </c>
      <c r="G2" s="3">
        <f>(F2-$D2)/($E2-$D2)</f>
        <v>0.16946681037215494</v>
      </c>
      <c r="H2" s="4">
        <v>16.574000000000002</v>
      </c>
      <c r="I2" s="3">
        <f>(H2-$D2)/($E2-$D2)</f>
        <v>0.17497199856294512</v>
      </c>
      <c r="L2" s="4">
        <v>4.9966000000000003E-2</v>
      </c>
      <c r="M2" s="4">
        <v>143.85787300000001</v>
      </c>
      <c r="N2" s="4">
        <v>42.928762999999996</v>
      </c>
      <c r="O2" s="3">
        <f>(N2-$L2)/($M2-$L2)</f>
        <v>0.29816717240728635</v>
      </c>
      <c r="R2" s="6">
        <v>4.5920999999999997E-2</v>
      </c>
      <c r="S2" s="6">
        <v>141.682388</v>
      </c>
      <c r="T2" s="6">
        <v>35.266741000000003</v>
      </c>
      <c r="U2" s="3">
        <f>(T2-$R2)/($S2-$R2)</f>
        <v>0.2486705630690435</v>
      </c>
    </row>
    <row r="4" spans="1:22">
      <c r="A4" s="7" t="s">
        <v>16</v>
      </c>
      <c r="D4" s="4">
        <f>SUM(D2:D3)</f>
        <v>1.4999999999999999E-2</v>
      </c>
      <c r="E4" s="4">
        <f>SUM(E2:E3)</f>
        <v>94.653000000000006</v>
      </c>
      <c r="F4" s="4">
        <f>SUM(F2:F3)</f>
        <v>16.053000000000001</v>
      </c>
      <c r="H4" s="4">
        <f>SUM(H2:H3)</f>
        <v>16.574000000000002</v>
      </c>
      <c r="L4" s="4">
        <f>SUM(L2:L3)</f>
        <v>4.9966000000000003E-2</v>
      </c>
      <c r="M4" s="4">
        <f>SUM(M2:M3)</f>
        <v>143.85787300000001</v>
      </c>
      <c r="N4" s="4">
        <f>SUM(N2:N3)</f>
        <v>42.928762999999996</v>
      </c>
      <c r="R4" s="4">
        <f>SUM(R2:R3)</f>
        <v>4.5920999999999997E-2</v>
      </c>
      <c r="S4" s="4">
        <f>SUM(S2:S3)</f>
        <v>141.682388</v>
      </c>
      <c r="T4" s="4">
        <f>SUM(T2:T3)</f>
        <v>35.266741000000003</v>
      </c>
    </row>
    <row r="5" spans="1:22">
      <c r="A5" s="7" t="s">
        <v>17</v>
      </c>
      <c r="E5" s="4">
        <f>E4-$D4</f>
        <v>94.638000000000005</v>
      </c>
      <c r="F5" s="4">
        <f>F4-$D4</f>
        <v>16.038</v>
      </c>
      <c r="H5" s="4">
        <f>H4-$D4</f>
        <v>16.559000000000001</v>
      </c>
      <c r="M5" s="4">
        <f>M4-$L4</f>
        <v>143.807907</v>
      </c>
      <c r="N5" s="4">
        <f>N4-$L4</f>
        <v>42.878796999999999</v>
      </c>
      <c r="S5" s="4">
        <f>S4-$R4</f>
        <v>141.63646700000001</v>
      </c>
      <c r="T5" s="4">
        <f>T4-$R4</f>
        <v>35.220820000000003</v>
      </c>
    </row>
    <row r="6" spans="1:22" s="1" customFormat="1">
      <c r="A6" s="10" t="s">
        <v>18</v>
      </c>
      <c r="B6" s="3"/>
      <c r="C6" s="3"/>
      <c r="D6" s="3"/>
      <c r="E6" s="3">
        <f>E5/$E5</f>
        <v>1</v>
      </c>
      <c r="F6" s="3">
        <f t="shared" ref="F6:H6" si="0">F5/$E5</f>
        <v>0.16946681037215494</v>
      </c>
      <c r="G6" s="3"/>
      <c r="H6" s="3">
        <f t="shared" si="0"/>
        <v>0.17497199856294512</v>
      </c>
      <c r="I6" s="3"/>
      <c r="J6" s="3"/>
      <c r="K6" s="3"/>
      <c r="L6" s="3"/>
      <c r="M6" s="3">
        <f>M5/$M5</f>
        <v>1</v>
      </c>
      <c r="N6" s="3">
        <f>N5/$M5</f>
        <v>0.29816717240728635</v>
      </c>
      <c r="O6" s="3"/>
      <c r="P6" s="3"/>
      <c r="R6" s="3"/>
      <c r="S6" s="3">
        <f>S5/$S5</f>
        <v>1</v>
      </c>
      <c r="T6" s="3">
        <f>T5/$S5</f>
        <v>0.2486705630690435</v>
      </c>
      <c r="U6" s="3"/>
      <c r="V6" s="3"/>
    </row>
    <row r="7" spans="1:22" s="2" customFormat="1">
      <c r="A7" s="11" t="s">
        <v>19</v>
      </c>
      <c r="B7" s="3"/>
      <c r="C7" s="3"/>
      <c r="D7" s="3"/>
      <c r="E7" s="3">
        <f>1/E6</f>
        <v>1</v>
      </c>
      <c r="F7" s="3">
        <f t="shared" ref="F7:H7" si="1">1/F6</f>
        <v>5.9008604564160123</v>
      </c>
      <c r="G7" s="3">
        <f>1/G8</f>
        <v>5.9008604564160123</v>
      </c>
      <c r="H7" s="3">
        <f t="shared" si="1"/>
        <v>5.7152001932483847</v>
      </c>
      <c r="I7" s="3">
        <f>1/I8</f>
        <v>5.7152001932483847</v>
      </c>
      <c r="J7" s="3"/>
      <c r="K7" s="3"/>
      <c r="L7" s="3"/>
      <c r="M7" s="3">
        <f t="shared" ref="M7:N7" si="2">1/M6</f>
        <v>1</v>
      </c>
      <c r="N7" s="3">
        <f t="shared" si="2"/>
        <v>3.3538232660771707</v>
      </c>
      <c r="O7" s="3">
        <f>1/O8</f>
        <v>3.3538232660771707</v>
      </c>
      <c r="P7" s="3"/>
      <c r="R7" s="3"/>
      <c r="S7" s="3">
        <f t="shared" ref="S7:T7" si="3">1/S6</f>
        <v>1</v>
      </c>
      <c r="T7" s="3">
        <f t="shared" si="3"/>
        <v>4.0213847093849608</v>
      </c>
      <c r="U7" s="3">
        <f>1/U8</f>
        <v>4.0213847093849608</v>
      </c>
      <c r="V7" s="3"/>
    </row>
    <row r="8" spans="1:22" s="4" customFormat="1">
      <c r="A8" s="7" t="s">
        <v>20</v>
      </c>
      <c r="G8" s="3">
        <f>AVERAGE(G2:G3)</f>
        <v>0.16946681037215494</v>
      </c>
      <c r="I8" s="3">
        <f>AVERAGE(I2:I3)</f>
        <v>0.17497199856294512</v>
      </c>
      <c r="O8" s="3">
        <f>AVERAGE(O2:O3)</f>
        <v>0.29816717240728635</v>
      </c>
      <c r="Q8" s="6"/>
      <c r="U8" s="3">
        <f>AVERAGE(U2:U3)</f>
        <v>0.2486705630690435</v>
      </c>
    </row>
    <row r="9" spans="1:22" s="4" customFormat="1">
      <c r="A9" s="7" t="s">
        <v>21</v>
      </c>
      <c r="G9" s="3">
        <f>STDEVP(G2:G3)</f>
        <v>0</v>
      </c>
      <c r="I9" s="3">
        <f>STDEVP(I2:I3)</f>
        <v>0</v>
      </c>
      <c r="O9" s="3">
        <f>STDEVP(O2:O3)</f>
        <v>0</v>
      </c>
      <c r="Q9" s="6"/>
      <c r="U9" s="3">
        <f>STDEVP(U2:U3)</f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8"/>
  <sheetViews>
    <sheetView workbookViewId="0"/>
  </sheetViews>
  <sheetFormatPr defaultRowHeight="15"/>
  <cols>
    <col min="1" max="1" width="14.5703125" bestFit="1" customWidth="1"/>
    <col min="2" max="2" width="2.28515625" style="4" customWidth="1"/>
    <col min="3" max="3" width="6" style="4" bestFit="1" customWidth="1"/>
    <col min="4" max="4" width="7.7109375" style="4" bestFit="1" customWidth="1"/>
    <col min="5" max="5" width="6.5703125" style="4" bestFit="1" customWidth="1"/>
    <col min="6" max="6" width="9" style="4" bestFit="1" customWidth="1"/>
    <col min="7" max="7" width="11.42578125" style="3" bestFit="1" customWidth="1"/>
    <col min="8" max="8" width="9.85546875" style="4" bestFit="1" customWidth="1"/>
    <col min="9" max="9" width="12.28515625" style="3" bestFit="1" customWidth="1"/>
    <col min="10" max="10" width="2.28515625" style="4" customWidth="1"/>
    <col min="11" max="11" width="4.85546875" style="4" bestFit="1" customWidth="1"/>
    <col min="12" max="12" width="7.7109375" style="4" bestFit="1" customWidth="1"/>
    <col min="13" max="13" width="7.5703125" style="4" bestFit="1" customWidth="1"/>
    <col min="14" max="14" width="10" style="4" bestFit="1" customWidth="1"/>
    <col min="15" max="15" width="10.85546875" style="3" bestFit="1" customWidth="1"/>
    <col min="16" max="16" width="2.28515625" style="4" customWidth="1"/>
    <col min="17" max="17" width="4.42578125" bestFit="1" customWidth="1"/>
    <col min="18" max="19" width="7.7109375" style="4" bestFit="1" customWidth="1"/>
    <col min="20" max="20" width="10" style="4" bestFit="1" customWidth="1"/>
    <col min="21" max="21" width="10.42578125" style="3" bestFit="1" customWidth="1"/>
    <col min="22" max="22" width="2.28515625" style="4" customWidth="1"/>
  </cols>
  <sheetData>
    <row r="1" spans="1:22" s="7" customFormat="1">
      <c r="A1" s="7" t="s">
        <v>0</v>
      </c>
      <c r="B1" s="8"/>
      <c r="C1" s="8" t="s">
        <v>28</v>
      </c>
      <c r="D1" s="8" t="s">
        <v>1</v>
      </c>
      <c r="E1" s="8" t="s">
        <v>2</v>
      </c>
      <c r="F1" s="8" t="s">
        <v>3</v>
      </c>
      <c r="G1" s="9" t="s">
        <v>24</v>
      </c>
      <c r="H1" s="8" t="s">
        <v>4</v>
      </c>
      <c r="I1" s="9" t="s">
        <v>25</v>
      </c>
      <c r="J1" s="8"/>
      <c r="K1" s="8" t="s">
        <v>26</v>
      </c>
      <c r="L1" s="8" t="s">
        <v>1</v>
      </c>
      <c r="M1" s="8" t="s">
        <v>2</v>
      </c>
      <c r="N1" s="8" t="s">
        <v>15</v>
      </c>
      <c r="O1" s="9" t="s">
        <v>22</v>
      </c>
      <c r="P1" s="8"/>
      <c r="Q1" s="8" t="s">
        <v>27</v>
      </c>
      <c r="R1" s="8" t="s">
        <v>1</v>
      </c>
      <c r="S1" s="8" t="s">
        <v>2</v>
      </c>
      <c r="T1" s="8" t="s">
        <v>15</v>
      </c>
      <c r="U1" s="9" t="s">
        <v>23</v>
      </c>
      <c r="V1" s="8"/>
    </row>
    <row r="2" spans="1:22">
      <c r="A2" s="5" t="s">
        <v>5</v>
      </c>
      <c r="D2" s="4">
        <v>3.1E-2</v>
      </c>
      <c r="E2" s="4">
        <v>5.14</v>
      </c>
      <c r="F2" s="4">
        <v>1.484</v>
      </c>
      <c r="G2" s="3">
        <f>(F2-$D2)/($E2-$D2)</f>
        <v>0.28440007829320807</v>
      </c>
      <c r="H2" s="4">
        <v>2.9209999999999998</v>
      </c>
      <c r="I2" s="3">
        <f>(H2-$D2)/($E2-$D2)</f>
        <v>0.565668428263848</v>
      </c>
      <c r="L2" s="4">
        <v>7.2370000000000004E-2</v>
      </c>
      <c r="M2" s="4">
        <v>7.7362099999999998</v>
      </c>
      <c r="N2" s="4">
        <v>2.8043680000000002</v>
      </c>
      <c r="O2" s="3">
        <f>(N2-$L2)/($M2-$L2)</f>
        <v>0.35647899747385131</v>
      </c>
      <c r="R2" s="6">
        <v>0.23492199999999999</v>
      </c>
      <c r="S2" s="6">
        <v>23.098172999999999</v>
      </c>
      <c r="T2" s="6">
        <v>12.291046</v>
      </c>
      <c r="U2" s="3">
        <f>(T2-$R2)/($S2-$R2)</f>
        <v>0.52731451008432706</v>
      </c>
    </row>
    <row r="3" spans="1:22">
      <c r="A3" s="5" t="s">
        <v>6</v>
      </c>
      <c r="D3" s="4">
        <v>7.8E-2</v>
      </c>
      <c r="E3" s="4">
        <v>9</v>
      </c>
      <c r="F3" s="4">
        <v>2.8279999999999998</v>
      </c>
      <c r="G3" s="3">
        <f t="shared" ref="G3:G11" si="0">(F3-$D3)/($E3-$D3)</f>
        <v>0.30822685496525443</v>
      </c>
      <c r="H3" s="4">
        <v>5.39</v>
      </c>
      <c r="I3" s="3">
        <f t="shared" ref="I3:I11" si="1">(H3-$D3)/($E3-$D3)</f>
        <v>0.59538220130015684</v>
      </c>
      <c r="L3" s="4">
        <v>0.14219499999999999</v>
      </c>
      <c r="M3" s="4">
        <v>14.078849</v>
      </c>
      <c r="N3" s="4">
        <v>5.2646269999999999</v>
      </c>
      <c r="O3" s="3">
        <f t="shared" ref="O3:O11" si="2">(N3-$L3)/($M3-$L3)</f>
        <v>0.36755106354796491</v>
      </c>
      <c r="R3" s="6">
        <v>0.44824599999999998</v>
      </c>
      <c r="S3" s="6">
        <v>39.827849999999998</v>
      </c>
      <c r="T3" s="6">
        <v>23.102616999999999</v>
      </c>
      <c r="U3" s="3">
        <f t="shared" ref="U3:U11" si="3">(T3-$R3)/($S3-$R3)</f>
        <v>0.57528183879147177</v>
      </c>
    </row>
    <row r="4" spans="1:22">
      <c r="A4" s="5" t="s">
        <v>7</v>
      </c>
      <c r="D4" s="4">
        <v>7.8E-2</v>
      </c>
      <c r="E4" s="4">
        <v>8.6560000000000006</v>
      </c>
      <c r="F4" s="4">
        <v>2.6869999999999998</v>
      </c>
      <c r="G4" s="3">
        <f t="shared" si="0"/>
        <v>0.30415015155047792</v>
      </c>
      <c r="H4" s="4">
        <v>5.2969999999999997</v>
      </c>
      <c r="I4" s="3">
        <f t="shared" si="1"/>
        <v>0.6084168803916995</v>
      </c>
      <c r="L4" s="4">
        <v>0.13888900000000001</v>
      </c>
      <c r="M4" s="4">
        <v>13.352869999999999</v>
      </c>
      <c r="N4" s="4">
        <v>5.1415819999999997</v>
      </c>
      <c r="O4" s="3">
        <f t="shared" si="2"/>
        <v>0.37859090307455417</v>
      </c>
      <c r="R4" s="6">
        <v>0.43861099999999997</v>
      </c>
      <c r="S4" s="6">
        <v>39.132925</v>
      </c>
      <c r="T4" s="6">
        <v>22.594657999999999</v>
      </c>
      <c r="U4" s="3">
        <f t="shared" si="3"/>
        <v>0.57259180250617692</v>
      </c>
    </row>
    <row r="5" spans="1:22">
      <c r="A5" s="5" t="s">
        <v>8</v>
      </c>
      <c r="D5" s="4">
        <v>6.3E-2</v>
      </c>
      <c r="E5" s="4">
        <v>6.9059999999999997</v>
      </c>
      <c r="F5" s="4">
        <v>2.218</v>
      </c>
      <c r="G5" s="3">
        <f t="shared" si="0"/>
        <v>0.31492035656875639</v>
      </c>
      <c r="H5" s="4">
        <v>4.3280000000000003</v>
      </c>
      <c r="I5" s="3">
        <f t="shared" si="1"/>
        <v>0.6232646500073068</v>
      </c>
      <c r="L5" s="4">
        <v>0.10731499999999999</v>
      </c>
      <c r="M5" s="4">
        <v>10.713900000000001</v>
      </c>
      <c r="N5" s="4">
        <v>4.1241250000000003</v>
      </c>
      <c r="O5" s="3">
        <f t="shared" si="2"/>
        <v>0.37870907554127931</v>
      </c>
      <c r="R5" s="6">
        <v>0.351854</v>
      </c>
      <c r="S5" s="6">
        <v>30.852439</v>
      </c>
      <c r="T5" s="6">
        <v>18.069904000000001</v>
      </c>
      <c r="U5" s="3">
        <f t="shared" si="3"/>
        <v>0.58090853011507815</v>
      </c>
    </row>
    <row r="6" spans="1:22">
      <c r="A6" s="5" t="s">
        <v>9</v>
      </c>
      <c r="D6" s="4">
        <v>0.11</v>
      </c>
      <c r="E6" s="4">
        <v>14.295999999999999</v>
      </c>
      <c r="F6" s="4">
        <v>4.3899999999999997</v>
      </c>
      <c r="G6" s="3">
        <f t="shared" si="0"/>
        <v>0.3017059072324827</v>
      </c>
      <c r="H6" s="4">
        <v>8.2029999999999994</v>
      </c>
      <c r="I6" s="3">
        <f t="shared" si="1"/>
        <v>0.57049203440011276</v>
      </c>
      <c r="L6" s="4">
        <v>0.20793300000000001</v>
      </c>
      <c r="M6" s="4">
        <v>21.024412000000002</v>
      </c>
      <c r="N6" s="4">
        <v>8.3539480000000008</v>
      </c>
      <c r="O6" s="3">
        <f t="shared" si="2"/>
        <v>0.39132530530259224</v>
      </c>
      <c r="R6" s="6">
        <v>0.62513600000000002</v>
      </c>
      <c r="S6" s="6">
        <v>59.673085999999998</v>
      </c>
      <c r="T6" s="6">
        <v>36.593722</v>
      </c>
      <c r="U6" s="3">
        <f t="shared" si="3"/>
        <v>0.60914199392188895</v>
      </c>
    </row>
    <row r="7" spans="1:22">
      <c r="A7" s="5" t="s">
        <v>10</v>
      </c>
      <c r="D7" s="4">
        <v>0.14000000000000001</v>
      </c>
      <c r="E7" s="4">
        <v>18.468</v>
      </c>
      <c r="F7" s="4">
        <v>5.4850000000000003</v>
      </c>
      <c r="G7" s="3">
        <f t="shared" si="0"/>
        <v>0.29163029244871241</v>
      </c>
      <c r="H7" s="4">
        <v>10.61</v>
      </c>
      <c r="I7" s="3">
        <f t="shared" si="1"/>
        <v>0.57125709297250105</v>
      </c>
      <c r="L7" s="4">
        <v>0.272837</v>
      </c>
      <c r="M7" s="4">
        <v>27.371433</v>
      </c>
      <c r="N7" s="4">
        <v>10.237663</v>
      </c>
      <c r="O7" s="3">
        <f t="shared" si="2"/>
        <v>0.36772480758781739</v>
      </c>
      <c r="R7" s="6">
        <v>0.82014100000000001</v>
      </c>
      <c r="S7" s="6">
        <v>77.498113000000004</v>
      </c>
      <c r="T7" s="6">
        <v>44.872427000000002</v>
      </c>
      <c r="U7" s="3">
        <f t="shared" si="3"/>
        <v>0.57451031699169097</v>
      </c>
    </row>
    <row r="8" spans="1:22">
      <c r="A8" s="5" t="s">
        <v>11</v>
      </c>
      <c r="D8" s="4">
        <v>0.20300000000000001</v>
      </c>
      <c r="E8" s="4">
        <v>24.859000000000002</v>
      </c>
      <c r="F8" s="4">
        <v>7.4210000000000003</v>
      </c>
      <c r="G8" s="3">
        <f t="shared" si="0"/>
        <v>0.29274821544451651</v>
      </c>
      <c r="H8" s="4">
        <v>13.920999999999999</v>
      </c>
      <c r="I8" s="3">
        <f t="shared" si="1"/>
        <v>0.55637573004542495</v>
      </c>
      <c r="L8" s="4">
        <v>0.38720500000000002</v>
      </c>
      <c r="M8" s="4">
        <v>36.058675000000001</v>
      </c>
      <c r="N8" s="4">
        <v>13.364941</v>
      </c>
      <c r="O8" s="3">
        <f t="shared" si="2"/>
        <v>0.3638127612907458</v>
      </c>
      <c r="R8" s="6">
        <v>1.1895420000000001</v>
      </c>
      <c r="S8" s="6">
        <v>109.911962</v>
      </c>
      <c r="T8" s="6">
        <v>58.590983999999999</v>
      </c>
      <c r="U8" s="3">
        <f t="shared" si="3"/>
        <v>0.52796324805868</v>
      </c>
    </row>
    <row r="9" spans="1:22">
      <c r="A9" s="5" t="s">
        <v>12</v>
      </c>
      <c r="D9" s="4">
        <v>6.2E-2</v>
      </c>
      <c r="E9" s="4">
        <v>6.1559999999999997</v>
      </c>
      <c r="F9" s="4">
        <v>2.0150000000000001</v>
      </c>
      <c r="G9" s="3">
        <f t="shared" si="0"/>
        <v>0.32047915982934039</v>
      </c>
      <c r="H9" s="4">
        <v>3.6560000000000001</v>
      </c>
      <c r="I9" s="3">
        <f t="shared" si="1"/>
        <v>0.58976042008532992</v>
      </c>
      <c r="L9" s="4">
        <v>9.4684000000000004E-2</v>
      </c>
      <c r="M9" s="4">
        <v>8.9860340000000001</v>
      </c>
      <c r="N9" s="4">
        <v>3.523806</v>
      </c>
      <c r="O9" s="3">
        <f t="shared" si="2"/>
        <v>0.38566944277303228</v>
      </c>
      <c r="R9" s="6">
        <v>0.30042600000000003</v>
      </c>
      <c r="S9" s="6">
        <v>28.603228999999999</v>
      </c>
      <c r="T9" s="6">
        <v>15.473566999999999</v>
      </c>
      <c r="U9" s="3">
        <f t="shared" si="3"/>
        <v>0.53610029367055978</v>
      </c>
    </row>
    <row r="10" spans="1:22">
      <c r="A10" s="5" t="s">
        <v>13</v>
      </c>
      <c r="D10" s="4">
        <v>1.4999999999999999E-2</v>
      </c>
      <c r="E10" s="4">
        <v>2.375</v>
      </c>
      <c r="F10" s="4">
        <v>0.73399999999999999</v>
      </c>
      <c r="G10" s="3">
        <f t="shared" si="0"/>
        <v>0.30466101694915254</v>
      </c>
      <c r="H10" s="4">
        <v>1.4370000000000001</v>
      </c>
      <c r="I10" s="3">
        <f t="shared" si="1"/>
        <v>0.60254237288135604</v>
      </c>
      <c r="L10" s="4">
        <v>3.6495E-2</v>
      </c>
      <c r="M10" s="4">
        <v>3.5776680000000001</v>
      </c>
      <c r="N10" s="4">
        <v>1.3859950000000001</v>
      </c>
      <c r="O10" s="3">
        <f t="shared" si="2"/>
        <v>0.38108841335907623</v>
      </c>
      <c r="R10" s="6">
        <v>0.11942899999999999</v>
      </c>
      <c r="S10" s="6">
        <v>10.355425</v>
      </c>
      <c r="T10" s="6">
        <v>6.0828119999999997</v>
      </c>
      <c r="U10" s="3">
        <f t="shared" si="3"/>
        <v>0.58258942266097014</v>
      </c>
    </row>
    <row r="11" spans="1:22">
      <c r="A11" s="5" t="s">
        <v>14</v>
      </c>
      <c r="D11" s="4">
        <v>1.4999999999999999E-2</v>
      </c>
      <c r="E11" s="4">
        <v>0.45300000000000001</v>
      </c>
      <c r="F11" s="4">
        <v>0.156</v>
      </c>
      <c r="G11" s="3">
        <f t="shared" si="0"/>
        <v>0.32191780821917809</v>
      </c>
      <c r="H11" s="4">
        <v>0.28100000000000003</v>
      </c>
      <c r="I11" s="3">
        <f t="shared" si="1"/>
        <v>0.60730593607305938</v>
      </c>
      <c r="L11" s="4">
        <v>7.2389999999999998E-3</v>
      </c>
      <c r="M11" s="4">
        <v>0.68192699999999995</v>
      </c>
      <c r="N11" s="4">
        <v>0.25955400000000001</v>
      </c>
      <c r="O11" s="3">
        <f t="shared" si="2"/>
        <v>0.37397285856573709</v>
      </c>
      <c r="R11" s="6">
        <v>2.2922999999999999E-2</v>
      </c>
      <c r="S11" s="6">
        <v>1.956701</v>
      </c>
      <c r="T11" s="6">
        <v>1.1367609999999999</v>
      </c>
      <c r="U11" s="3">
        <f t="shared" si="3"/>
        <v>0.57599062560438674</v>
      </c>
    </row>
    <row r="13" spans="1:22">
      <c r="A13" s="7" t="s">
        <v>16</v>
      </c>
      <c r="D13" s="4">
        <f>SUM(D2:D12)</f>
        <v>0.79500000000000015</v>
      </c>
      <c r="E13" s="4">
        <f>SUM(E2:E12)</f>
        <v>96.308999999999997</v>
      </c>
      <c r="F13" s="4">
        <f>SUM(F2:F12)</f>
        <v>29.417999999999999</v>
      </c>
      <c r="H13" s="4">
        <f>SUM(H2:H12)</f>
        <v>56.04399999999999</v>
      </c>
      <c r="L13" s="4">
        <f>SUM(L2:L12)</f>
        <v>1.4671619999999999</v>
      </c>
      <c r="M13" s="4">
        <f>SUM(M2:M12)</f>
        <v>143.58197799999999</v>
      </c>
      <c r="N13" s="4">
        <f>SUM(N2:N12)</f>
        <v>54.460609000000005</v>
      </c>
      <c r="R13" s="4">
        <f>SUM(R2:R12)</f>
        <v>4.5512299999999994</v>
      </c>
      <c r="S13" s="4">
        <f>SUM(S2:S12)</f>
        <v>420.90990300000004</v>
      </c>
      <c r="T13" s="4">
        <f>SUM(T2:T12)</f>
        <v>238.80849799999999</v>
      </c>
    </row>
    <row r="14" spans="1:22">
      <c r="A14" s="7" t="s">
        <v>17</v>
      </c>
      <c r="E14" s="4">
        <f>E13-$D13</f>
        <v>95.513999999999996</v>
      </c>
      <c r="F14" s="4">
        <f>F13-$D13</f>
        <v>28.622999999999998</v>
      </c>
      <c r="H14" s="4">
        <f>H13-$D13</f>
        <v>55.248999999999988</v>
      </c>
      <c r="M14" s="4">
        <f>M13-$L13</f>
        <v>142.11481599999999</v>
      </c>
      <c r="N14" s="4">
        <f>N13-$L13</f>
        <v>52.993447000000003</v>
      </c>
      <c r="S14" s="4">
        <f>S13-$R13</f>
        <v>416.35867300000007</v>
      </c>
      <c r="T14" s="4">
        <f>T13-$R13</f>
        <v>234.25726799999998</v>
      </c>
    </row>
    <row r="15" spans="1:22" s="1" customFormat="1">
      <c r="A15" s="10" t="s">
        <v>18</v>
      </c>
      <c r="B15" s="3"/>
      <c r="C15" s="3"/>
      <c r="D15" s="3"/>
      <c r="E15" s="3">
        <f>E14/$E14</f>
        <v>1</v>
      </c>
      <c r="F15" s="3">
        <f t="shared" ref="F15:H15" si="4">F14/$E14</f>
        <v>0.29967334631572334</v>
      </c>
      <c r="G15" s="3"/>
      <c r="H15" s="3">
        <f t="shared" si="4"/>
        <v>0.57843876290386742</v>
      </c>
      <c r="I15" s="3"/>
      <c r="J15" s="3"/>
      <c r="K15" s="3"/>
      <c r="L15" s="3"/>
      <c r="M15" s="3">
        <f>M14/$M14</f>
        <v>1</v>
      </c>
      <c r="N15" s="3">
        <f>N14/$M14</f>
        <v>0.37289178209258639</v>
      </c>
      <c r="O15" s="3"/>
      <c r="P15" s="3"/>
      <c r="R15" s="3"/>
      <c r="S15" s="3">
        <f>S14/$S14</f>
        <v>1</v>
      </c>
      <c r="T15" s="3">
        <f>T14/$S14</f>
        <v>0.56263333320788045</v>
      </c>
      <c r="U15" s="3"/>
      <c r="V15" s="3"/>
    </row>
    <row r="16" spans="1:22" s="2" customFormat="1">
      <c r="A16" s="11" t="s">
        <v>19</v>
      </c>
      <c r="B16" s="3"/>
      <c r="C16" s="3"/>
      <c r="D16" s="3"/>
      <c r="E16" s="3">
        <f>1/E15</f>
        <v>1</v>
      </c>
      <c r="F16" s="3">
        <f t="shared" ref="F16:H16" si="5">1/F15</f>
        <v>3.3369667749711769</v>
      </c>
      <c r="G16" s="3">
        <f>1/G17</f>
        <v>3.2842449917070473</v>
      </c>
      <c r="H16" s="3">
        <f t="shared" si="5"/>
        <v>1.7287914713388479</v>
      </c>
      <c r="I16" s="3">
        <f>1/I17</f>
        <v>1.6976586284499264</v>
      </c>
      <c r="J16" s="3"/>
      <c r="K16" s="3"/>
      <c r="L16" s="3"/>
      <c r="M16" s="3">
        <f t="shared" ref="M16:N16" si="6">1/M15</f>
        <v>1</v>
      </c>
      <c r="N16" s="3">
        <f t="shared" si="6"/>
        <v>2.6817431974183519</v>
      </c>
      <c r="O16" s="3">
        <f>1/O17</f>
        <v>2.670281424126387</v>
      </c>
      <c r="P16" s="3"/>
      <c r="R16" s="3"/>
      <c r="S16" s="3">
        <f t="shared" ref="S16" si="7">1/S15</f>
        <v>1</v>
      </c>
      <c r="T16" s="3">
        <f t="shared" ref="T16" si="8">1/T15</f>
        <v>1.7773564788606693</v>
      </c>
      <c r="U16" s="3">
        <f>1/U17</f>
        <v>1.7660379167408897</v>
      </c>
      <c r="V16" s="3"/>
    </row>
    <row r="17" spans="1:21">
      <c r="A17" s="7" t="s">
        <v>20</v>
      </c>
      <c r="G17" s="3">
        <f>AVERAGE(G2:G12)</f>
        <v>0.30448398415010797</v>
      </c>
      <c r="I17" s="3">
        <f>AVERAGE(I2:I12)</f>
        <v>0.58904657464207955</v>
      </c>
      <c r="O17" s="3">
        <f>AVERAGE(O2:O12)</f>
        <v>0.37449236285166509</v>
      </c>
      <c r="U17" s="3">
        <f>AVERAGE(U2:U12)</f>
        <v>0.56623925824052301</v>
      </c>
    </row>
    <row r="18" spans="1:21">
      <c r="A18" s="7" t="s">
        <v>21</v>
      </c>
      <c r="G18" s="3">
        <f>STDEVP(G2:G12)</f>
        <v>1.1818968846695704E-2</v>
      </c>
      <c r="I18" s="3">
        <f>STDEVP(I2:I12)</f>
        <v>2.092112438036671E-2</v>
      </c>
      <c r="O18" s="3">
        <f>STDEVP(O2:O12)</f>
        <v>1.0095286989467192E-2</v>
      </c>
      <c r="U18" s="3">
        <f>STDEVP(U2:U12)</f>
        <v>2.5489858694511119E-2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TDA8425</vt:lpstr>
      <vt:lpstr>YM7128</vt:lpstr>
      <vt:lpstr>YMF262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Zoppi</dc:creator>
  <cp:lastModifiedBy>Andrea Zoppi</cp:lastModifiedBy>
  <dcterms:created xsi:type="dcterms:W3CDTF">2024-03-31T15:09:12Z</dcterms:created>
  <dcterms:modified xsi:type="dcterms:W3CDTF">2024-04-07T15:55:17Z</dcterms:modified>
</cp:coreProperties>
</file>