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5e1642788c9f08/Desktop/New folder/Homework/Excel---Module-1/"/>
    </mc:Choice>
  </mc:AlternateContent>
  <xr:revisionPtr revIDLastSave="521" documentId="13_ncr:40009_{11C9D2FE-BDF6-5C46-B9DE-A4DF0C4A6734}" xr6:coauthVersionLast="47" xr6:coauthVersionMax="47" xr10:uidLastSave="{1FC01A77-2F64-48AB-94A1-2F305003C905}"/>
  <bookViews>
    <workbookView xWindow="1605" yWindow="3810" windowWidth="16050" windowHeight="9135" activeTab="3" xr2:uid="{00000000-000D-0000-FFFF-FFFF00000000}"/>
  </bookViews>
  <sheets>
    <sheet name="Sheet1" sheetId="8" r:id="rId1"/>
    <sheet name="Sheet2" sheetId="11" r:id="rId2"/>
    <sheet name="Sheet3" sheetId="12" r:id="rId3"/>
    <sheet name="Statistical Analysis" sheetId="13" r:id="rId4"/>
    <sheet name="Crowdfunding" sheetId="1" r:id="rId5"/>
  </sheets>
  <definedNames>
    <definedName name="_xlnm._FilterDatabase" localSheetId="4" hidden="1">Crowdfunding!$P$1:$P$1001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3" l="1"/>
  <c r="I7" i="13"/>
  <c r="I3" i="13"/>
  <c r="I6" i="13"/>
  <c r="I5" i="13"/>
  <c r="I4" i="13"/>
  <c r="J3" i="13"/>
  <c r="J4" i="13"/>
  <c r="J5" i="13"/>
  <c r="J6" i="13"/>
  <c r="J8" i="13"/>
  <c r="J7" i="13"/>
  <c r="B6" i="12"/>
  <c r="C6" i="12"/>
  <c r="B2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D5" i="12"/>
  <c r="C5" i="12"/>
  <c r="D4" i="12"/>
  <c r="C4" i="12"/>
  <c r="D3" i="12"/>
  <c r="C3" i="12"/>
  <c r="D2" i="12"/>
  <c r="C2" i="12"/>
  <c r="B13" i="12"/>
  <c r="B12" i="12"/>
  <c r="B11" i="12"/>
  <c r="B10" i="12"/>
  <c r="B9" i="12"/>
  <c r="B8" i="12"/>
  <c r="B7" i="12"/>
  <c r="E7" i="12" s="1"/>
  <c r="B5" i="12"/>
  <c r="B4" i="12"/>
  <c r="B3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E8" i="12" l="1"/>
  <c r="G7" i="12"/>
  <c r="H7" i="12"/>
  <c r="G8" i="12"/>
  <c r="H8" i="12"/>
  <c r="E5" i="12"/>
  <c r="G5" i="12" s="1"/>
  <c r="F8" i="12"/>
  <c r="E13" i="12"/>
  <c r="G13" i="12" s="1"/>
  <c r="E4" i="12"/>
  <c r="G4" i="12" s="1"/>
  <c r="F7" i="12"/>
  <c r="E2" i="12"/>
  <c r="G2" i="12" s="1"/>
  <c r="E12" i="12"/>
  <c r="H12" i="12" s="1"/>
  <c r="E3" i="12"/>
  <c r="F3" i="12" s="1"/>
  <c r="E11" i="12"/>
  <c r="H11" i="12" s="1"/>
  <c r="E10" i="12"/>
  <c r="H10" i="12" s="1"/>
  <c r="E9" i="12"/>
  <c r="H9" i="12" s="1"/>
  <c r="E6" i="12"/>
  <c r="F6" i="12" s="1"/>
  <c r="H2" i="12"/>
  <c r="F2" i="12"/>
  <c r="F12" i="12" l="1"/>
  <c r="G9" i="12"/>
  <c r="H13" i="12"/>
  <c r="H4" i="12"/>
  <c r="G11" i="12"/>
  <c r="F9" i="12"/>
  <c r="G12" i="12"/>
  <c r="H3" i="12"/>
  <c r="G3" i="12"/>
  <c r="H5" i="12"/>
  <c r="G10" i="12"/>
  <c r="F11" i="12"/>
  <c r="F5" i="12"/>
  <c r="F4" i="12"/>
  <c r="F13" i="12"/>
  <c r="F10" i="12"/>
  <c r="H6" i="12"/>
  <c r="G6" i="12"/>
</calcChain>
</file>

<file path=xl/sharedStrings.xml><?xml version="1.0" encoding="utf-8"?>
<sst xmlns="http://schemas.openxmlformats.org/spreadsheetml/2006/main" count="7027" uniqueCount="2090">
  <si>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</si>
  <si>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</si>
  <si>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</si>
  <si>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</si>
  <si>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</si>
  <si>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</si>
  <si>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</si>
  <si>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</si>
  <si>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</si>
  <si>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</si>
  <si>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</si>
  <si>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</si>
  <si>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</si>
  <si>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</si>
  <si>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</si>
  <si>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</si>
  <si>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</si>
  <si>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</si>
  <si>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</si>
  <si>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</si>
  <si>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</si>
  <si>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</si>
  <si>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</si>
  <si>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</si>
  <si>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</si>
  <si>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</si>
  <si>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</si>
  <si>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</si>
  <si>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</si>
  <si>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</si>
  <si>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</si>
  <si>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</si>
  <si>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</si>
  <si>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</si>
  <si>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</si>
  <si>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</si>
  <si>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</si>
  <si>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</si>
  <si>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</si>
  <si>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</si>
  <si>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</si>
  <si>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</si>
  <si>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</si>
  <si>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</si>
  <si>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</si>
  <si>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</si>
  <si>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</si>
  <si>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</si>
  <si>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</si>
  <si>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</si>
  <si>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</si>
  <si>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</si>
  <si>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</si>
  <si>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</si>
  <si>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</si>
  <si>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</si>
  <si>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</si>
  <si>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</si>
  <si>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</si>
  <si>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</si>
  <si>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</si>
  <si>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</si>
  <si>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</si>
  <si>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</si>
  <si>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</si>
  <si>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</si>
  <si>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</si>
  <si>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</si>
  <si>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</si>
  <si>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</si>
  <si>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</si>
  <si>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</si>
  <si>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</si>
  <si>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</si>
  <si>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</si>
  <si>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</si>
  <si>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</si>
  <si>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</si>
  <si>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</si>
  <si>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</si>
  <si>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</si>
  <si>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</si>
  <si>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</si>
  <si>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</si>
  <si>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</si>
  <si>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</si>
  <si>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</si>
  <si>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</si>
  <si>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</si>
  <si>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</si>
  <si>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</si>
  <si>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</si>
  <si>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</si>
  <si>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</si>
  <si>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</si>
  <si>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</si>
  <si>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</si>
  <si>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</si>
  <si>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</si>
  <si>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</si>
  <si>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</si>
  <si>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</si>
  <si>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</si>
  <si>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</si>
  <si>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</si>
  <si>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</si>
  <si>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</si>
  <si>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</si>
  <si>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</si>
  <si>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</si>
  <si>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</si>
  <si>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</si>
  <si>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</si>
  <si>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</si>
  <si>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</si>
  <si>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</si>
  <si>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</si>
  <si>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</si>
  <si>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</si>
  <si>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</si>
  <si>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</si>
  <si>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</si>
  <si>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</si>
  <si>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</si>
  <si>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</si>
  <si>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</si>
  <si>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</si>
  <si>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</si>
  <si>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</si>
  <si>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</si>
  <si>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</si>
  <si>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</si>
  <si>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</si>
  <si>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</si>
  <si>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</si>
  <si>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</si>
  <si>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</si>
  <si>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</si>
  <si>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</si>
  <si>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</si>
  <si>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</si>
  <si>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</si>
  <si>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</si>
  <si>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</si>
  <si>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</si>
  <si>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</si>
  <si>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</si>
  <si>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</si>
  <si>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</si>
  <si>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</si>
  <si>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</si>
  <si>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</si>
  <si>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</si>
  <si>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</si>
  <si>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</si>
  <si>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</si>
  <si>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</si>
  <si>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</si>
  <si>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</si>
  <si>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</si>
  <si>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</si>
  <si>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</si>
  <si>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</si>
  <si>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</si>
  <si>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</si>
  <si>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</si>
  <si>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</si>
  <si>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</si>
  <si>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</si>
  <si>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</si>
  <si>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</si>
  <si>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</si>
  <si>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</si>
  <si>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</si>
  <si>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</si>
  <si>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</si>
  <si>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</si>
  <si>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</si>
  <si>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</si>
  <si>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</si>
  <si>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</si>
  <si>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</si>
  <si>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</si>
  <si>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</si>
  <si>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</si>
  <si>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</si>
  <si>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</si>
  <si>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</si>
  <si>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</si>
  <si>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</si>
  <si>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</si>
  <si>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</si>
  <si>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</si>
  <si>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</si>
  <si>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</si>
  <si>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</si>
  <si>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</si>
  <si>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</si>
  <si>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</si>
  <si>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</si>
  <si>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</si>
  <si>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</si>
  <si>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</si>
  <si>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</si>
  <si>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</si>
  <si>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</si>
  <si>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</si>
  <si>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</si>
  <si>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</si>
  <si>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</si>
  <si>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</si>
  <si>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</si>
  <si>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</si>
  <si>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</si>
  <si>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</si>
  <si>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</si>
  <si>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</si>
  <si>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</si>
  <si>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</si>
  <si>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</si>
  <si>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</si>
  <si>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</si>
  <si>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</si>
  <si>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</si>
  <si>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</si>
  <si>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</si>
  <si>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</si>
  <si>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</si>
  <si>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</si>
  <si>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</si>
  <si>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</si>
  <si>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</si>
  <si>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</si>
  <si>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</si>
  <si>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</si>
  <si>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</si>
  <si>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</si>
  <si>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</si>
  <si>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</si>
  <si>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</si>
  <si>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</si>
  <si>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</si>
  <si>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</si>
  <si>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</si>
  <si>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</si>
  <si>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</si>
  <si>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</si>
  <si>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</si>
  <si>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</si>
  <si>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</si>
  <si>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</si>
  <si>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</si>
  <si>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</si>
  <si>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</si>
  <si>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</si>
  <si>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</si>
  <si>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</si>
  <si>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</si>
  <si>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</si>
  <si>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</si>
  <si>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</si>
  <si>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</si>
  <si>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</si>
  <si>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</si>
  <si>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</si>
  <si>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</si>
  <si>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</si>
  <si>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</si>
  <si>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</si>
  <si>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</si>
  <si>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</si>
  <si>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</si>
  <si>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</si>
  <si>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</si>
  <si>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</si>
  <si>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</si>
  <si>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</si>
  <si>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</si>
  <si>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</si>
  <si>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</si>
  <si>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</si>
  <si>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</si>
  <si>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</si>
  <si>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</si>
  <si>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</si>
  <si>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</si>
  <si>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</si>
  <si>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</si>
  <si>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</si>
  <si>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</si>
  <si>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</si>
  <si>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</si>
  <si>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</si>
  <si>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</si>
  <si>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</si>
  <si>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</si>
  <si>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</si>
  <si>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</si>
  <si>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</si>
  <si>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</si>
  <si>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</si>
  <si>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</si>
  <si>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</si>
  <si>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</si>
  <si>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</si>
  <si>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</si>
  <si>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</si>
  <si>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</si>
  <si>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</si>
  <si>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</si>
  <si>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</si>
  <si>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</si>
  <si>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</si>
  <si>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</si>
  <si>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</si>
  <si>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</si>
  <si>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</si>
  <si>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</si>
  <si>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</si>
  <si>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</si>
  <si>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</si>
  <si>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</si>
  <si>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</si>
  <si>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</si>
  <si>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</si>
  <si>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</si>
  <si>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</si>
  <si>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</si>
  <si>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</si>
  <si>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</si>
  <si>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</si>
  <si>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</si>
  <si>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</si>
  <si>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</si>
  <si>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</si>
  <si>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</si>
  <si>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</si>
  <si>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</si>
  <si>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</si>
  <si>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</si>
  <si>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</si>
  <si>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</si>
  <si>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</si>
  <si>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</si>
  <si>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</si>
  <si>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</si>
  <si>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</si>
  <si>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</si>
  <si>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</si>
  <si>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</si>
  <si>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</si>
  <si>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</si>
  <si>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</si>
  <si>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</si>
  <si>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</si>
  <si>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</si>
  <si>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</si>
  <si>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</si>
  <si>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</si>
  <si>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</si>
  <si>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</si>
  <si>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</si>
  <si>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</si>
  <si>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</si>
  <si>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</si>
  <si>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</si>
  <si>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</si>
  <si>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</si>
  <si>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</si>
  <si>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</si>
  <si>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</si>
  <si>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</si>
  <si>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</si>
  <si>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</si>
  <si>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</si>
  <si>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</si>
  <si>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</si>
  <si>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</si>
  <si>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</si>
  <si>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</si>
  <si>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</si>
  <si>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</si>
  <si>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</si>
  <si>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</si>
  <si>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</si>
  <si>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</si>
  <si>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</si>
  <si>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</si>
  <si>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</si>
  <si>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</si>
  <si>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</si>
  <si>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</si>
  <si>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</si>
  <si>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</si>
  <si>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</si>
  <si>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</si>
  <si>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</si>
  <si>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</si>
  <si>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</si>
  <si>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</si>
  <si>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</si>
  <si>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</si>
  <si>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</si>
  <si>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</si>
  <si>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</si>
  <si>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</si>
  <si>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</si>
  <si>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</si>
  <si>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</si>
  <si>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</si>
  <si>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</si>
  <si>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</si>
  <si>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</si>
  <si>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</si>
  <si>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</si>
  <si>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</si>
  <si>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</si>
  <si>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</si>
  <si>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</si>
  <si>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</si>
  <si>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</si>
  <si>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</si>
  <si>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</si>
  <si>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</si>
  <si>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</si>
  <si>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</si>
  <si>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</si>
  <si>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</si>
  <si>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</si>
  <si>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</si>
  <si>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</si>
  <si>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</si>
  <si>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</si>
  <si>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</si>
  <si>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</si>
  <si>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</si>
  <si>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</si>
  <si>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</si>
  <si>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</si>
  <si>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</si>
  <si>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</si>
  <si>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</si>
  <si>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</si>
  <si>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</si>
  <si>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</si>
  <si>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</si>
  <si>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</si>
  <si>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</si>
  <si>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</si>
  <si>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</si>
  <si>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</si>
  <si>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</si>
  <si>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</si>
  <si>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</si>
  <si>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</si>
  <si>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</si>
  <si>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</si>
  <si>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</si>
  <si>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</si>
  <si>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</si>
  <si>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</si>
  <si>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</si>
  <si>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</si>
  <si>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</si>
  <si>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</si>
  <si>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</si>
  <si>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</si>
  <si>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</si>
  <si>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</si>
  <si>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</si>
  <si>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</si>
  <si>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</si>
  <si>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</si>
  <si>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</si>
  <si>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</si>
  <si>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</si>
  <si>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</si>
  <si>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</si>
  <si>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</si>
  <si>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</si>
  <si>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</si>
  <si>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</si>
  <si>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</si>
  <si>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</si>
  <si>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</si>
  <si>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</si>
  <si>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</si>
  <si>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</si>
  <si>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</si>
  <si>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</si>
  <si>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</si>
  <si>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</si>
  <si>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</si>
  <si>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</si>
  <si>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</si>
  <si>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</si>
  <si>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</si>
  <si>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</si>
  <si>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</si>
  <si>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</si>
  <si>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</si>
  <si>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</si>
  <si>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</si>
  <si>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</si>
  <si>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</si>
  <si>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</si>
  <si>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</si>
  <si>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</si>
  <si>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</si>
  <si>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</si>
  <si>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</si>
  <si>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</si>
  <si>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</si>
  <si>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</si>
  <si>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</si>
  <si>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</si>
  <si>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</si>
  <si>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</si>
  <si>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</si>
  <si>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</si>
  <si>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</si>
  <si>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</si>
  <si>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</si>
  <si>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</si>
  <si>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</si>
  <si>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</si>
  <si>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</si>
  <si>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</si>
  <si>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</si>
  <si>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</si>
  <si>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</si>
  <si>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</si>
  <si>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</si>
  <si>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</si>
  <si>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</si>
  <si>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</si>
  <si>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</si>
  <si>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</si>
  <si>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</si>
  <si>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</si>
  <si>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</si>
  <si>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</si>
  <si>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</si>
  <si>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</si>
  <si>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</si>
  <si>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</si>
  <si>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</si>
  <si>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</si>
  <si>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</si>
  <si>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</si>
  <si>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</si>
  <si>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</si>
  <si>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</si>
  <si>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</si>
  <si>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</si>
  <si>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</si>
  <si>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</si>
  <si>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</si>
  <si>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</si>
  <si>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</si>
  <si>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</si>
  <si>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</si>
  <si>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</si>
  <si>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</si>
  <si>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</si>
  <si>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</si>
  <si>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</si>
  <si>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</si>
  <si>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</si>
  <si>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</si>
  <si>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</si>
  <si>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</si>
  <si>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</si>
  <si>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</si>
  <si>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</si>
  <si>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</si>
  <si>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</si>
  <si>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</si>
  <si>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</si>
  <si>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</si>
  <si>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</si>
  <si>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</si>
  <si>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</si>
  <si>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</si>
  <si>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</si>
  <si>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</si>
  <si>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</si>
  <si>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</si>
  <si>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</si>
  <si>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</si>
  <si>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</si>
  <si>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</si>
  <si>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</si>
  <si>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</si>
  <si>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</si>
  <si>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</si>
  <si>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</si>
  <si>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</si>
  <si>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</si>
  <si>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</si>
  <si>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</si>
  <si>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</si>
  <si>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</si>
  <si>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</si>
  <si>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</si>
  <si>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</si>
  <si>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</si>
  <si>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</si>
  <si>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</si>
  <si>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</si>
  <si>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</si>
  <si>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</si>
  <si>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</si>
  <si>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</si>
  <si>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</si>
  <si>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</si>
  <si>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</si>
  <si>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</si>
  <si>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</si>
  <si>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</si>
  <si>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</si>
  <si>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</si>
  <si>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</si>
  <si>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</si>
  <si>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</si>
  <si>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</si>
  <si>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</si>
  <si>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</si>
  <si>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</si>
  <si>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</si>
  <si>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</si>
  <si>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</si>
  <si>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</si>
  <si>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</si>
  <si>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</si>
  <si>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</si>
  <si>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</si>
  <si>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</si>
  <si>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</si>
  <si>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</si>
  <si>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</si>
  <si>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</si>
  <si>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</si>
  <si>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</si>
  <si>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</si>
  <si>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</si>
  <si>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</si>
  <si>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</si>
  <si>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</si>
  <si>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</si>
  <si>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</si>
  <si>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</si>
  <si>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</si>
  <si>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</si>
  <si>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</si>
  <si>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</si>
  <si>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</si>
  <si>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</si>
  <si>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</si>
  <si>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</si>
  <si>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</si>
  <si>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</si>
  <si>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</si>
  <si>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</si>
  <si>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</si>
  <si>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</si>
  <si>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</si>
  <si>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</si>
  <si>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</si>
  <si>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</si>
  <si>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</si>
  <si>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</si>
  <si>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</si>
  <si>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</si>
  <si>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</si>
  <si>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</si>
  <si>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</si>
  <si>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</si>
  <si>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</si>
  <si>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</si>
  <si>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</si>
  <si>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</si>
  <si>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</si>
  <si>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</si>
  <si>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</si>
  <si>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</si>
  <si>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</si>
  <si>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</si>
  <si>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</si>
  <si>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</si>
  <si>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</si>
  <si>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</si>
  <si>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</si>
  <si>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</si>
  <si>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</si>
  <si>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</si>
  <si>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</si>
  <si>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</si>
  <si>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</si>
  <si>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</si>
  <si>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</si>
  <si>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</si>
  <si>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</si>
  <si>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</si>
  <si>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</si>
  <si>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</si>
  <si>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</si>
  <si>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</si>
  <si>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</si>
  <si>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</si>
  <si>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</si>
  <si>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</si>
  <si>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</si>
  <si>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</si>
  <si>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</si>
  <si>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</si>
  <si>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</si>
  <si>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</si>
  <si>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</si>
  <si>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</si>
  <si>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</si>
  <si>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</si>
  <si>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</si>
  <si>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</si>
  <si>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</si>
  <si>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</si>
  <si>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</si>
  <si>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</si>
  <si>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</si>
  <si>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</si>
  <si>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</si>
  <si>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</si>
  <si>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</si>
  <si>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</si>
  <si>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</si>
  <si>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</si>
  <si>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</si>
  <si>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</si>
  <si>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</si>
  <si>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</si>
  <si>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</si>
  <si>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</si>
  <si>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</si>
  <si>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</si>
  <si>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</si>
  <si>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</si>
  <si>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</si>
  <si>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</si>
  <si>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</si>
  <si>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</si>
  <si>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</si>
  <si>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</si>
  <si>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</si>
  <si>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</si>
  <si>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</si>
  <si>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</si>
  <si>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</si>
  <si>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</si>
  <si>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</si>
  <si>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</si>
  <si>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</si>
  <si>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</si>
  <si>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</si>
  <si>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</si>
  <si>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</si>
  <si>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</si>
  <si>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</si>
  <si>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</si>
  <si>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</si>
  <si>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</si>
  <si>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</si>
  <si>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</si>
  <si>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</si>
  <si>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</si>
  <si>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</si>
  <si>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</si>
  <si>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</si>
  <si>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</si>
  <si>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</si>
  <si>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</si>
  <si>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</si>
  <si>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</si>
  <si>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</si>
  <si>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</si>
  <si>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</si>
  <si>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</si>
  <si>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</si>
  <si>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</si>
  <si>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</si>
  <si>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</si>
  <si>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</si>
  <si>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</si>
  <si>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</si>
  <si>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</si>
  <si>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</si>
  <si>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</si>
  <si>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</si>
  <si>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</si>
  <si>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</si>
  <si>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</si>
  <si>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</si>
  <si>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</si>
  <si>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</si>
  <si>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</si>
  <si>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</si>
  <si>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</si>
  <si>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</si>
  <si>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</si>
  <si>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</si>
  <si>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</si>
  <si>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</si>
  <si>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</si>
  <si>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</si>
  <si>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</si>
  <si>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</si>
  <si>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</si>
  <si>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</si>
  <si>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</si>
  <si>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</si>
  <si>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</si>
  <si>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</si>
  <si>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</si>
  <si>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</si>
  <si>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</si>
  <si>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</si>
  <si>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</si>
  <si>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</si>
  <si>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</si>
  <si>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</si>
  <si>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</si>
  <si>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</si>
  <si>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</si>
  <si>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</si>
  <si>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</si>
  <si>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</si>
  <si>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</si>
  <si>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</si>
  <si>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</si>
  <si>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</si>
  <si>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</si>
  <si>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</si>
  <si>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</si>
  <si>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</si>
  <si>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</si>
  <si>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</si>
  <si>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</si>
  <si>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</si>
  <si>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</si>
  <si>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</si>
  <si>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</si>
  <si>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</si>
  <si>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</si>
  <si>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</si>
  <si>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</si>
  <si>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</si>
  <si>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</si>
  <si>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</si>
  <si>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</si>
  <si>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</si>
  <si>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</si>
  <si>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</si>
  <si>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</si>
  <si>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</si>
  <si>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</si>
  <si>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</si>
  <si>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</si>
  <si>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</si>
  <si>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</si>
  <si>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</si>
  <si>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</si>
  <si>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</si>
  <si>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</si>
  <si>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</si>
  <si>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</si>
  <si>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</si>
  <si>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</si>
  <si>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</si>
  <si>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</si>
  <si>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</si>
  <si>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</si>
  <si>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</si>
  <si>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</si>
  <si>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</si>
  <si>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</si>
  <si>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</si>
  <si>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</si>
  <si>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</si>
  <si>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</si>
  <si>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</si>
  <si>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</si>
  <si>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</si>
  <si>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</si>
  <si>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</si>
  <si>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</si>
  <si>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</si>
  <si>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</si>
  <si>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</si>
  <si>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</si>
  <si>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</si>
  <si>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</si>
  <si>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</si>
  <si>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</si>
  <si>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</si>
  <si>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</si>
  <si>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</si>
  <si>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</si>
  <si>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</si>
  <si>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</si>
  <si>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</si>
  <si>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</si>
  <si>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</si>
  <si>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</si>
  <si>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</si>
  <si>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</si>
  <si>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</si>
  <si>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</si>
  <si>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</si>
  <si>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</si>
  <si>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</si>
  <si>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</si>
  <si>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</si>
  <si>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</si>
  <si>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</si>
  <si>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</si>
  <si>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</si>
  <si>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</si>
  <si>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</si>
  <si>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</si>
  <si>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</si>
  <si>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</si>
  <si>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</si>
  <si>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</si>
  <si>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</si>
  <si>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</si>
  <si>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</si>
  <si>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</si>
  <si>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</si>
  <si>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</si>
  <si>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</si>
  <si>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</si>
  <si>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</si>
  <si>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</si>
  <si>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</si>
  <si>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</si>
  <si>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</si>
  <si>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</si>
  <si>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</si>
  <si>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</si>
  <si>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</si>
  <si>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</si>
  <si>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</si>
  <si>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</si>
  <si>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</si>
  <si>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</si>
  <si>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</si>
  <si>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</si>
  <si>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</si>
  <si>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</si>
  <si>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</si>
  <si>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</si>
  <si>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</si>
  <si>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</si>
  <si>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</si>
  <si>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</si>
  <si>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</si>
  <si>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</si>
  <si>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</si>
  <si>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</si>
  <si>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</si>
  <si>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</si>
  <si>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</si>
  <si>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</si>
  <si>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</si>
  <si>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</si>
  <si>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</si>
  <si>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</si>
  <si>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</si>
  <si>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</si>
  <si>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</si>
  <si>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</si>
  <si>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</si>
  <si>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</si>
  <si>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</si>
  <si>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</si>
  <si>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</si>
  <si>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</si>
  <si>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</si>
  <si>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</si>
  <si>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</si>
  <si>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</si>
  <si>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</si>
  <si>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</si>
  <si>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</si>
  <si>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</si>
  <si>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</si>
  <si>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</si>
  <si>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</si>
  <si>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</si>
  <si>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</si>
  <si>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</si>
  <si>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</si>
  <si>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</si>
  <si>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</si>
  <si>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</si>
  <si>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</si>
  <si>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</si>
  <si>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</si>
  <si>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</si>
  <si>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</si>
  <si>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</si>
  <si>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</si>
  <si>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</si>
  <si>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</si>
  <si>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</si>
  <si>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</si>
  <si>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</si>
  <si>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</si>
  <si>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</si>
  <si>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</si>
  <si>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</si>
  <si>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</si>
  <si>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</si>
  <si>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</si>
  <si>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</si>
  <si>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</si>
  <si>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</si>
  <si>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</si>
  <si>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</si>
  <si>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</si>
  <si>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</si>
  <si>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</si>
  <si>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</si>
  <si>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</si>
  <si>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</si>
  <si>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</si>
  <si>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</si>
  <si>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</si>
  <si>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</si>
  <si>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</si>
  <si>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</si>
  <si>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</si>
  <si>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</si>
  <si>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</si>
  <si>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</si>
  <si>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</si>
  <si>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</si>
  <si>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</si>
  <si>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</si>
  <si>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</si>
  <si>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</si>
  <si>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</si>
  <si>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</si>
  <si>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</si>
  <si>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</si>
  <si>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</si>
  <si>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</si>
  <si>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</si>
  <si>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</si>
  <si>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</si>
  <si>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</si>
  <si>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</si>
  <si>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</si>
  <si>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</si>
  <si>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</si>
  <si>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</si>
  <si>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</si>
  <si>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</si>
  <si>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</si>
  <si>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</si>
  <si>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</si>
  <si>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</si>
  <si>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</si>
  <si>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</si>
  <si>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</si>
  <si>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</si>
  <si>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</si>
  <si>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</si>
  <si>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</si>
  <si>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</si>
  <si>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</si>
  <si>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</si>
  <si>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</si>
  <si>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</si>
  <si>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</si>
  <si>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</si>
  <si>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</si>
  <si>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</si>
  <si>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</si>
  <si>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</si>
  <si>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</si>
  <si>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</si>
  <si>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</si>
  <si>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</si>
  <si>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</si>
  <si>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</si>
  <si>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</si>
  <si>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</si>
  <si>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</si>
  <si>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</si>
  <si>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</si>
  <si>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</si>
  <si>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</si>
  <si>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</si>
  <si>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</si>
  <si>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</si>
  <si>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</si>
  <si>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</si>
  <si>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</si>
  <si>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</si>
  <si>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</si>
  <si>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</si>
  <si>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</si>
  <si>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</si>
  <si>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</si>
  <si>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</si>
  <si>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</si>
  <si>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</si>
  <si>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</si>
  <si>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</si>
  <si>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</si>
  <si>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</si>
  <si>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</si>
  <si>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</si>
  <si>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</si>
  <si>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</si>
  <si>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</si>
  <si>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</si>
  <si>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</si>
  <si>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</si>
  <si>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</si>
  <si>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</si>
  <si>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</si>
  <si>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</si>
  <si>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</si>
  <si>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</si>
  <si>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</si>
  <si>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</si>
  <si>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</si>
  <si>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</si>
  <si>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</si>
  <si>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</si>
  <si>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</si>
  <si>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</si>
  <si>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</si>
  <si>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</si>
  <si>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</si>
  <si>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</si>
  <si>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</si>
  <si>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</si>
  <si>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</si>
  <si>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</si>
  <si>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</si>
  <si>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</si>
  <si>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</si>
  <si>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</si>
  <si>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</si>
  <si>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</si>
  <si>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</si>
  <si>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</si>
  <si>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</si>
  <si>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</si>
  <si>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</si>
  <si>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</si>
  <si>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</si>
  <si>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</si>
  <si>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</si>
  <si>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</si>
  <si>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</si>
  <si>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</si>
  <si>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</si>
  <si>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</si>
  <si>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</si>
  <si>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</si>
  <si>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</si>
  <si>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</si>
  <si>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</si>
  <si>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</si>
  <si>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</si>
  <si>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</si>
  <si>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</si>
  <si>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</si>
  <si>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</si>
  <si>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</si>
  <si>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</si>
  <si>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</si>
  <si>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</si>
  <si>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</si>
  <si>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</si>
  <si>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</si>
  <si>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</si>
  <si>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</si>
  <si>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</si>
  <si>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</si>
  <si>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</si>
  <si>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</si>
  <si>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</si>
  <si>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</si>
  <si>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</si>
  <si>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</si>
  <si>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</si>
  <si>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</si>
  <si>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</si>
  <si>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</si>
  <si>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</si>
  <si>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</si>
  <si>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</si>
  <si>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</si>
  <si>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</si>
  <si>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</si>
  <si>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</si>
  <si>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</si>
  <si>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</si>
  <si>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</si>
  <si>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</si>
  <si>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</si>
  <si>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</si>
  <si>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</si>
  <si>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</si>
  <si>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</si>
  <si>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</si>
  <si>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</si>
  <si>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</si>
  <si>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</si>
  <si>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</si>
  <si>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</si>
  <si>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</si>
  <si>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</si>
  <si>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</si>
  <si>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</si>
  <si>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</si>
  <si>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</si>
  <si>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</si>
  <si>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</si>
  <si>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</si>
  <si>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</si>
  <si>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</si>
  <si>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</si>
  <si>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</si>
  <si>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</si>
  <si>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</si>
  <si>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</si>
  <si>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</si>
  <si>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</si>
  <si>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</si>
  <si>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</si>
  <si>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</si>
  <si>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</si>
  <si>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</si>
  <si>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</si>
  <si>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</si>
  <si>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</si>
  <si>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</si>
  <si>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</si>
  <si>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</si>
  <si>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</si>
  <si>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</si>
  <si>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</si>
  <si>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</si>
  <si>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</si>
  <si>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</si>
  <si>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</si>
  <si>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</si>
  <si>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</si>
  <si>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</si>
  <si>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</si>
  <si>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</si>
  <si>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</si>
  <si>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</si>
  <si>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</si>
  <si>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</si>
  <si>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</si>
  <si>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</si>
  <si>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</si>
  <si>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</si>
  <si>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</si>
  <si>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</si>
  <si>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</si>
  <si>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</si>
  <si>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</si>
  <si>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</si>
  <si>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</si>
  <si>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</si>
  <si>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</si>
  <si>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</si>
  <si>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</si>
  <si>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</si>
  <si>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</si>
  <si>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</si>
  <si>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</si>
  <si>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</si>
  <si>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</si>
  <si>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</si>
  <si>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</si>
  <si>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</si>
  <si>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</si>
  <si>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</si>
  <si>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</si>
  <si>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</si>
  <si>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</si>
  <si>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</si>
  <si>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</si>
  <si>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</si>
  <si>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</si>
  <si>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</si>
  <si>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</si>
  <si>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</si>
  <si>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</si>
  <si>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</si>
  <si>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</si>
  <si>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</si>
  <si>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</si>
  <si>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</si>
  <si>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</si>
  <si>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</si>
  <si>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</si>
  <si>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</si>
  <si>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</si>
  <si>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</si>
  <si>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</si>
  <si>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</si>
  <si>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</si>
  <si>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</si>
  <si>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</si>
  <si>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</si>
  <si>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</si>
  <si>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</si>
  <si>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</si>
  <si>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</si>
  <si>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</si>
  <si>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</si>
  <si>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</si>
  <si>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</si>
  <si>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</si>
  <si>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</si>
  <si>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</si>
  <si>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</si>
  <si>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</si>
  <si>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</si>
  <si>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</si>
  <si>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</si>
  <si>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</si>
  <si>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</si>
  <si>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</si>
  <si>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</si>
  <si>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</si>
  <si>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</si>
  <si>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</si>
  <si>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</si>
  <si>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</si>
  <si>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</si>
  <si>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</si>
  <si>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</si>
  <si>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</si>
  <si>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</si>
  <si>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</si>
  <si>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</si>
  <si>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</si>
  <si>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</si>
  <si>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</si>
  <si>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</si>
  <si>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</si>
  <si>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</si>
  <si>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</si>
  <si>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</si>
  <si>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</si>
  <si>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</si>
  <si>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</si>
  <si>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</si>
  <si>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</si>
  <si>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</si>
  <si>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</si>
  <si>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</si>
  <si>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</si>
  <si>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</si>
  <si>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</si>
  <si>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</si>
  <si>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</si>
  <si>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</si>
  <si>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</si>
  <si>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</si>
  <si>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</si>
  <si>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</si>
  <si>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</si>
  <si>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</si>
  <si>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</si>
  <si>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</si>
  <si>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</si>
  <si>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</si>
  <si>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</si>
  <si>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</si>
  <si>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</si>
  <si>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</si>
  <si>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</si>
  <si>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</si>
  <si>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</si>
  <si>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</si>
  <si>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</si>
  <si>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</si>
  <si>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</si>
  <si>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</si>
  <si>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</si>
  <si>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</si>
  <si>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</si>
  <si>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</si>
  <si>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</si>
  <si>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</si>
  <si>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</si>
  <si>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</si>
  <si>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</si>
  <si>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</si>
  <si>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</si>
  <si>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</si>
  <si>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</si>
  <si>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</si>
  <si>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</si>
  <si>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</si>
  <si>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</si>
  <si>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</si>
  <si>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</si>
  <si>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</si>
  <si>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</si>
  <si>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</si>
  <si>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</si>
  <si>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</si>
  <si>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</si>
  <si>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</si>
  <si>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</si>
  <si>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</si>
  <si>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</si>
  <si>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</si>
  <si>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</si>
  <si>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</si>
  <si>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</si>
  <si>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</si>
  <si>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</si>
  <si>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</si>
  <si>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</si>
  <si>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</si>
  <si>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</si>
  <si>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</si>
  <si>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</si>
  <si>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</si>
  <si>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</si>
  <si>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</si>
  <si>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</si>
  <si>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</si>
  <si>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</si>
  <si>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</si>
  <si>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</si>
  <si>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</si>
  <si>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</si>
  <si>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</si>
  <si>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</si>
  <si>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</si>
  <si>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</si>
  <si>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</si>
  <si>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</si>
  <si>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</si>
  <si>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</si>
  <si>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</si>
  <si>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</si>
  <si>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</si>
  <si>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</si>
  <si>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</si>
  <si>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</si>
  <si>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</si>
  <si>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</si>
  <si>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</si>
  <si>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</si>
  <si>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</si>
  <si>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</si>
  <si>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</si>
  <si>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</si>
  <si>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</si>
  <si>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</si>
  <si>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</si>
  <si>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</si>
  <si>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</si>
  <si>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</si>
  <si>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</si>
  <si>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</si>
  <si>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</si>
  <si>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</si>
  <si>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</si>
  <si>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</si>
  <si>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</si>
  <si>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</si>
  <si>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</si>
  <si>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</si>
  <si>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</si>
  <si>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</si>
  <si>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</si>
  <si>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</si>
  <si>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</si>
  <si>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</si>
  <si>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</si>
  <si>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</si>
  <si>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</si>
  <si>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</si>
  <si>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</si>
  <si>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</si>
  <si>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</si>
  <si>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</si>
  <si>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</si>
  <si>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</si>
  <si>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</si>
  <si>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</si>
  <si>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</si>
  <si>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</si>
  <si>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</si>
  <si>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</si>
  <si>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</si>
  <si>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</si>
  <si>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</si>
  <si>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</si>
  <si>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</si>
  <si>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</si>
  <si>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</si>
  <si>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</si>
  <si>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</si>
  <si>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</si>
  <si>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</si>
  <si>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</si>
  <si>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</si>
  <si>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</si>
  <si>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</si>
  <si>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</si>
  <si>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</si>
  <si>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</si>
  <si>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</si>
  <si>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</si>
  <si>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</si>
  <si>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</si>
  <si>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</si>
  <si>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</si>
  <si>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</si>
  <si>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</si>
  <si>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</si>
  <si>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</si>
  <si>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</si>
  <si>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</si>
  <si>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</si>
  <si>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</si>
  <si>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</si>
  <si>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</si>
  <si>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</si>
  <si>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</si>
  <si>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</si>
  <si>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</si>
  <si>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</si>
  <si>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</si>
  <si>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</si>
  <si>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</si>
  <si>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</si>
  <si>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</si>
  <si>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</si>
  <si>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</si>
  <si>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</si>
  <si>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</si>
  <si>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</si>
  <si>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</si>
  <si>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</si>
  <si>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</si>
  <si>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</si>
  <si>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</si>
  <si>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</si>
  <si>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</si>
  <si>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</si>
  <si>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</si>
  <si>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</si>
  <si>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</si>
  <si>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</si>
  <si>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</si>
  <si>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</si>
  <si>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</si>
  <si>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</si>
  <si>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</si>
  <si>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</si>
  <si>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</si>
  <si>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</si>
  <si>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</si>
  <si>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</si>
  <si>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</si>
  <si>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</si>
  <si>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</si>
  <si>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</si>
  <si>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</si>
  <si>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</si>
  <si>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</si>
  <si>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</si>
  <si>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</si>
  <si>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</si>
  <si>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</si>
  <si>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</si>
  <si>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</si>
  <si>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</si>
  <si>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</si>
  <si>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</si>
  <si>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</si>
  <si>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</si>
  <si>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</si>
  <si>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</si>
  <si>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</si>
  <si>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</si>
  <si>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</si>
  <si>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</si>
  <si>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</si>
  <si>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</si>
  <si>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</si>
  <si>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</si>
  <si>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</si>
  <si>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</si>
  <si>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</si>
  <si>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</si>
  <si>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</si>
  <si>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</si>
  <si>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</si>
  <si>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</si>
  <si>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</si>
  <si>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</si>
  <si>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</si>
  <si>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</si>
  <si>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</si>
  <si>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</si>
  <si>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</si>
  <si>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</si>
  <si>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</si>
  <si>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</si>
  <si>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</si>
  <si>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</si>
  <si>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</si>
  <si>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</si>
  <si>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</si>
  <si>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</si>
  <si>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</si>
  <si>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</si>
  <si>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</si>
  <si>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</si>
  <si>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</si>
  <si>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</si>
  <si>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</si>
  <si>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</si>
  <si>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</si>
  <si>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</si>
  <si>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</si>
  <si>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</si>
  <si>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</si>
  <si>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</si>
  <si>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</si>
  <si>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</si>
  <si>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</si>
  <si>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</si>
  <si>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</si>
  <si>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</si>
  <si>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</si>
  <si>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</si>
  <si>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</si>
  <si>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</si>
  <si>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</si>
  <si>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</si>
  <si>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</si>
  <si>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</si>
  <si>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</si>
  <si>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</si>
  <si>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</si>
  <si>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</si>
  <si>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</si>
  <si>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</si>
  <si>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</si>
  <si>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</si>
  <si>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</si>
  <si>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</si>
  <si>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</si>
  <si>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</si>
  <si>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</si>
  <si>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</si>
  <si>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</si>
  <si>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</si>
  <si>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</si>
  <si>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</si>
  <si>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</si>
  <si>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</si>
  <si>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</si>
  <si>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</si>
  <si>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</si>
  <si>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</si>
  <si>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</si>
  <si>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</si>
  <si>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</si>
  <si>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</si>
  <si>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</si>
  <si>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</si>
  <si>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</si>
  <si>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</si>
  <si>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</si>
  <si>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</si>
  <si>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</si>
  <si>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</si>
  <si>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</si>
  <si>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</si>
  <si>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</si>
  <si>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</si>
  <si>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</si>
  <si>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</si>
  <si>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</si>
  <si>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</si>
  <si>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</si>
  <si>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</si>
  <si>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</si>
  <si>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</si>
  <si>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</si>
  <si>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</si>
  <si>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</si>
  <si>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</si>
  <si>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</si>
  <si>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</si>
  <si>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</si>
  <si>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</si>
  <si>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</si>
  <si>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</si>
  <si>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</si>
  <si>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</si>
  <si>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</si>
  <si>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</si>
  <si>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</si>
  <si>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</si>
  <si>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</si>
  <si>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</si>
  <si>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</si>
  <si>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</si>
  <si>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</si>
  <si>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</si>
  <si>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</si>
  <si>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</si>
  <si>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</si>
  <si>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</si>
  <si>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</si>
  <si>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</si>
  <si>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</si>
  <si>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</si>
  <si>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</si>
  <si>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</si>
  <si>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</si>
  <si>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</si>
  <si>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</si>
  <si>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</si>
  <si>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</si>
  <si>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</si>
  <si>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</si>
  <si>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</si>
  <si>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</si>
  <si>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</si>
  <si>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</si>
  <si>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</si>
  <si>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</si>
  <si>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</si>
  <si>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</si>
  <si>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</si>
  <si>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</si>
  <si>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</si>
  <si>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</si>
  <si>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</si>
  <si>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</si>
  <si>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</si>
  <si>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</si>
  <si>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</si>
  <si>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</si>
  <si>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</si>
  <si>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</si>
  <si>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</si>
  <si>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</si>
  <si>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</si>
  <si>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</si>
  <si>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</si>
  <si>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</si>
  <si>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</si>
  <si>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</si>
  <si>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</si>
  <si>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</si>
  <si>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</si>
  <si>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</si>
  <si>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</si>
  <si>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</si>
  <si>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</si>
  <si>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</si>
  <si>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</si>
  <si>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</si>
  <si>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</si>
  <si>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</si>
  <si>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</si>
  <si>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</si>
  <si>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</si>
  <si>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</si>
  <si>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</si>
  <si>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</si>
  <si>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</si>
  <si>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</si>
  <si>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</si>
  <si>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</si>
  <si>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</si>
  <si>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</si>
  <si>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</si>
  <si>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</si>
  <si>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</si>
  <si>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</si>
  <si>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</si>
  <si>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</si>
  <si>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</si>
  <si>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</si>
  <si>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</si>
  <si>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</si>
  <si>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</si>
  <si>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</si>
  <si>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</si>
  <si>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</si>
  <si>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</si>
  <si>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</si>
  <si>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</si>
  <si>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</si>
  <si>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</si>
  <si>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</si>
  <si>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</si>
  <si>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</si>
  <si>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</si>
  <si>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</si>
  <si>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</si>
  <si>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</si>
  <si>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</si>
  <si>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</si>
  <si>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</si>
  <si>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</si>
  <si>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</si>
  <si>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</si>
  <si>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</si>
  <si>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</si>
  <si>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</si>
  <si>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</si>
  <si>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</si>
  <si>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</si>
  <si>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</si>
  <si>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</si>
  <si>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</si>
  <si>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</si>
  <si>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</si>
  <si>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</si>
  <si>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</si>
  <si>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</si>
  <si>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</si>
  <si>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</si>
  <si>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</si>
  <si>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</si>
  <si>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</si>
  <si>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</si>
  <si>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</si>
  <si>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</si>
  <si>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</si>
  <si>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</si>
  <si>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</si>
  <si>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</si>
  <si>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</si>
  <si>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</si>
  <si>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</si>
  <si>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</si>
  <si>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</si>
  <si>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</si>
  <si>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</si>
  <si>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</si>
  <si>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</si>
  <si>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</si>
  <si>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</si>
  <si>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</si>
  <si>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</si>
  <si>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</si>
  <si>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</si>
  <si>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</si>
  <si>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</si>
  <si>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</si>
  <si>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</si>
  <si>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</si>
  <si>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</si>
  <si>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</si>
  <si>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</si>
  <si>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</si>
  <si>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</si>
  <si>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</si>
  <si>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</si>
  <si>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</si>
  <si>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</si>
  <si>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</si>
  <si>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</si>
  <si>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</si>
  <si>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</si>
  <si>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</si>
  <si>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</si>
  <si>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</si>
  <si>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</si>
  <si>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</si>
  <si>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</si>
  <si>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</si>
  <si>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</si>
  <si>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</si>
  <si>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</si>
  <si>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</si>
  <si>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</si>
  <si>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</si>
  <si>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</si>
  <si>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</si>
  <si>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</si>
  <si>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</si>
  <si>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</si>
  <si>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</si>
  <si>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</si>
  <si>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</si>
  <si>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</si>
  <si>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</si>
  <si>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</si>
  <si>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</si>
  <si>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</si>
  <si>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</si>
  <si>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</si>
  <si>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</si>
  <si>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</si>
  <si>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</si>
  <si>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</si>
  <si>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</si>
  <si>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</si>
  <si>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</si>
  <si>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</si>
  <si>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</si>
  <si>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</si>
  <si>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</si>
  <si>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</si>
  <si>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</si>
  <si>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</si>
  <si>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</si>
  <si>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</si>
  <si>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</si>
  <si>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</si>
  <si>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</si>
  <si>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</si>
  <si>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</si>
  <si>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</si>
  <si>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</si>
  <si>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</si>
  <si>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</si>
  <si>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</si>
  <si>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</si>
  <si>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</si>
  <si>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</si>
  <si>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</si>
  <si>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</si>
  <si>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</si>
  <si>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</si>
  <si>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</si>
  <si>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</si>
  <si>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</si>
  <si>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</si>
  <si>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</si>
  <si>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</si>
  <si>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</si>
  <si>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</si>
  <si>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</si>
  <si>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</si>
  <si>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</si>
  <si>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</si>
  <si>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</si>
  <si>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</si>
  <si>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</si>
  <si>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</si>
  <si>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</si>
  <si>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</si>
  <si>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</si>
  <si>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</si>
  <si>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</si>
  <si>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</si>
  <si>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</si>
  <si>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</si>
  <si>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</si>
  <si>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</si>
  <si>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</si>
  <si>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</si>
  <si>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</si>
  <si>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</si>
  <si>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</si>
  <si>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</si>
  <si>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</si>
  <si>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</si>
  <si>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</si>
  <si>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</si>
  <si>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</si>
  <si>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</si>
  <si>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</si>
  <si>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</si>
  <si>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</si>
  <si>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</si>
  <si>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</si>
  <si>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</si>
  <si>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</si>
  <si>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</si>
  <si>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</si>
  <si>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</si>
  <si>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</si>
  <si>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</si>
  <si>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</si>
  <si>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</si>
  <si>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</si>
  <si>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</si>
  <si>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</si>
  <si>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</si>
  <si>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</si>
  <si>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</si>
  <si>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</si>
  <si>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</si>
  <si>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</si>
  <si>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</si>
  <si>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</si>
  <si>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</si>
  <si>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</si>
  <si>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</si>
  <si>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</si>
  <si>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</si>
  <si>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</si>
  <si>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</si>
  <si>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</si>
  <si>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</si>
  <si>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</si>
  <si>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</si>
  <si>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</si>
  <si>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</si>
  <si>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</si>
  <si>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</si>
  <si>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</si>
  <si>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</si>
  <si>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</si>
  <si>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</si>
  <si>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</si>
  <si>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</si>
  <si>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</si>
  <si>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</si>
  <si>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</si>
  <si>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</si>
  <si>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</si>
  <si>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</si>
  <si>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</si>
  <si>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</si>
  <si>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</si>
  <si>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Count of outcome</t>
  </si>
  <si>
    <t>Count of id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</si>
  <si>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</si>
  <si>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</si>
  <si>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</si>
  <si>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</si>
  <si>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</si>
  <si>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</si>
  <si>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</si>
  <si>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</si>
  <si>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</si>
  <si>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</si>
  <si>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</si>
  <si>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</si>
  <si>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</si>
  <si>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</si>
  <si>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</si>
  <si>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</si>
  <si>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</si>
  <si>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</si>
  <si>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</si>
  <si>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</si>
  <si>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</si>
  <si>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</si>
  <si>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</si>
  <si>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</si>
  <si>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</si>
  <si>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</si>
  <si>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</si>
  <si>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</si>
  <si>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30000 to 34999</t>
  </si>
  <si>
    <t>25000 to 29999</t>
  </si>
  <si>
    <t>20000 to 24999</t>
  </si>
  <si>
    <t>35000 to 39999</t>
  </si>
  <si>
    <t>40000 to 44999</t>
  </si>
  <si>
    <t>45000 to 49999</t>
  </si>
  <si>
    <t>Greater than or equal to 50000</t>
  </si>
  <si>
    <t>Statistical Analysis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</si>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</sst>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0" applyNumberFormat="1" applyAlignment="1">
      <alignment horizontal="left" wrapText="1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2" tint="-0.499984740745262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26A907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2" tint="-0.499984740745262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26A907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2" tint="-0.499984740745262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26A907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26A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F-463B-B0CC-E1E16B5D37F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F-463B-B0CC-E1E16B5D37F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F-463B-B0CC-E1E16B5D37F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F-463B-B0CC-E1E16B5D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777808"/>
        <c:axId val="979780208"/>
      </c:barChart>
      <c:catAx>
        <c:axId val="9797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80208"/>
        <c:crosses val="autoZero"/>
        <c:auto val="1"/>
        <c:lblAlgn val="ctr"/>
        <c:lblOffset val="100"/>
        <c:noMultiLvlLbl val="0"/>
      </c:catAx>
      <c:valAx>
        <c:axId val="9797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[CrowdfundingBook.xlsx]Sheet2!PivotTable7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1-40D1-AAE4-B327D1F531C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1-40D1-AAE4-B327D1F531C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1-40D1-AAE4-B327D1F531C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1-40D1-AAE4-B327D1F5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17408"/>
        <c:axId val="1142539760"/>
      </c:lineChart>
      <c:catAx>
        <c:axId val="4988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39760"/>
        <c:crosses val="autoZero"/>
        <c:auto val="1"/>
        <c:lblAlgn val="ctr"/>
        <c:lblOffset val="100"/>
        <c:noMultiLvlLbl val="0"/>
      </c:catAx>
      <c:valAx>
        <c:axId val="11425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vs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AB-4A94-8BF7-9DA9A0A64FB8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AB-4A94-8BF7-9DA9A0A64FB8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AB-4A94-8BF7-9DA9A0A6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524655"/>
        <c:axId val="1312525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185</c:v>
                      </c:pt>
                      <c:pt idx="2">
                        <c:v>157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AB-4A94-8BF7-9DA9A0A64F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37</c:v>
                      </c:pt>
                      <c:pt idx="2">
                        <c:v>125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AB-4A94-8BF7-9DA9A0A64F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AB-4A94-8BF7-9DA9A0A64FB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224</c:v>
                      </c:pt>
                      <c:pt idx="2">
                        <c:v>307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AB-4A94-8BF7-9DA9A0A64FB8}"/>
                  </c:ext>
                </c:extLst>
              </c15:ser>
            </c15:filteredLineSeries>
          </c:ext>
        </c:extLst>
      </c:lineChart>
      <c:catAx>
        <c:axId val="13125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25135"/>
        <c:crosses val="autoZero"/>
        <c:auto val="1"/>
        <c:lblAlgn val="ctr"/>
        <c:lblOffset val="100"/>
        <c:noMultiLvlLbl val="0"/>
      </c:catAx>
      <c:valAx>
        <c:axId val="13125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152399</xdr:rowOff>
    </xdr:from>
    <xdr:to>
      <xdr:col>15</xdr:col>
      <xdr:colOff>381000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9CEC9-9AD7-B227-52EB-4A32808B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3</xdr:row>
      <xdr:rowOff>19050</xdr:rowOff>
    </xdr:from>
    <xdr:to>
      <xdr:col>14</xdr:col>
      <xdr:colOff>514349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61BD3-FD2D-D454-CB73-56E39131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1981199</xdr:colOff>
      <xdr:row>13</xdr:row>
      <xdr:rowOff>200024</xdr:rowOff>
    </xdr:from>
    <xdr:to>
      <xdr:col>6</xdr:col>
      <xdr:colOff>9524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CF9C9-CB6D-174A-7881-170612D2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28575</xdr:rowOff>
    </xdr:from>
    <xdr:to>
      <xdr:col>10</xdr:col>
      <xdr:colOff>104775</xdr:colOff>
      <xdr:row>13</xdr:row>
      <xdr:rowOff>123826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DC5397-5FA1-80E7-FCCE-F70206889088}"/>
            </a:ext>
          </a:extLst>
        </xdr:cNvPr>
        <xdr:cNvSpPr txBox="1"/>
      </xdr:nvSpPr>
      <xdr:spPr>
        <a:xfrm>
          <a:off x="7248525" y="1628775"/>
          <a:ext cx="2771775" cy="1095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mean summarizes the data more efficiently.</a:t>
          </a:r>
          <a:r>
            <a:rPr lang="en-US" sz="1100" baseline="0"/>
            <a:t> </a:t>
          </a:r>
        </a:p>
        <a:p>
          <a:r>
            <a:rPr lang="en-US" sz="1100" baseline="0"/>
            <a:t>There is more variability with the successful campaigns due to it being more successful than failed campaigns to consider in the analysis.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k" refreshedDate="45407.659336805555" createdVersion="8" refreshedVersion="8" minRefreshableVersion="3" recordCount="1001" xr:uid="{B94A8DDD-B344-4E92-A682-C2959CC9E5BA}">
  <cacheSource type="worksheet">
    <worksheetSource ref="N1:Q1048576" sheet="Crowdfunding"/>
  </cacheSource>
  <cacheFields count="4"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id" numFmtId="0">
      <sharedItems containsString="0" containsBlank="1" containsNumber="1" containsInteger="1" minValue="0" maxValue="99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k" refreshedDate="45407.710274305558" createdVersion="8" refreshedVersion="8" minRefreshableVersion="3" recordCount="1001" xr:uid="{F8F7B99F-E303-458C-982F-5E1DC555BAAB}">
  <cacheSource type="worksheet">
    <worksheetSource ref="O1:S1048576" sheet="Crowdfunding"/>
  </cacheSource>
  <cacheFields count="8">
    <cacheField name="id" numFmtId="0">
      <sharedItems containsString="0" containsBlank="1" containsNumber="1" containsInteger="1" minValue="0" maxValue="99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7"/>
    </cacheField>
    <cacheField name="Months (Date Created Conversion)" numFmtId="0" databaseField="0">
      <fieldGroup base="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x v="0"/>
  </r>
  <r>
    <x v="1"/>
    <n v="1"/>
    <x v="1"/>
    <x v="1"/>
  </r>
  <r>
    <x v="2"/>
    <n v="2"/>
    <x v="1"/>
    <x v="2"/>
  </r>
  <r>
    <x v="1"/>
    <n v="3"/>
    <x v="0"/>
    <x v="1"/>
  </r>
  <r>
    <x v="1"/>
    <n v="4"/>
    <x v="0"/>
    <x v="3"/>
  </r>
  <r>
    <x v="3"/>
    <n v="5"/>
    <x v="1"/>
    <x v="3"/>
  </r>
  <r>
    <x v="4"/>
    <n v="6"/>
    <x v="0"/>
    <x v="4"/>
  </r>
  <r>
    <x v="3"/>
    <n v="7"/>
    <x v="1"/>
    <x v="3"/>
  </r>
  <r>
    <x v="3"/>
    <n v="8"/>
    <x v="2"/>
    <x v="3"/>
  </r>
  <r>
    <x v="1"/>
    <n v="9"/>
    <x v="0"/>
    <x v="1"/>
  </r>
  <r>
    <x v="1"/>
    <n v="10"/>
    <x v="1"/>
    <x v="4"/>
  </r>
  <r>
    <x v="1"/>
    <n v="11"/>
    <x v="0"/>
    <x v="3"/>
  </r>
  <r>
    <x v="1"/>
    <n v="12"/>
    <x v="0"/>
    <x v="4"/>
  </r>
  <r>
    <x v="1"/>
    <n v="13"/>
    <x v="1"/>
    <x v="1"/>
  </r>
  <r>
    <x v="1"/>
    <n v="14"/>
    <x v="0"/>
    <x v="1"/>
  </r>
  <r>
    <x v="1"/>
    <n v="15"/>
    <x v="0"/>
    <x v="2"/>
  </r>
  <r>
    <x v="1"/>
    <n v="16"/>
    <x v="1"/>
    <x v="5"/>
  </r>
  <r>
    <x v="1"/>
    <n v="17"/>
    <x v="1"/>
    <x v="4"/>
  </r>
  <r>
    <x v="1"/>
    <n v="18"/>
    <x v="3"/>
    <x v="3"/>
  </r>
  <r>
    <x v="1"/>
    <n v="19"/>
    <x v="0"/>
    <x v="3"/>
  </r>
  <r>
    <x v="1"/>
    <n v="20"/>
    <x v="1"/>
    <x v="4"/>
  </r>
  <r>
    <x v="1"/>
    <n v="21"/>
    <x v="0"/>
    <x v="3"/>
  </r>
  <r>
    <x v="1"/>
    <n v="22"/>
    <x v="1"/>
    <x v="3"/>
  </r>
  <r>
    <x v="4"/>
    <n v="23"/>
    <x v="1"/>
    <x v="4"/>
  </r>
  <r>
    <x v="1"/>
    <n v="24"/>
    <x v="1"/>
    <x v="2"/>
  </r>
  <r>
    <x v="1"/>
    <n v="25"/>
    <x v="1"/>
    <x v="6"/>
  </r>
  <r>
    <x v="1"/>
    <n v="26"/>
    <x v="3"/>
    <x v="3"/>
  </r>
  <r>
    <x v="1"/>
    <n v="27"/>
    <x v="0"/>
    <x v="1"/>
  </r>
  <r>
    <x v="1"/>
    <n v="28"/>
    <x v="1"/>
    <x v="3"/>
  </r>
  <r>
    <x v="5"/>
    <n v="29"/>
    <x v="1"/>
    <x v="4"/>
  </r>
  <r>
    <x v="1"/>
    <n v="30"/>
    <x v="1"/>
    <x v="4"/>
  </r>
  <r>
    <x v="4"/>
    <n v="31"/>
    <x v="1"/>
    <x v="6"/>
  </r>
  <r>
    <x v="6"/>
    <n v="32"/>
    <x v="0"/>
    <x v="4"/>
  </r>
  <r>
    <x v="1"/>
    <n v="33"/>
    <x v="1"/>
    <x v="3"/>
  </r>
  <r>
    <x v="1"/>
    <n v="34"/>
    <x v="1"/>
    <x v="4"/>
  </r>
  <r>
    <x v="3"/>
    <n v="35"/>
    <x v="1"/>
    <x v="4"/>
  </r>
  <r>
    <x v="1"/>
    <n v="36"/>
    <x v="1"/>
    <x v="3"/>
  </r>
  <r>
    <x v="1"/>
    <n v="37"/>
    <x v="1"/>
    <x v="5"/>
  </r>
  <r>
    <x v="1"/>
    <n v="38"/>
    <x v="1"/>
    <x v="7"/>
  </r>
  <r>
    <x v="3"/>
    <n v="39"/>
    <x v="0"/>
    <x v="3"/>
  </r>
  <r>
    <x v="1"/>
    <n v="40"/>
    <x v="1"/>
    <x v="2"/>
  </r>
  <r>
    <x v="6"/>
    <n v="41"/>
    <x v="1"/>
    <x v="1"/>
  </r>
  <r>
    <x v="1"/>
    <n v="42"/>
    <x v="1"/>
    <x v="0"/>
  </r>
  <r>
    <x v="1"/>
    <n v="43"/>
    <x v="1"/>
    <x v="5"/>
  </r>
  <r>
    <x v="3"/>
    <n v="44"/>
    <x v="1"/>
    <x v="5"/>
  </r>
  <r>
    <x v="1"/>
    <n v="45"/>
    <x v="0"/>
    <x v="3"/>
  </r>
  <r>
    <x v="1"/>
    <n v="46"/>
    <x v="1"/>
    <x v="1"/>
  </r>
  <r>
    <x v="1"/>
    <n v="47"/>
    <x v="1"/>
    <x v="3"/>
  </r>
  <r>
    <x v="1"/>
    <n v="48"/>
    <x v="1"/>
    <x v="3"/>
  </r>
  <r>
    <x v="1"/>
    <n v="49"/>
    <x v="1"/>
    <x v="1"/>
  </r>
  <r>
    <x v="6"/>
    <n v="50"/>
    <x v="0"/>
    <x v="1"/>
  </r>
  <r>
    <x v="4"/>
    <n v="51"/>
    <x v="0"/>
    <x v="2"/>
  </r>
  <r>
    <x v="1"/>
    <n v="52"/>
    <x v="0"/>
    <x v="3"/>
  </r>
  <r>
    <x v="1"/>
    <n v="53"/>
    <x v="1"/>
    <x v="4"/>
  </r>
  <r>
    <x v="1"/>
    <n v="54"/>
    <x v="0"/>
    <x v="2"/>
  </r>
  <r>
    <x v="1"/>
    <n v="55"/>
    <x v="1"/>
    <x v="1"/>
  </r>
  <r>
    <x v="1"/>
    <n v="56"/>
    <x v="1"/>
    <x v="2"/>
  </r>
  <r>
    <x v="1"/>
    <n v="57"/>
    <x v="1"/>
    <x v="6"/>
  </r>
  <r>
    <x v="1"/>
    <n v="58"/>
    <x v="1"/>
    <x v="3"/>
  </r>
  <r>
    <x v="1"/>
    <n v="59"/>
    <x v="1"/>
    <x v="3"/>
  </r>
  <r>
    <x v="0"/>
    <n v="60"/>
    <x v="1"/>
    <x v="3"/>
  </r>
  <r>
    <x v="0"/>
    <n v="61"/>
    <x v="0"/>
    <x v="3"/>
  </r>
  <r>
    <x v="1"/>
    <n v="62"/>
    <x v="1"/>
    <x v="2"/>
  </r>
  <r>
    <x v="1"/>
    <n v="63"/>
    <x v="0"/>
    <x v="3"/>
  </r>
  <r>
    <x v="1"/>
    <n v="64"/>
    <x v="0"/>
    <x v="2"/>
  </r>
  <r>
    <x v="1"/>
    <n v="65"/>
    <x v="1"/>
    <x v="3"/>
  </r>
  <r>
    <x v="1"/>
    <n v="66"/>
    <x v="0"/>
    <x v="3"/>
  </r>
  <r>
    <x v="4"/>
    <n v="67"/>
    <x v="1"/>
    <x v="2"/>
  </r>
  <r>
    <x v="6"/>
    <n v="68"/>
    <x v="1"/>
    <x v="3"/>
  </r>
  <r>
    <x v="1"/>
    <n v="69"/>
    <x v="3"/>
    <x v="3"/>
  </r>
  <r>
    <x v="6"/>
    <n v="70"/>
    <x v="1"/>
    <x v="3"/>
  </r>
  <r>
    <x v="1"/>
    <n v="71"/>
    <x v="1"/>
    <x v="3"/>
  </r>
  <r>
    <x v="1"/>
    <n v="72"/>
    <x v="1"/>
    <x v="4"/>
  </r>
  <r>
    <x v="1"/>
    <n v="73"/>
    <x v="1"/>
    <x v="1"/>
  </r>
  <r>
    <x v="4"/>
    <n v="74"/>
    <x v="1"/>
    <x v="1"/>
  </r>
  <r>
    <x v="1"/>
    <n v="75"/>
    <x v="1"/>
    <x v="7"/>
  </r>
  <r>
    <x v="1"/>
    <n v="76"/>
    <x v="0"/>
    <x v="3"/>
  </r>
  <r>
    <x v="1"/>
    <n v="77"/>
    <x v="0"/>
    <x v="4"/>
  </r>
  <r>
    <x v="1"/>
    <n v="78"/>
    <x v="1"/>
    <x v="5"/>
  </r>
  <r>
    <x v="1"/>
    <n v="79"/>
    <x v="0"/>
    <x v="3"/>
  </r>
  <r>
    <x v="1"/>
    <n v="80"/>
    <x v="1"/>
    <x v="6"/>
  </r>
  <r>
    <x v="1"/>
    <n v="81"/>
    <x v="1"/>
    <x v="1"/>
  </r>
  <r>
    <x v="4"/>
    <n v="82"/>
    <x v="1"/>
    <x v="6"/>
  </r>
  <r>
    <x v="1"/>
    <n v="83"/>
    <x v="0"/>
    <x v="1"/>
  </r>
  <r>
    <x v="1"/>
    <n v="84"/>
    <x v="1"/>
    <x v="2"/>
  </r>
  <r>
    <x v="2"/>
    <n v="85"/>
    <x v="1"/>
    <x v="1"/>
  </r>
  <r>
    <x v="1"/>
    <n v="86"/>
    <x v="1"/>
    <x v="3"/>
  </r>
  <r>
    <x v="2"/>
    <n v="87"/>
    <x v="0"/>
    <x v="1"/>
  </r>
  <r>
    <x v="1"/>
    <n v="88"/>
    <x v="1"/>
    <x v="5"/>
  </r>
  <r>
    <x v="1"/>
    <n v="89"/>
    <x v="1"/>
    <x v="3"/>
  </r>
  <r>
    <x v="1"/>
    <n v="90"/>
    <x v="0"/>
    <x v="3"/>
  </r>
  <r>
    <x v="6"/>
    <n v="91"/>
    <x v="0"/>
    <x v="5"/>
  </r>
  <r>
    <x v="5"/>
    <n v="92"/>
    <x v="1"/>
    <x v="6"/>
  </r>
  <r>
    <x v="1"/>
    <n v="93"/>
    <x v="3"/>
    <x v="3"/>
  </r>
  <r>
    <x v="4"/>
    <n v="94"/>
    <x v="1"/>
    <x v="2"/>
  </r>
  <r>
    <x v="1"/>
    <n v="95"/>
    <x v="1"/>
    <x v="4"/>
  </r>
  <r>
    <x v="1"/>
    <n v="96"/>
    <x v="1"/>
    <x v="3"/>
  </r>
  <r>
    <x v="1"/>
    <n v="97"/>
    <x v="1"/>
    <x v="0"/>
  </r>
  <r>
    <x v="2"/>
    <n v="98"/>
    <x v="0"/>
    <x v="6"/>
  </r>
  <r>
    <x v="1"/>
    <n v="99"/>
    <x v="1"/>
    <x v="3"/>
  </r>
  <r>
    <x v="1"/>
    <n v="100"/>
    <x v="0"/>
    <x v="3"/>
  </r>
  <r>
    <x v="1"/>
    <n v="101"/>
    <x v="1"/>
    <x v="1"/>
  </r>
  <r>
    <x v="1"/>
    <n v="102"/>
    <x v="1"/>
    <x v="2"/>
  </r>
  <r>
    <x v="6"/>
    <n v="103"/>
    <x v="0"/>
    <x v="1"/>
  </r>
  <r>
    <x v="1"/>
    <n v="104"/>
    <x v="1"/>
    <x v="1"/>
  </r>
  <r>
    <x v="1"/>
    <n v="105"/>
    <x v="1"/>
    <x v="2"/>
  </r>
  <r>
    <x v="1"/>
    <n v="106"/>
    <x v="1"/>
    <x v="3"/>
  </r>
  <r>
    <x v="1"/>
    <n v="107"/>
    <x v="1"/>
    <x v="3"/>
  </r>
  <r>
    <x v="1"/>
    <n v="108"/>
    <x v="1"/>
    <x v="4"/>
  </r>
  <r>
    <x v="1"/>
    <n v="109"/>
    <x v="0"/>
    <x v="4"/>
  </r>
  <r>
    <x v="1"/>
    <n v="110"/>
    <x v="0"/>
    <x v="0"/>
  </r>
  <r>
    <x v="1"/>
    <n v="111"/>
    <x v="1"/>
    <x v="5"/>
  </r>
  <r>
    <x v="2"/>
    <n v="112"/>
    <x v="1"/>
    <x v="2"/>
  </r>
  <r>
    <x v="1"/>
    <n v="113"/>
    <x v="1"/>
    <x v="0"/>
  </r>
  <r>
    <x v="1"/>
    <n v="114"/>
    <x v="1"/>
    <x v="2"/>
  </r>
  <r>
    <x v="6"/>
    <n v="115"/>
    <x v="0"/>
    <x v="5"/>
  </r>
  <r>
    <x v="1"/>
    <n v="116"/>
    <x v="0"/>
    <x v="3"/>
  </r>
  <r>
    <x v="1"/>
    <n v="117"/>
    <x v="1"/>
    <x v="4"/>
  </r>
  <r>
    <x v="1"/>
    <n v="118"/>
    <x v="1"/>
    <x v="7"/>
  </r>
  <r>
    <x v="1"/>
    <n v="119"/>
    <x v="1"/>
    <x v="4"/>
  </r>
  <r>
    <x v="1"/>
    <n v="120"/>
    <x v="1"/>
    <x v="6"/>
  </r>
  <r>
    <x v="1"/>
    <n v="121"/>
    <x v="1"/>
    <x v="6"/>
  </r>
  <r>
    <x v="1"/>
    <n v="122"/>
    <x v="0"/>
    <x v="5"/>
  </r>
  <r>
    <x v="0"/>
    <n v="123"/>
    <x v="0"/>
    <x v="3"/>
  </r>
  <r>
    <x v="6"/>
    <n v="124"/>
    <x v="1"/>
    <x v="7"/>
  </r>
  <r>
    <x v="1"/>
    <n v="125"/>
    <x v="1"/>
    <x v="3"/>
  </r>
  <r>
    <x v="1"/>
    <n v="126"/>
    <x v="0"/>
    <x v="3"/>
  </r>
  <r>
    <x v="0"/>
    <n v="127"/>
    <x v="0"/>
    <x v="3"/>
  </r>
  <r>
    <x v="1"/>
    <n v="128"/>
    <x v="3"/>
    <x v="1"/>
  </r>
  <r>
    <x v="2"/>
    <n v="129"/>
    <x v="3"/>
    <x v="0"/>
  </r>
  <r>
    <x v="3"/>
    <n v="130"/>
    <x v="1"/>
    <x v="4"/>
  </r>
  <r>
    <x v="4"/>
    <n v="131"/>
    <x v="1"/>
    <x v="2"/>
  </r>
  <r>
    <x v="1"/>
    <n v="132"/>
    <x v="1"/>
    <x v="3"/>
  </r>
  <r>
    <x v="1"/>
    <n v="133"/>
    <x v="1"/>
    <x v="1"/>
  </r>
  <r>
    <x v="5"/>
    <n v="134"/>
    <x v="0"/>
    <x v="4"/>
  </r>
  <r>
    <x v="1"/>
    <n v="135"/>
    <x v="0"/>
    <x v="3"/>
  </r>
  <r>
    <x v="1"/>
    <n v="136"/>
    <x v="3"/>
    <x v="4"/>
  </r>
  <r>
    <x v="1"/>
    <n v="137"/>
    <x v="1"/>
    <x v="5"/>
  </r>
  <r>
    <x v="1"/>
    <n v="138"/>
    <x v="0"/>
    <x v="6"/>
  </r>
  <r>
    <x v="1"/>
    <n v="139"/>
    <x v="0"/>
    <x v="2"/>
  </r>
  <r>
    <x v="1"/>
    <n v="140"/>
    <x v="1"/>
    <x v="4"/>
  </r>
  <r>
    <x v="1"/>
    <n v="141"/>
    <x v="1"/>
    <x v="2"/>
  </r>
  <r>
    <x v="1"/>
    <n v="142"/>
    <x v="1"/>
    <x v="2"/>
  </r>
  <r>
    <x v="1"/>
    <n v="143"/>
    <x v="1"/>
    <x v="1"/>
  </r>
  <r>
    <x v="1"/>
    <n v="144"/>
    <x v="1"/>
    <x v="3"/>
  </r>
  <r>
    <x v="5"/>
    <n v="145"/>
    <x v="1"/>
    <x v="2"/>
  </r>
  <r>
    <x v="1"/>
    <n v="146"/>
    <x v="3"/>
    <x v="3"/>
  </r>
  <r>
    <x v="1"/>
    <n v="147"/>
    <x v="1"/>
    <x v="3"/>
  </r>
  <r>
    <x v="1"/>
    <n v="148"/>
    <x v="1"/>
    <x v="2"/>
  </r>
  <r>
    <x v="1"/>
    <n v="149"/>
    <x v="1"/>
    <x v="1"/>
  </r>
  <r>
    <x v="1"/>
    <n v="150"/>
    <x v="0"/>
    <x v="1"/>
  </r>
  <r>
    <x v="1"/>
    <n v="151"/>
    <x v="0"/>
    <x v="1"/>
  </r>
  <r>
    <x v="1"/>
    <n v="152"/>
    <x v="1"/>
    <x v="1"/>
  </r>
  <r>
    <x v="1"/>
    <n v="153"/>
    <x v="0"/>
    <x v="3"/>
  </r>
  <r>
    <x v="1"/>
    <n v="154"/>
    <x v="0"/>
    <x v="1"/>
  </r>
  <r>
    <x v="1"/>
    <n v="155"/>
    <x v="0"/>
    <x v="3"/>
  </r>
  <r>
    <x v="2"/>
    <n v="156"/>
    <x v="3"/>
    <x v="1"/>
  </r>
  <r>
    <x v="2"/>
    <n v="157"/>
    <x v="0"/>
    <x v="7"/>
  </r>
  <r>
    <x v="1"/>
    <n v="158"/>
    <x v="1"/>
    <x v="1"/>
  </r>
  <r>
    <x v="1"/>
    <n v="159"/>
    <x v="1"/>
    <x v="3"/>
  </r>
  <r>
    <x v="1"/>
    <n v="160"/>
    <x v="1"/>
    <x v="2"/>
  </r>
  <r>
    <x v="1"/>
    <n v="161"/>
    <x v="0"/>
    <x v="2"/>
  </r>
  <r>
    <x v="5"/>
    <n v="162"/>
    <x v="1"/>
    <x v="1"/>
  </r>
  <r>
    <x v="1"/>
    <n v="163"/>
    <x v="1"/>
    <x v="7"/>
  </r>
  <r>
    <x v="1"/>
    <n v="164"/>
    <x v="1"/>
    <x v="3"/>
  </r>
  <r>
    <x v="1"/>
    <n v="165"/>
    <x v="1"/>
    <x v="2"/>
  </r>
  <r>
    <x v="1"/>
    <n v="166"/>
    <x v="1"/>
    <x v="7"/>
  </r>
  <r>
    <x v="2"/>
    <n v="167"/>
    <x v="1"/>
    <x v="3"/>
  </r>
  <r>
    <x v="3"/>
    <n v="168"/>
    <x v="0"/>
    <x v="1"/>
  </r>
  <r>
    <x v="1"/>
    <n v="169"/>
    <x v="1"/>
    <x v="4"/>
  </r>
  <r>
    <x v="1"/>
    <n v="170"/>
    <x v="0"/>
    <x v="1"/>
  </r>
  <r>
    <x v="1"/>
    <n v="171"/>
    <x v="0"/>
    <x v="5"/>
  </r>
  <r>
    <x v="1"/>
    <n v="172"/>
    <x v="0"/>
    <x v="4"/>
  </r>
  <r>
    <x v="1"/>
    <n v="173"/>
    <x v="1"/>
    <x v="3"/>
  </r>
  <r>
    <x v="1"/>
    <n v="174"/>
    <x v="1"/>
    <x v="2"/>
  </r>
  <r>
    <x v="1"/>
    <n v="175"/>
    <x v="0"/>
    <x v="3"/>
  </r>
  <r>
    <x v="1"/>
    <n v="176"/>
    <x v="0"/>
    <x v="3"/>
  </r>
  <r>
    <x v="1"/>
    <n v="177"/>
    <x v="1"/>
    <x v="3"/>
  </r>
  <r>
    <x v="1"/>
    <n v="178"/>
    <x v="0"/>
    <x v="0"/>
  </r>
  <r>
    <x v="0"/>
    <n v="179"/>
    <x v="1"/>
    <x v="3"/>
  </r>
  <r>
    <x v="2"/>
    <n v="180"/>
    <x v="1"/>
    <x v="2"/>
  </r>
  <r>
    <x v="1"/>
    <n v="181"/>
    <x v="0"/>
    <x v="2"/>
  </r>
  <r>
    <x v="3"/>
    <n v="182"/>
    <x v="1"/>
    <x v="3"/>
  </r>
  <r>
    <x v="0"/>
    <n v="183"/>
    <x v="0"/>
    <x v="1"/>
  </r>
  <r>
    <x v="1"/>
    <n v="184"/>
    <x v="1"/>
    <x v="3"/>
  </r>
  <r>
    <x v="1"/>
    <n v="185"/>
    <x v="0"/>
    <x v="4"/>
  </r>
  <r>
    <x v="1"/>
    <n v="186"/>
    <x v="0"/>
    <x v="3"/>
  </r>
  <r>
    <x v="0"/>
    <n v="187"/>
    <x v="1"/>
    <x v="4"/>
  </r>
  <r>
    <x v="6"/>
    <n v="188"/>
    <x v="0"/>
    <x v="3"/>
  </r>
  <r>
    <x v="1"/>
    <n v="189"/>
    <x v="3"/>
    <x v="3"/>
  </r>
  <r>
    <x v="1"/>
    <n v="190"/>
    <x v="0"/>
    <x v="3"/>
  </r>
  <r>
    <x v="6"/>
    <n v="191"/>
    <x v="0"/>
    <x v="3"/>
  </r>
  <r>
    <x v="1"/>
    <n v="192"/>
    <x v="0"/>
    <x v="1"/>
  </r>
  <r>
    <x v="1"/>
    <n v="193"/>
    <x v="0"/>
    <x v="1"/>
  </r>
  <r>
    <x v="1"/>
    <n v="194"/>
    <x v="1"/>
    <x v="1"/>
  </r>
  <r>
    <x v="1"/>
    <n v="195"/>
    <x v="1"/>
    <x v="1"/>
  </r>
  <r>
    <x v="3"/>
    <n v="196"/>
    <x v="0"/>
    <x v="2"/>
  </r>
  <r>
    <x v="1"/>
    <n v="197"/>
    <x v="1"/>
    <x v="4"/>
  </r>
  <r>
    <x v="1"/>
    <n v="198"/>
    <x v="0"/>
    <x v="1"/>
  </r>
  <r>
    <x v="1"/>
    <n v="199"/>
    <x v="0"/>
    <x v="1"/>
  </r>
  <r>
    <x v="0"/>
    <n v="200"/>
    <x v="0"/>
    <x v="3"/>
  </r>
  <r>
    <x v="1"/>
    <n v="201"/>
    <x v="1"/>
    <x v="2"/>
  </r>
  <r>
    <x v="1"/>
    <n v="202"/>
    <x v="3"/>
    <x v="0"/>
  </r>
  <r>
    <x v="2"/>
    <n v="203"/>
    <x v="1"/>
    <x v="3"/>
  </r>
  <r>
    <x v="1"/>
    <n v="204"/>
    <x v="0"/>
    <x v="1"/>
  </r>
  <r>
    <x v="1"/>
    <n v="205"/>
    <x v="1"/>
    <x v="3"/>
  </r>
  <r>
    <x v="1"/>
    <n v="206"/>
    <x v="3"/>
    <x v="5"/>
  </r>
  <r>
    <x v="1"/>
    <n v="207"/>
    <x v="1"/>
    <x v="1"/>
  </r>
  <r>
    <x v="1"/>
    <n v="208"/>
    <x v="1"/>
    <x v="4"/>
  </r>
  <r>
    <x v="2"/>
    <n v="209"/>
    <x v="2"/>
    <x v="4"/>
  </r>
  <r>
    <x v="3"/>
    <n v="210"/>
    <x v="0"/>
    <x v="4"/>
  </r>
  <r>
    <x v="1"/>
    <n v="211"/>
    <x v="0"/>
    <x v="3"/>
  </r>
  <r>
    <x v="1"/>
    <n v="212"/>
    <x v="1"/>
    <x v="3"/>
  </r>
  <r>
    <x v="1"/>
    <n v="213"/>
    <x v="1"/>
    <x v="1"/>
  </r>
  <r>
    <x v="1"/>
    <n v="214"/>
    <x v="1"/>
    <x v="1"/>
  </r>
  <r>
    <x v="1"/>
    <n v="215"/>
    <x v="0"/>
    <x v="3"/>
  </r>
  <r>
    <x v="1"/>
    <n v="216"/>
    <x v="1"/>
    <x v="3"/>
  </r>
  <r>
    <x v="1"/>
    <n v="217"/>
    <x v="0"/>
    <x v="4"/>
  </r>
  <r>
    <x v="4"/>
    <n v="218"/>
    <x v="1"/>
    <x v="4"/>
  </r>
  <r>
    <x v="1"/>
    <n v="219"/>
    <x v="1"/>
    <x v="4"/>
  </r>
  <r>
    <x v="1"/>
    <n v="220"/>
    <x v="0"/>
    <x v="3"/>
  </r>
  <r>
    <x v="1"/>
    <n v="221"/>
    <x v="0"/>
    <x v="0"/>
  </r>
  <r>
    <x v="1"/>
    <n v="222"/>
    <x v="1"/>
    <x v="7"/>
  </r>
  <r>
    <x v="1"/>
    <n v="223"/>
    <x v="0"/>
    <x v="3"/>
  </r>
  <r>
    <x v="1"/>
    <n v="224"/>
    <x v="1"/>
    <x v="4"/>
  </r>
  <r>
    <x v="1"/>
    <n v="225"/>
    <x v="1"/>
    <x v="1"/>
  </r>
  <r>
    <x v="1"/>
    <n v="226"/>
    <x v="1"/>
    <x v="7"/>
  </r>
  <r>
    <x v="1"/>
    <n v="227"/>
    <x v="1"/>
    <x v="6"/>
  </r>
  <r>
    <x v="1"/>
    <n v="228"/>
    <x v="1"/>
    <x v="4"/>
  </r>
  <r>
    <x v="1"/>
    <n v="229"/>
    <x v="1"/>
    <x v="6"/>
  </r>
  <r>
    <x v="1"/>
    <n v="230"/>
    <x v="1"/>
    <x v="6"/>
  </r>
  <r>
    <x v="1"/>
    <n v="231"/>
    <x v="3"/>
    <x v="3"/>
  </r>
  <r>
    <x v="1"/>
    <n v="232"/>
    <x v="1"/>
    <x v="3"/>
  </r>
  <r>
    <x v="1"/>
    <n v="233"/>
    <x v="1"/>
    <x v="4"/>
  </r>
  <r>
    <x v="6"/>
    <n v="234"/>
    <x v="1"/>
    <x v="6"/>
  </r>
  <r>
    <x v="1"/>
    <n v="235"/>
    <x v="0"/>
    <x v="4"/>
  </r>
  <r>
    <x v="2"/>
    <n v="236"/>
    <x v="0"/>
    <x v="1"/>
  </r>
  <r>
    <x v="1"/>
    <n v="237"/>
    <x v="1"/>
    <x v="4"/>
  </r>
  <r>
    <x v="3"/>
    <n v="238"/>
    <x v="1"/>
    <x v="3"/>
  </r>
  <r>
    <x v="1"/>
    <n v="239"/>
    <x v="0"/>
    <x v="2"/>
  </r>
  <r>
    <x v="1"/>
    <n v="240"/>
    <x v="1"/>
    <x v="3"/>
  </r>
  <r>
    <x v="2"/>
    <n v="241"/>
    <x v="1"/>
    <x v="5"/>
  </r>
  <r>
    <x v="1"/>
    <n v="242"/>
    <x v="1"/>
    <x v="1"/>
  </r>
  <r>
    <x v="1"/>
    <n v="243"/>
    <x v="1"/>
    <x v="3"/>
  </r>
  <r>
    <x v="1"/>
    <n v="244"/>
    <x v="1"/>
    <x v="3"/>
  </r>
  <r>
    <x v="1"/>
    <n v="245"/>
    <x v="1"/>
    <x v="3"/>
  </r>
  <r>
    <x v="1"/>
    <n v="246"/>
    <x v="1"/>
    <x v="2"/>
  </r>
  <r>
    <x v="1"/>
    <n v="247"/>
    <x v="1"/>
    <x v="5"/>
  </r>
  <r>
    <x v="2"/>
    <n v="248"/>
    <x v="1"/>
    <x v="6"/>
  </r>
  <r>
    <x v="1"/>
    <n v="249"/>
    <x v="1"/>
    <x v="5"/>
  </r>
  <r>
    <x v="1"/>
    <n v="250"/>
    <x v="0"/>
    <x v="1"/>
  </r>
  <r>
    <x v="1"/>
    <n v="251"/>
    <x v="0"/>
    <x v="3"/>
  </r>
  <r>
    <x v="1"/>
    <n v="252"/>
    <x v="1"/>
    <x v="3"/>
  </r>
  <r>
    <x v="0"/>
    <n v="253"/>
    <x v="0"/>
    <x v="4"/>
  </r>
  <r>
    <x v="1"/>
    <n v="254"/>
    <x v="1"/>
    <x v="5"/>
  </r>
  <r>
    <x v="1"/>
    <n v="255"/>
    <x v="1"/>
    <x v="1"/>
  </r>
  <r>
    <x v="4"/>
    <n v="256"/>
    <x v="0"/>
    <x v="1"/>
  </r>
  <r>
    <x v="1"/>
    <n v="257"/>
    <x v="1"/>
    <x v="3"/>
  </r>
  <r>
    <x v="1"/>
    <n v="258"/>
    <x v="1"/>
    <x v="3"/>
  </r>
  <r>
    <x v="1"/>
    <n v="259"/>
    <x v="1"/>
    <x v="7"/>
  </r>
  <r>
    <x v="1"/>
    <n v="260"/>
    <x v="1"/>
    <x v="1"/>
  </r>
  <r>
    <x v="1"/>
    <n v="261"/>
    <x v="0"/>
    <x v="1"/>
  </r>
  <r>
    <x v="1"/>
    <n v="262"/>
    <x v="1"/>
    <x v="1"/>
  </r>
  <r>
    <x v="1"/>
    <n v="263"/>
    <x v="1"/>
    <x v="7"/>
  </r>
  <r>
    <x v="1"/>
    <n v="264"/>
    <x v="1"/>
    <x v="3"/>
  </r>
  <r>
    <x v="1"/>
    <n v="265"/>
    <x v="1"/>
    <x v="3"/>
  </r>
  <r>
    <x v="6"/>
    <n v="266"/>
    <x v="0"/>
    <x v="1"/>
  </r>
  <r>
    <x v="2"/>
    <n v="267"/>
    <x v="1"/>
    <x v="3"/>
  </r>
  <r>
    <x v="1"/>
    <n v="268"/>
    <x v="1"/>
    <x v="4"/>
  </r>
  <r>
    <x v="1"/>
    <n v="269"/>
    <x v="1"/>
    <x v="4"/>
  </r>
  <r>
    <x v="1"/>
    <n v="270"/>
    <x v="3"/>
    <x v="6"/>
  </r>
  <r>
    <x v="1"/>
    <n v="271"/>
    <x v="2"/>
    <x v="7"/>
  </r>
  <r>
    <x v="1"/>
    <n v="272"/>
    <x v="1"/>
    <x v="3"/>
  </r>
  <r>
    <x v="0"/>
    <n v="273"/>
    <x v="1"/>
    <x v="3"/>
  </r>
  <r>
    <x v="1"/>
    <n v="274"/>
    <x v="0"/>
    <x v="3"/>
  </r>
  <r>
    <x v="1"/>
    <n v="275"/>
    <x v="1"/>
    <x v="5"/>
  </r>
  <r>
    <x v="1"/>
    <n v="276"/>
    <x v="0"/>
    <x v="6"/>
  </r>
  <r>
    <x v="1"/>
    <n v="277"/>
    <x v="1"/>
    <x v="3"/>
  </r>
  <r>
    <x v="1"/>
    <n v="278"/>
    <x v="1"/>
    <x v="2"/>
  </r>
  <r>
    <x v="1"/>
    <n v="279"/>
    <x v="1"/>
    <x v="3"/>
  </r>
  <r>
    <x v="1"/>
    <n v="280"/>
    <x v="1"/>
    <x v="4"/>
  </r>
  <r>
    <x v="1"/>
    <n v="281"/>
    <x v="0"/>
    <x v="3"/>
  </r>
  <r>
    <x v="1"/>
    <n v="282"/>
    <x v="1"/>
    <x v="4"/>
  </r>
  <r>
    <x v="3"/>
    <n v="283"/>
    <x v="0"/>
    <x v="1"/>
  </r>
  <r>
    <x v="1"/>
    <n v="284"/>
    <x v="0"/>
    <x v="2"/>
  </r>
  <r>
    <x v="1"/>
    <n v="285"/>
    <x v="1"/>
    <x v="3"/>
  </r>
  <r>
    <x v="1"/>
    <n v="286"/>
    <x v="3"/>
    <x v="3"/>
  </r>
  <r>
    <x v="1"/>
    <n v="287"/>
    <x v="1"/>
    <x v="1"/>
  </r>
  <r>
    <x v="3"/>
    <n v="288"/>
    <x v="0"/>
    <x v="1"/>
  </r>
  <r>
    <x v="0"/>
    <n v="289"/>
    <x v="1"/>
    <x v="3"/>
  </r>
  <r>
    <x v="1"/>
    <n v="290"/>
    <x v="0"/>
    <x v="4"/>
  </r>
  <r>
    <x v="1"/>
    <n v="291"/>
    <x v="1"/>
    <x v="2"/>
  </r>
  <r>
    <x v="1"/>
    <n v="292"/>
    <x v="0"/>
    <x v="0"/>
  </r>
  <r>
    <x v="6"/>
    <n v="293"/>
    <x v="3"/>
    <x v="3"/>
  </r>
  <r>
    <x v="1"/>
    <n v="294"/>
    <x v="1"/>
    <x v="3"/>
  </r>
  <r>
    <x v="5"/>
    <n v="295"/>
    <x v="0"/>
    <x v="3"/>
  </r>
  <r>
    <x v="2"/>
    <n v="296"/>
    <x v="0"/>
    <x v="3"/>
  </r>
  <r>
    <x v="2"/>
    <n v="297"/>
    <x v="0"/>
    <x v="3"/>
  </r>
  <r>
    <x v="1"/>
    <n v="298"/>
    <x v="1"/>
    <x v="1"/>
  </r>
  <r>
    <x v="1"/>
    <n v="299"/>
    <x v="0"/>
    <x v="0"/>
  </r>
  <r>
    <x v="3"/>
    <n v="300"/>
    <x v="0"/>
    <x v="5"/>
  </r>
  <r>
    <x v="1"/>
    <n v="301"/>
    <x v="1"/>
    <x v="4"/>
  </r>
  <r>
    <x v="1"/>
    <n v="302"/>
    <x v="0"/>
    <x v="3"/>
  </r>
  <r>
    <x v="1"/>
    <n v="303"/>
    <x v="0"/>
    <x v="1"/>
  </r>
  <r>
    <x v="1"/>
    <n v="304"/>
    <x v="1"/>
    <x v="4"/>
  </r>
  <r>
    <x v="1"/>
    <n v="305"/>
    <x v="1"/>
    <x v="3"/>
  </r>
  <r>
    <x v="1"/>
    <n v="306"/>
    <x v="0"/>
    <x v="3"/>
  </r>
  <r>
    <x v="3"/>
    <n v="307"/>
    <x v="1"/>
    <x v="5"/>
  </r>
  <r>
    <x v="1"/>
    <n v="308"/>
    <x v="0"/>
    <x v="3"/>
  </r>
  <r>
    <x v="1"/>
    <n v="309"/>
    <x v="3"/>
    <x v="1"/>
  </r>
  <r>
    <x v="1"/>
    <n v="310"/>
    <x v="0"/>
    <x v="6"/>
  </r>
  <r>
    <x v="1"/>
    <n v="311"/>
    <x v="1"/>
    <x v="3"/>
  </r>
  <r>
    <x v="1"/>
    <n v="312"/>
    <x v="1"/>
    <x v="3"/>
  </r>
  <r>
    <x v="1"/>
    <n v="313"/>
    <x v="1"/>
    <x v="1"/>
  </r>
  <r>
    <x v="1"/>
    <n v="314"/>
    <x v="1"/>
    <x v="4"/>
  </r>
  <r>
    <x v="1"/>
    <n v="315"/>
    <x v="0"/>
    <x v="3"/>
  </r>
  <r>
    <x v="6"/>
    <n v="316"/>
    <x v="0"/>
    <x v="0"/>
  </r>
  <r>
    <x v="1"/>
    <n v="317"/>
    <x v="0"/>
    <x v="3"/>
  </r>
  <r>
    <x v="1"/>
    <n v="318"/>
    <x v="0"/>
    <x v="1"/>
  </r>
  <r>
    <x v="1"/>
    <n v="319"/>
    <x v="3"/>
    <x v="2"/>
  </r>
  <r>
    <x v="1"/>
    <n v="320"/>
    <x v="0"/>
    <x v="5"/>
  </r>
  <r>
    <x v="1"/>
    <n v="321"/>
    <x v="0"/>
    <x v="4"/>
  </r>
  <r>
    <x v="1"/>
    <n v="322"/>
    <x v="1"/>
    <x v="3"/>
  </r>
  <r>
    <x v="4"/>
    <n v="323"/>
    <x v="0"/>
    <x v="4"/>
  </r>
  <r>
    <x v="1"/>
    <n v="324"/>
    <x v="1"/>
    <x v="3"/>
  </r>
  <r>
    <x v="1"/>
    <n v="325"/>
    <x v="0"/>
    <x v="3"/>
  </r>
  <r>
    <x v="1"/>
    <n v="326"/>
    <x v="0"/>
    <x v="4"/>
  </r>
  <r>
    <x v="1"/>
    <n v="327"/>
    <x v="0"/>
    <x v="3"/>
  </r>
  <r>
    <x v="1"/>
    <n v="328"/>
    <x v="1"/>
    <x v="1"/>
  </r>
  <r>
    <x v="1"/>
    <n v="329"/>
    <x v="2"/>
    <x v="6"/>
  </r>
  <r>
    <x v="4"/>
    <n v="330"/>
    <x v="1"/>
    <x v="4"/>
  </r>
  <r>
    <x v="1"/>
    <n v="331"/>
    <x v="1"/>
    <x v="0"/>
  </r>
  <r>
    <x v="1"/>
    <n v="332"/>
    <x v="1"/>
    <x v="2"/>
  </r>
  <r>
    <x v="1"/>
    <n v="333"/>
    <x v="1"/>
    <x v="3"/>
  </r>
  <r>
    <x v="1"/>
    <n v="334"/>
    <x v="1"/>
    <x v="1"/>
  </r>
  <r>
    <x v="1"/>
    <n v="335"/>
    <x v="1"/>
    <x v="1"/>
  </r>
  <r>
    <x v="1"/>
    <n v="336"/>
    <x v="0"/>
    <x v="1"/>
  </r>
  <r>
    <x v="1"/>
    <n v="337"/>
    <x v="1"/>
    <x v="3"/>
  </r>
  <r>
    <x v="1"/>
    <n v="338"/>
    <x v="1"/>
    <x v="3"/>
  </r>
  <r>
    <x v="0"/>
    <n v="339"/>
    <x v="3"/>
    <x v="3"/>
  </r>
  <r>
    <x v="1"/>
    <n v="340"/>
    <x v="0"/>
    <x v="7"/>
  </r>
  <r>
    <x v="1"/>
    <n v="341"/>
    <x v="0"/>
    <x v="1"/>
  </r>
  <r>
    <x v="1"/>
    <n v="342"/>
    <x v="0"/>
    <x v="3"/>
  </r>
  <r>
    <x v="1"/>
    <n v="343"/>
    <x v="0"/>
    <x v="3"/>
  </r>
  <r>
    <x v="1"/>
    <n v="344"/>
    <x v="0"/>
    <x v="6"/>
  </r>
  <r>
    <x v="4"/>
    <n v="345"/>
    <x v="0"/>
    <x v="4"/>
  </r>
  <r>
    <x v="1"/>
    <n v="346"/>
    <x v="0"/>
    <x v="1"/>
  </r>
  <r>
    <x v="1"/>
    <n v="347"/>
    <x v="1"/>
    <x v="2"/>
  </r>
  <r>
    <x v="1"/>
    <n v="348"/>
    <x v="0"/>
    <x v="0"/>
  </r>
  <r>
    <x v="1"/>
    <n v="349"/>
    <x v="0"/>
    <x v="3"/>
  </r>
  <r>
    <x v="1"/>
    <n v="350"/>
    <x v="0"/>
    <x v="1"/>
  </r>
  <r>
    <x v="1"/>
    <n v="351"/>
    <x v="1"/>
    <x v="1"/>
  </r>
  <r>
    <x v="0"/>
    <n v="352"/>
    <x v="0"/>
    <x v="3"/>
  </r>
  <r>
    <x v="1"/>
    <n v="353"/>
    <x v="1"/>
    <x v="3"/>
  </r>
  <r>
    <x v="3"/>
    <n v="354"/>
    <x v="1"/>
    <x v="4"/>
  </r>
  <r>
    <x v="1"/>
    <n v="355"/>
    <x v="2"/>
    <x v="2"/>
  </r>
  <r>
    <x v="6"/>
    <n v="356"/>
    <x v="0"/>
    <x v="3"/>
  </r>
  <r>
    <x v="1"/>
    <n v="357"/>
    <x v="1"/>
    <x v="6"/>
  </r>
  <r>
    <x v="0"/>
    <n v="358"/>
    <x v="0"/>
    <x v="7"/>
  </r>
  <r>
    <x v="1"/>
    <n v="359"/>
    <x v="1"/>
    <x v="4"/>
  </r>
  <r>
    <x v="4"/>
    <n v="360"/>
    <x v="1"/>
    <x v="3"/>
  </r>
  <r>
    <x v="1"/>
    <n v="361"/>
    <x v="1"/>
    <x v="3"/>
  </r>
  <r>
    <x v="1"/>
    <n v="362"/>
    <x v="1"/>
    <x v="1"/>
  </r>
  <r>
    <x v="1"/>
    <n v="363"/>
    <x v="1"/>
    <x v="1"/>
  </r>
  <r>
    <x v="1"/>
    <n v="364"/>
    <x v="1"/>
    <x v="1"/>
  </r>
  <r>
    <x v="2"/>
    <n v="365"/>
    <x v="1"/>
    <x v="3"/>
  </r>
  <r>
    <x v="1"/>
    <n v="366"/>
    <x v="1"/>
    <x v="3"/>
  </r>
  <r>
    <x v="1"/>
    <n v="367"/>
    <x v="0"/>
    <x v="3"/>
  </r>
  <r>
    <x v="4"/>
    <n v="368"/>
    <x v="1"/>
    <x v="4"/>
  </r>
  <r>
    <x v="1"/>
    <n v="369"/>
    <x v="1"/>
    <x v="4"/>
  </r>
  <r>
    <x v="1"/>
    <n v="370"/>
    <x v="1"/>
    <x v="3"/>
  </r>
  <r>
    <x v="1"/>
    <n v="371"/>
    <x v="0"/>
    <x v="3"/>
  </r>
  <r>
    <x v="1"/>
    <n v="372"/>
    <x v="1"/>
    <x v="4"/>
  </r>
  <r>
    <x v="1"/>
    <n v="373"/>
    <x v="1"/>
    <x v="3"/>
  </r>
  <r>
    <x v="1"/>
    <n v="374"/>
    <x v="0"/>
    <x v="4"/>
  </r>
  <r>
    <x v="1"/>
    <n v="375"/>
    <x v="0"/>
    <x v="1"/>
  </r>
  <r>
    <x v="1"/>
    <n v="376"/>
    <x v="1"/>
    <x v="1"/>
  </r>
  <r>
    <x v="1"/>
    <n v="377"/>
    <x v="0"/>
    <x v="3"/>
  </r>
  <r>
    <x v="1"/>
    <n v="378"/>
    <x v="0"/>
    <x v="4"/>
  </r>
  <r>
    <x v="4"/>
    <n v="379"/>
    <x v="0"/>
    <x v="3"/>
  </r>
  <r>
    <x v="1"/>
    <n v="380"/>
    <x v="1"/>
    <x v="3"/>
  </r>
  <r>
    <x v="1"/>
    <n v="381"/>
    <x v="1"/>
    <x v="3"/>
  </r>
  <r>
    <x v="1"/>
    <n v="382"/>
    <x v="0"/>
    <x v="7"/>
  </r>
  <r>
    <x v="1"/>
    <n v="383"/>
    <x v="1"/>
    <x v="0"/>
  </r>
  <r>
    <x v="1"/>
    <n v="384"/>
    <x v="1"/>
    <x v="4"/>
  </r>
  <r>
    <x v="1"/>
    <n v="385"/>
    <x v="1"/>
    <x v="5"/>
  </r>
  <r>
    <x v="1"/>
    <n v="386"/>
    <x v="0"/>
    <x v="3"/>
  </r>
  <r>
    <x v="1"/>
    <n v="387"/>
    <x v="0"/>
    <x v="2"/>
  </r>
  <r>
    <x v="5"/>
    <n v="388"/>
    <x v="3"/>
    <x v="1"/>
  </r>
  <r>
    <x v="1"/>
    <n v="389"/>
    <x v="1"/>
    <x v="3"/>
  </r>
  <r>
    <x v="1"/>
    <n v="390"/>
    <x v="1"/>
    <x v="7"/>
  </r>
  <r>
    <x v="1"/>
    <n v="391"/>
    <x v="0"/>
    <x v="5"/>
  </r>
  <r>
    <x v="1"/>
    <n v="392"/>
    <x v="0"/>
    <x v="2"/>
  </r>
  <r>
    <x v="0"/>
    <n v="393"/>
    <x v="1"/>
    <x v="1"/>
  </r>
  <r>
    <x v="1"/>
    <n v="394"/>
    <x v="1"/>
    <x v="4"/>
  </r>
  <r>
    <x v="1"/>
    <n v="395"/>
    <x v="1"/>
    <x v="3"/>
  </r>
  <r>
    <x v="2"/>
    <n v="396"/>
    <x v="1"/>
    <x v="4"/>
  </r>
  <r>
    <x v="1"/>
    <n v="397"/>
    <x v="1"/>
    <x v="1"/>
  </r>
  <r>
    <x v="6"/>
    <n v="398"/>
    <x v="1"/>
    <x v="4"/>
  </r>
  <r>
    <x v="1"/>
    <n v="399"/>
    <x v="0"/>
    <x v="1"/>
  </r>
  <r>
    <x v="1"/>
    <n v="400"/>
    <x v="0"/>
    <x v="7"/>
  </r>
  <r>
    <x v="1"/>
    <n v="401"/>
    <x v="1"/>
    <x v="3"/>
  </r>
  <r>
    <x v="1"/>
    <n v="402"/>
    <x v="0"/>
    <x v="4"/>
  </r>
  <r>
    <x v="0"/>
    <n v="403"/>
    <x v="0"/>
    <x v="3"/>
  </r>
  <r>
    <x v="1"/>
    <n v="404"/>
    <x v="1"/>
    <x v="3"/>
  </r>
  <r>
    <x v="1"/>
    <n v="405"/>
    <x v="0"/>
    <x v="3"/>
  </r>
  <r>
    <x v="1"/>
    <n v="406"/>
    <x v="1"/>
    <x v="4"/>
  </r>
  <r>
    <x v="3"/>
    <n v="407"/>
    <x v="1"/>
    <x v="3"/>
  </r>
  <r>
    <x v="0"/>
    <n v="408"/>
    <x v="1"/>
    <x v="4"/>
  </r>
  <r>
    <x v="1"/>
    <n v="409"/>
    <x v="0"/>
    <x v="1"/>
  </r>
  <r>
    <x v="1"/>
    <n v="410"/>
    <x v="2"/>
    <x v="6"/>
  </r>
  <r>
    <x v="1"/>
    <n v="411"/>
    <x v="1"/>
    <x v="3"/>
  </r>
  <r>
    <x v="1"/>
    <n v="412"/>
    <x v="1"/>
    <x v="5"/>
  </r>
  <r>
    <x v="1"/>
    <n v="413"/>
    <x v="2"/>
    <x v="4"/>
  </r>
  <r>
    <x v="1"/>
    <n v="414"/>
    <x v="0"/>
    <x v="0"/>
  </r>
  <r>
    <x v="1"/>
    <n v="415"/>
    <x v="0"/>
    <x v="3"/>
  </r>
  <r>
    <x v="1"/>
    <n v="416"/>
    <x v="0"/>
    <x v="4"/>
  </r>
  <r>
    <x v="1"/>
    <n v="417"/>
    <x v="0"/>
    <x v="3"/>
  </r>
  <r>
    <x v="0"/>
    <n v="418"/>
    <x v="0"/>
    <x v="4"/>
  </r>
  <r>
    <x v="1"/>
    <n v="419"/>
    <x v="1"/>
    <x v="2"/>
  </r>
  <r>
    <x v="1"/>
    <n v="420"/>
    <x v="1"/>
    <x v="3"/>
  </r>
  <r>
    <x v="1"/>
    <n v="421"/>
    <x v="0"/>
    <x v="2"/>
  </r>
  <r>
    <x v="1"/>
    <n v="422"/>
    <x v="1"/>
    <x v="3"/>
  </r>
  <r>
    <x v="1"/>
    <n v="423"/>
    <x v="0"/>
    <x v="0"/>
  </r>
  <r>
    <x v="1"/>
    <n v="424"/>
    <x v="0"/>
    <x v="1"/>
  </r>
  <r>
    <x v="1"/>
    <n v="425"/>
    <x v="1"/>
    <x v="7"/>
  </r>
  <r>
    <x v="1"/>
    <n v="426"/>
    <x v="1"/>
    <x v="3"/>
  </r>
  <r>
    <x v="1"/>
    <n v="427"/>
    <x v="1"/>
    <x v="3"/>
  </r>
  <r>
    <x v="1"/>
    <n v="428"/>
    <x v="0"/>
    <x v="4"/>
  </r>
  <r>
    <x v="1"/>
    <n v="429"/>
    <x v="3"/>
    <x v="7"/>
  </r>
  <r>
    <x v="1"/>
    <n v="430"/>
    <x v="0"/>
    <x v="3"/>
  </r>
  <r>
    <x v="1"/>
    <n v="431"/>
    <x v="1"/>
    <x v="3"/>
  </r>
  <r>
    <x v="1"/>
    <n v="432"/>
    <x v="0"/>
    <x v="3"/>
  </r>
  <r>
    <x v="1"/>
    <n v="433"/>
    <x v="0"/>
    <x v="4"/>
  </r>
  <r>
    <x v="0"/>
    <n v="434"/>
    <x v="3"/>
    <x v="3"/>
  </r>
  <r>
    <x v="6"/>
    <n v="435"/>
    <x v="1"/>
    <x v="3"/>
  </r>
  <r>
    <x v="1"/>
    <n v="436"/>
    <x v="1"/>
    <x v="1"/>
  </r>
  <r>
    <x v="1"/>
    <n v="437"/>
    <x v="1"/>
    <x v="4"/>
  </r>
  <r>
    <x v="1"/>
    <n v="438"/>
    <x v="1"/>
    <x v="3"/>
  </r>
  <r>
    <x v="1"/>
    <n v="439"/>
    <x v="1"/>
    <x v="4"/>
  </r>
  <r>
    <x v="1"/>
    <n v="440"/>
    <x v="1"/>
    <x v="4"/>
  </r>
  <r>
    <x v="1"/>
    <n v="441"/>
    <x v="0"/>
    <x v="2"/>
  </r>
  <r>
    <x v="6"/>
    <n v="442"/>
    <x v="1"/>
    <x v="3"/>
  </r>
  <r>
    <x v="1"/>
    <n v="443"/>
    <x v="3"/>
    <x v="3"/>
  </r>
  <r>
    <x v="1"/>
    <n v="444"/>
    <x v="1"/>
    <x v="1"/>
  </r>
  <r>
    <x v="1"/>
    <n v="445"/>
    <x v="1"/>
    <x v="3"/>
  </r>
  <r>
    <x v="1"/>
    <n v="446"/>
    <x v="0"/>
    <x v="2"/>
  </r>
  <r>
    <x v="4"/>
    <n v="447"/>
    <x v="3"/>
    <x v="4"/>
  </r>
  <r>
    <x v="1"/>
    <n v="448"/>
    <x v="0"/>
    <x v="6"/>
  </r>
  <r>
    <x v="3"/>
    <n v="449"/>
    <x v="1"/>
    <x v="6"/>
  </r>
  <r>
    <x v="0"/>
    <n v="450"/>
    <x v="0"/>
    <x v="4"/>
  </r>
  <r>
    <x v="1"/>
    <n v="451"/>
    <x v="1"/>
    <x v="1"/>
  </r>
  <r>
    <x v="1"/>
    <n v="452"/>
    <x v="0"/>
    <x v="4"/>
  </r>
  <r>
    <x v="1"/>
    <n v="453"/>
    <x v="0"/>
    <x v="4"/>
  </r>
  <r>
    <x v="1"/>
    <n v="454"/>
    <x v="0"/>
    <x v="4"/>
  </r>
  <r>
    <x v="1"/>
    <n v="455"/>
    <x v="1"/>
    <x v="3"/>
  </r>
  <r>
    <x v="1"/>
    <n v="456"/>
    <x v="1"/>
    <x v="1"/>
  </r>
  <r>
    <x v="1"/>
    <n v="457"/>
    <x v="0"/>
    <x v="3"/>
  </r>
  <r>
    <x v="1"/>
    <n v="458"/>
    <x v="1"/>
    <x v="3"/>
  </r>
  <r>
    <x v="1"/>
    <n v="459"/>
    <x v="0"/>
    <x v="4"/>
  </r>
  <r>
    <x v="1"/>
    <n v="460"/>
    <x v="1"/>
    <x v="3"/>
  </r>
  <r>
    <x v="1"/>
    <n v="461"/>
    <x v="1"/>
    <x v="4"/>
  </r>
  <r>
    <x v="1"/>
    <n v="462"/>
    <x v="0"/>
    <x v="6"/>
  </r>
  <r>
    <x v="1"/>
    <n v="463"/>
    <x v="1"/>
    <x v="4"/>
  </r>
  <r>
    <x v="1"/>
    <n v="464"/>
    <x v="1"/>
    <x v="3"/>
  </r>
  <r>
    <x v="1"/>
    <n v="465"/>
    <x v="1"/>
    <x v="5"/>
  </r>
  <r>
    <x v="1"/>
    <n v="466"/>
    <x v="1"/>
    <x v="2"/>
  </r>
  <r>
    <x v="0"/>
    <n v="467"/>
    <x v="1"/>
    <x v="2"/>
  </r>
  <r>
    <x v="1"/>
    <n v="468"/>
    <x v="0"/>
    <x v="3"/>
  </r>
  <r>
    <x v="1"/>
    <n v="469"/>
    <x v="1"/>
    <x v="4"/>
  </r>
  <r>
    <x v="1"/>
    <n v="470"/>
    <x v="1"/>
    <x v="2"/>
  </r>
  <r>
    <x v="4"/>
    <n v="471"/>
    <x v="1"/>
    <x v="0"/>
  </r>
  <r>
    <x v="1"/>
    <n v="472"/>
    <x v="0"/>
    <x v="1"/>
  </r>
  <r>
    <x v="1"/>
    <n v="473"/>
    <x v="1"/>
    <x v="1"/>
  </r>
  <r>
    <x v="1"/>
    <n v="474"/>
    <x v="1"/>
    <x v="4"/>
  </r>
  <r>
    <x v="1"/>
    <n v="475"/>
    <x v="1"/>
    <x v="5"/>
  </r>
  <r>
    <x v="1"/>
    <n v="476"/>
    <x v="0"/>
    <x v="5"/>
  </r>
  <r>
    <x v="1"/>
    <n v="477"/>
    <x v="0"/>
    <x v="4"/>
  </r>
  <r>
    <x v="1"/>
    <n v="478"/>
    <x v="1"/>
    <x v="2"/>
  </r>
  <r>
    <x v="4"/>
    <n v="479"/>
    <x v="1"/>
    <x v="0"/>
  </r>
  <r>
    <x v="1"/>
    <n v="480"/>
    <x v="1"/>
    <x v="7"/>
  </r>
  <r>
    <x v="1"/>
    <n v="481"/>
    <x v="0"/>
    <x v="3"/>
  </r>
  <r>
    <x v="1"/>
    <n v="482"/>
    <x v="0"/>
    <x v="5"/>
  </r>
  <r>
    <x v="1"/>
    <n v="483"/>
    <x v="0"/>
    <x v="3"/>
  </r>
  <r>
    <x v="4"/>
    <n v="484"/>
    <x v="1"/>
    <x v="0"/>
  </r>
  <r>
    <x v="4"/>
    <n v="485"/>
    <x v="0"/>
    <x v="3"/>
  </r>
  <r>
    <x v="4"/>
    <n v="486"/>
    <x v="0"/>
    <x v="5"/>
  </r>
  <r>
    <x v="1"/>
    <n v="487"/>
    <x v="1"/>
    <x v="3"/>
  </r>
  <r>
    <x v="1"/>
    <n v="488"/>
    <x v="1"/>
    <x v="3"/>
  </r>
  <r>
    <x v="6"/>
    <n v="489"/>
    <x v="1"/>
    <x v="2"/>
  </r>
  <r>
    <x v="1"/>
    <n v="490"/>
    <x v="1"/>
    <x v="8"/>
  </r>
  <r>
    <x v="1"/>
    <n v="491"/>
    <x v="1"/>
    <x v="0"/>
  </r>
  <r>
    <x v="1"/>
    <n v="492"/>
    <x v="3"/>
    <x v="4"/>
  </r>
  <r>
    <x v="1"/>
    <n v="493"/>
    <x v="1"/>
    <x v="7"/>
  </r>
  <r>
    <x v="1"/>
    <n v="494"/>
    <x v="1"/>
    <x v="2"/>
  </r>
  <r>
    <x v="3"/>
    <n v="495"/>
    <x v="1"/>
    <x v="3"/>
  </r>
  <r>
    <x v="1"/>
    <n v="496"/>
    <x v="0"/>
    <x v="4"/>
  </r>
  <r>
    <x v="1"/>
    <n v="497"/>
    <x v="0"/>
    <x v="2"/>
  </r>
  <r>
    <x v="3"/>
    <n v="498"/>
    <x v="0"/>
    <x v="2"/>
  </r>
  <r>
    <x v="1"/>
    <n v="499"/>
    <x v="0"/>
    <x v="4"/>
  </r>
  <r>
    <x v="1"/>
    <n v="500"/>
    <x v="0"/>
    <x v="3"/>
  </r>
  <r>
    <x v="1"/>
    <n v="501"/>
    <x v="0"/>
    <x v="4"/>
  </r>
  <r>
    <x v="2"/>
    <n v="502"/>
    <x v="1"/>
    <x v="6"/>
  </r>
  <r>
    <x v="1"/>
    <n v="503"/>
    <x v="1"/>
    <x v="4"/>
  </r>
  <r>
    <x v="6"/>
    <n v="504"/>
    <x v="0"/>
    <x v="1"/>
  </r>
  <r>
    <x v="1"/>
    <n v="505"/>
    <x v="0"/>
    <x v="5"/>
  </r>
  <r>
    <x v="1"/>
    <n v="506"/>
    <x v="1"/>
    <x v="3"/>
  </r>
  <r>
    <x v="1"/>
    <n v="507"/>
    <x v="0"/>
    <x v="2"/>
  </r>
  <r>
    <x v="1"/>
    <n v="508"/>
    <x v="1"/>
    <x v="3"/>
  </r>
  <r>
    <x v="1"/>
    <n v="509"/>
    <x v="0"/>
    <x v="3"/>
  </r>
  <r>
    <x v="2"/>
    <n v="510"/>
    <x v="1"/>
    <x v="4"/>
  </r>
  <r>
    <x v="1"/>
    <n v="511"/>
    <x v="0"/>
    <x v="3"/>
  </r>
  <r>
    <x v="1"/>
    <n v="512"/>
    <x v="1"/>
    <x v="6"/>
  </r>
  <r>
    <x v="1"/>
    <n v="513"/>
    <x v="3"/>
    <x v="4"/>
  </r>
  <r>
    <x v="5"/>
    <n v="514"/>
    <x v="3"/>
    <x v="1"/>
  </r>
  <r>
    <x v="0"/>
    <n v="515"/>
    <x v="0"/>
    <x v="3"/>
  </r>
  <r>
    <x v="1"/>
    <n v="516"/>
    <x v="0"/>
    <x v="5"/>
  </r>
  <r>
    <x v="1"/>
    <n v="517"/>
    <x v="1"/>
    <x v="0"/>
  </r>
  <r>
    <x v="1"/>
    <n v="518"/>
    <x v="0"/>
    <x v="4"/>
  </r>
  <r>
    <x v="1"/>
    <n v="519"/>
    <x v="1"/>
    <x v="1"/>
  </r>
  <r>
    <x v="1"/>
    <n v="520"/>
    <x v="1"/>
    <x v="3"/>
  </r>
  <r>
    <x v="1"/>
    <n v="521"/>
    <x v="1"/>
    <x v="4"/>
  </r>
  <r>
    <x v="1"/>
    <n v="522"/>
    <x v="0"/>
    <x v="4"/>
  </r>
  <r>
    <x v="1"/>
    <n v="523"/>
    <x v="1"/>
    <x v="4"/>
  </r>
  <r>
    <x v="1"/>
    <n v="524"/>
    <x v="0"/>
    <x v="3"/>
  </r>
  <r>
    <x v="1"/>
    <n v="525"/>
    <x v="0"/>
    <x v="2"/>
  </r>
  <r>
    <x v="1"/>
    <n v="526"/>
    <x v="1"/>
    <x v="3"/>
  </r>
  <r>
    <x v="0"/>
    <n v="527"/>
    <x v="0"/>
    <x v="4"/>
  </r>
  <r>
    <x v="4"/>
    <n v="528"/>
    <x v="0"/>
    <x v="1"/>
  </r>
  <r>
    <x v="1"/>
    <n v="529"/>
    <x v="0"/>
    <x v="6"/>
  </r>
  <r>
    <x v="1"/>
    <n v="530"/>
    <x v="0"/>
    <x v="5"/>
  </r>
  <r>
    <x v="5"/>
    <n v="531"/>
    <x v="2"/>
    <x v="6"/>
  </r>
  <r>
    <x v="0"/>
    <n v="532"/>
    <x v="1"/>
    <x v="3"/>
  </r>
  <r>
    <x v="4"/>
    <n v="533"/>
    <x v="1"/>
    <x v="1"/>
  </r>
  <r>
    <x v="1"/>
    <n v="534"/>
    <x v="0"/>
    <x v="4"/>
  </r>
  <r>
    <x v="6"/>
    <n v="535"/>
    <x v="1"/>
    <x v="3"/>
  </r>
  <r>
    <x v="6"/>
    <n v="536"/>
    <x v="1"/>
    <x v="5"/>
  </r>
  <r>
    <x v="3"/>
    <n v="537"/>
    <x v="1"/>
    <x v="4"/>
  </r>
  <r>
    <x v="1"/>
    <n v="538"/>
    <x v="0"/>
    <x v="6"/>
  </r>
  <r>
    <x v="1"/>
    <n v="539"/>
    <x v="0"/>
    <x v="0"/>
  </r>
  <r>
    <x v="1"/>
    <n v="540"/>
    <x v="1"/>
    <x v="7"/>
  </r>
  <r>
    <x v="6"/>
    <n v="541"/>
    <x v="0"/>
    <x v="6"/>
  </r>
  <r>
    <x v="4"/>
    <n v="542"/>
    <x v="0"/>
    <x v="1"/>
  </r>
  <r>
    <x v="1"/>
    <n v="543"/>
    <x v="0"/>
    <x v="6"/>
  </r>
  <r>
    <x v="1"/>
    <n v="544"/>
    <x v="1"/>
    <x v="1"/>
  </r>
  <r>
    <x v="1"/>
    <n v="545"/>
    <x v="0"/>
    <x v="3"/>
  </r>
  <r>
    <x v="1"/>
    <n v="546"/>
    <x v="1"/>
    <x v="3"/>
  </r>
  <r>
    <x v="1"/>
    <n v="547"/>
    <x v="1"/>
    <x v="4"/>
  </r>
  <r>
    <x v="1"/>
    <n v="548"/>
    <x v="1"/>
    <x v="3"/>
  </r>
  <r>
    <x v="1"/>
    <n v="549"/>
    <x v="1"/>
    <x v="2"/>
  </r>
  <r>
    <x v="5"/>
    <n v="550"/>
    <x v="3"/>
    <x v="1"/>
  </r>
  <r>
    <x v="2"/>
    <n v="551"/>
    <x v="0"/>
    <x v="2"/>
  </r>
  <r>
    <x v="1"/>
    <n v="552"/>
    <x v="0"/>
    <x v="3"/>
  </r>
  <r>
    <x v="1"/>
    <n v="553"/>
    <x v="0"/>
    <x v="1"/>
  </r>
  <r>
    <x v="0"/>
    <n v="554"/>
    <x v="1"/>
    <x v="1"/>
  </r>
  <r>
    <x v="3"/>
    <n v="555"/>
    <x v="1"/>
    <x v="1"/>
  </r>
  <r>
    <x v="1"/>
    <n v="556"/>
    <x v="1"/>
    <x v="5"/>
  </r>
  <r>
    <x v="1"/>
    <n v="557"/>
    <x v="1"/>
    <x v="4"/>
  </r>
  <r>
    <x v="1"/>
    <n v="558"/>
    <x v="1"/>
    <x v="3"/>
  </r>
  <r>
    <x v="1"/>
    <n v="559"/>
    <x v="1"/>
    <x v="3"/>
  </r>
  <r>
    <x v="1"/>
    <n v="560"/>
    <x v="1"/>
    <x v="4"/>
  </r>
  <r>
    <x v="5"/>
    <n v="561"/>
    <x v="1"/>
    <x v="3"/>
  </r>
  <r>
    <x v="5"/>
    <n v="562"/>
    <x v="0"/>
    <x v="1"/>
  </r>
  <r>
    <x v="2"/>
    <n v="563"/>
    <x v="1"/>
    <x v="4"/>
  </r>
  <r>
    <x v="1"/>
    <n v="564"/>
    <x v="0"/>
    <x v="3"/>
  </r>
  <r>
    <x v="1"/>
    <n v="565"/>
    <x v="1"/>
    <x v="3"/>
  </r>
  <r>
    <x v="1"/>
    <n v="566"/>
    <x v="0"/>
    <x v="1"/>
  </r>
  <r>
    <x v="1"/>
    <n v="567"/>
    <x v="1"/>
    <x v="1"/>
  </r>
  <r>
    <x v="1"/>
    <n v="568"/>
    <x v="1"/>
    <x v="3"/>
  </r>
  <r>
    <x v="6"/>
    <n v="569"/>
    <x v="1"/>
    <x v="4"/>
  </r>
  <r>
    <x v="1"/>
    <n v="570"/>
    <x v="1"/>
    <x v="1"/>
  </r>
  <r>
    <x v="6"/>
    <n v="571"/>
    <x v="0"/>
    <x v="4"/>
  </r>
  <r>
    <x v="1"/>
    <n v="572"/>
    <x v="3"/>
    <x v="1"/>
  </r>
  <r>
    <x v="1"/>
    <n v="573"/>
    <x v="1"/>
    <x v="8"/>
  </r>
  <r>
    <x v="1"/>
    <n v="574"/>
    <x v="1"/>
    <x v="0"/>
  </r>
  <r>
    <x v="1"/>
    <n v="575"/>
    <x v="0"/>
    <x v="3"/>
  </r>
  <r>
    <x v="1"/>
    <n v="576"/>
    <x v="0"/>
    <x v="3"/>
  </r>
  <r>
    <x v="1"/>
    <n v="577"/>
    <x v="3"/>
    <x v="1"/>
  </r>
  <r>
    <x v="1"/>
    <n v="578"/>
    <x v="0"/>
    <x v="4"/>
  </r>
  <r>
    <x v="1"/>
    <n v="579"/>
    <x v="1"/>
    <x v="1"/>
  </r>
  <r>
    <x v="1"/>
    <n v="580"/>
    <x v="1"/>
    <x v="3"/>
  </r>
  <r>
    <x v="1"/>
    <n v="581"/>
    <x v="0"/>
    <x v="2"/>
  </r>
  <r>
    <x v="1"/>
    <n v="582"/>
    <x v="0"/>
    <x v="6"/>
  </r>
  <r>
    <x v="1"/>
    <n v="583"/>
    <x v="1"/>
    <x v="4"/>
  </r>
  <r>
    <x v="1"/>
    <n v="584"/>
    <x v="1"/>
    <x v="2"/>
  </r>
  <r>
    <x v="1"/>
    <n v="585"/>
    <x v="1"/>
    <x v="5"/>
  </r>
  <r>
    <x v="1"/>
    <n v="586"/>
    <x v="1"/>
    <x v="1"/>
  </r>
  <r>
    <x v="0"/>
    <n v="587"/>
    <x v="0"/>
    <x v="0"/>
  </r>
  <r>
    <x v="4"/>
    <n v="588"/>
    <x v="0"/>
    <x v="3"/>
  </r>
  <r>
    <x v="1"/>
    <n v="589"/>
    <x v="0"/>
    <x v="4"/>
  </r>
  <r>
    <x v="2"/>
    <n v="590"/>
    <x v="0"/>
    <x v="5"/>
  </r>
  <r>
    <x v="1"/>
    <n v="591"/>
    <x v="1"/>
    <x v="6"/>
  </r>
  <r>
    <x v="1"/>
    <n v="592"/>
    <x v="0"/>
    <x v="3"/>
  </r>
  <r>
    <x v="1"/>
    <n v="593"/>
    <x v="1"/>
    <x v="4"/>
  </r>
  <r>
    <x v="1"/>
    <n v="594"/>
    <x v="0"/>
    <x v="3"/>
  </r>
  <r>
    <x v="1"/>
    <n v="595"/>
    <x v="1"/>
    <x v="3"/>
  </r>
  <r>
    <x v="1"/>
    <n v="596"/>
    <x v="0"/>
    <x v="4"/>
  </r>
  <r>
    <x v="1"/>
    <n v="597"/>
    <x v="1"/>
    <x v="3"/>
  </r>
  <r>
    <x v="6"/>
    <n v="598"/>
    <x v="1"/>
    <x v="1"/>
  </r>
  <r>
    <x v="3"/>
    <n v="599"/>
    <x v="0"/>
    <x v="4"/>
  </r>
  <r>
    <x v="4"/>
    <n v="600"/>
    <x v="0"/>
    <x v="0"/>
  </r>
  <r>
    <x v="1"/>
    <n v="601"/>
    <x v="1"/>
    <x v="2"/>
  </r>
  <r>
    <x v="1"/>
    <n v="602"/>
    <x v="1"/>
    <x v="3"/>
  </r>
  <r>
    <x v="1"/>
    <n v="603"/>
    <x v="1"/>
    <x v="3"/>
  </r>
  <r>
    <x v="1"/>
    <n v="604"/>
    <x v="1"/>
    <x v="3"/>
  </r>
  <r>
    <x v="1"/>
    <n v="605"/>
    <x v="1"/>
    <x v="5"/>
  </r>
  <r>
    <x v="4"/>
    <n v="606"/>
    <x v="1"/>
    <x v="1"/>
  </r>
  <r>
    <x v="1"/>
    <n v="607"/>
    <x v="1"/>
    <x v="0"/>
  </r>
  <r>
    <x v="1"/>
    <n v="608"/>
    <x v="1"/>
    <x v="1"/>
  </r>
  <r>
    <x v="1"/>
    <n v="609"/>
    <x v="1"/>
    <x v="4"/>
  </r>
  <r>
    <x v="1"/>
    <n v="610"/>
    <x v="1"/>
    <x v="3"/>
  </r>
  <r>
    <x v="1"/>
    <n v="611"/>
    <x v="3"/>
    <x v="3"/>
  </r>
  <r>
    <x v="1"/>
    <n v="612"/>
    <x v="1"/>
    <x v="1"/>
  </r>
  <r>
    <x v="0"/>
    <n v="613"/>
    <x v="1"/>
    <x v="3"/>
  </r>
  <r>
    <x v="1"/>
    <n v="614"/>
    <x v="1"/>
    <x v="3"/>
  </r>
  <r>
    <x v="6"/>
    <n v="615"/>
    <x v="1"/>
    <x v="3"/>
  </r>
  <r>
    <x v="4"/>
    <n v="616"/>
    <x v="1"/>
    <x v="1"/>
  </r>
  <r>
    <x v="1"/>
    <n v="617"/>
    <x v="1"/>
    <x v="3"/>
  </r>
  <r>
    <x v="1"/>
    <n v="618"/>
    <x v="0"/>
    <x v="5"/>
  </r>
  <r>
    <x v="1"/>
    <n v="619"/>
    <x v="0"/>
    <x v="3"/>
  </r>
  <r>
    <x v="2"/>
    <n v="620"/>
    <x v="1"/>
    <x v="7"/>
  </r>
  <r>
    <x v="1"/>
    <n v="621"/>
    <x v="1"/>
    <x v="3"/>
  </r>
  <r>
    <x v="1"/>
    <n v="622"/>
    <x v="0"/>
    <x v="1"/>
  </r>
  <r>
    <x v="4"/>
    <n v="623"/>
    <x v="1"/>
    <x v="3"/>
  </r>
  <r>
    <x v="1"/>
    <n v="624"/>
    <x v="1"/>
    <x v="7"/>
  </r>
  <r>
    <x v="1"/>
    <n v="625"/>
    <x v="0"/>
    <x v="3"/>
  </r>
  <r>
    <x v="1"/>
    <n v="626"/>
    <x v="1"/>
    <x v="3"/>
  </r>
  <r>
    <x v="4"/>
    <n v="627"/>
    <x v="1"/>
    <x v="0"/>
  </r>
  <r>
    <x v="1"/>
    <n v="628"/>
    <x v="1"/>
    <x v="1"/>
  </r>
  <r>
    <x v="1"/>
    <n v="629"/>
    <x v="0"/>
    <x v="3"/>
  </r>
  <r>
    <x v="1"/>
    <n v="630"/>
    <x v="3"/>
    <x v="3"/>
  </r>
  <r>
    <x v="1"/>
    <n v="631"/>
    <x v="1"/>
    <x v="3"/>
  </r>
  <r>
    <x v="1"/>
    <n v="632"/>
    <x v="2"/>
    <x v="3"/>
  </r>
  <r>
    <x v="1"/>
    <n v="633"/>
    <x v="0"/>
    <x v="4"/>
  </r>
  <r>
    <x v="1"/>
    <n v="634"/>
    <x v="3"/>
    <x v="4"/>
  </r>
  <r>
    <x v="1"/>
    <n v="635"/>
    <x v="1"/>
    <x v="4"/>
  </r>
  <r>
    <x v="3"/>
    <n v="636"/>
    <x v="0"/>
    <x v="4"/>
  </r>
  <r>
    <x v="1"/>
    <n v="637"/>
    <x v="0"/>
    <x v="3"/>
  </r>
  <r>
    <x v="1"/>
    <n v="638"/>
    <x v="0"/>
    <x v="3"/>
  </r>
  <r>
    <x v="1"/>
    <n v="639"/>
    <x v="2"/>
    <x v="4"/>
  </r>
  <r>
    <x v="1"/>
    <n v="640"/>
    <x v="0"/>
    <x v="3"/>
  </r>
  <r>
    <x v="5"/>
    <n v="641"/>
    <x v="1"/>
    <x v="3"/>
  </r>
  <r>
    <x v="0"/>
    <n v="642"/>
    <x v="1"/>
    <x v="2"/>
  </r>
  <r>
    <x v="1"/>
    <n v="643"/>
    <x v="1"/>
    <x v="3"/>
  </r>
  <r>
    <x v="0"/>
    <n v="644"/>
    <x v="0"/>
    <x v="3"/>
  </r>
  <r>
    <x v="1"/>
    <n v="645"/>
    <x v="0"/>
    <x v="1"/>
  </r>
  <r>
    <x v="1"/>
    <n v="646"/>
    <x v="0"/>
    <x v="6"/>
  </r>
  <r>
    <x v="1"/>
    <n v="647"/>
    <x v="0"/>
    <x v="5"/>
  </r>
  <r>
    <x v="1"/>
    <n v="648"/>
    <x v="3"/>
    <x v="0"/>
  </r>
  <r>
    <x v="5"/>
    <n v="649"/>
    <x v="0"/>
    <x v="3"/>
  </r>
  <r>
    <x v="1"/>
    <n v="650"/>
    <x v="0"/>
    <x v="1"/>
  </r>
  <r>
    <x v="6"/>
    <n v="651"/>
    <x v="0"/>
    <x v="4"/>
  </r>
  <r>
    <x v="1"/>
    <n v="652"/>
    <x v="1"/>
    <x v="2"/>
  </r>
  <r>
    <x v="1"/>
    <n v="653"/>
    <x v="1"/>
    <x v="2"/>
  </r>
  <r>
    <x v="1"/>
    <n v="654"/>
    <x v="1"/>
    <x v="1"/>
  </r>
  <r>
    <x v="1"/>
    <n v="655"/>
    <x v="1"/>
    <x v="7"/>
  </r>
  <r>
    <x v="2"/>
    <n v="656"/>
    <x v="0"/>
    <x v="0"/>
  </r>
  <r>
    <x v="1"/>
    <n v="657"/>
    <x v="0"/>
    <x v="4"/>
  </r>
  <r>
    <x v="1"/>
    <n v="658"/>
    <x v="3"/>
    <x v="1"/>
  </r>
  <r>
    <x v="4"/>
    <n v="659"/>
    <x v="0"/>
    <x v="4"/>
  </r>
  <r>
    <x v="1"/>
    <n v="660"/>
    <x v="0"/>
    <x v="3"/>
  </r>
  <r>
    <x v="3"/>
    <n v="661"/>
    <x v="0"/>
    <x v="1"/>
  </r>
  <r>
    <x v="1"/>
    <n v="662"/>
    <x v="0"/>
    <x v="3"/>
  </r>
  <r>
    <x v="1"/>
    <n v="663"/>
    <x v="0"/>
    <x v="3"/>
  </r>
  <r>
    <x v="1"/>
    <n v="664"/>
    <x v="0"/>
    <x v="1"/>
  </r>
  <r>
    <x v="1"/>
    <n v="665"/>
    <x v="1"/>
    <x v="4"/>
  </r>
  <r>
    <x v="1"/>
    <n v="666"/>
    <x v="3"/>
    <x v="3"/>
  </r>
  <r>
    <x v="1"/>
    <n v="667"/>
    <x v="1"/>
    <x v="8"/>
  </r>
  <r>
    <x v="1"/>
    <n v="668"/>
    <x v="0"/>
    <x v="3"/>
  </r>
  <r>
    <x v="6"/>
    <n v="669"/>
    <x v="1"/>
    <x v="3"/>
  </r>
  <r>
    <x v="1"/>
    <n v="670"/>
    <x v="1"/>
    <x v="1"/>
  </r>
  <r>
    <x v="1"/>
    <n v="671"/>
    <x v="1"/>
    <x v="3"/>
  </r>
  <r>
    <x v="2"/>
    <n v="672"/>
    <x v="0"/>
    <x v="3"/>
  </r>
  <r>
    <x v="6"/>
    <n v="673"/>
    <x v="0"/>
    <x v="1"/>
  </r>
  <r>
    <x v="1"/>
    <n v="674"/>
    <x v="3"/>
    <x v="7"/>
  </r>
  <r>
    <x v="1"/>
    <n v="675"/>
    <x v="1"/>
    <x v="8"/>
  </r>
  <r>
    <x v="1"/>
    <n v="676"/>
    <x v="1"/>
    <x v="7"/>
  </r>
  <r>
    <x v="1"/>
    <n v="677"/>
    <x v="0"/>
    <x v="5"/>
  </r>
  <r>
    <x v="1"/>
    <n v="678"/>
    <x v="3"/>
    <x v="4"/>
  </r>
  <r>
    <x v="1"/>
    <n v="679"/>
    <x v="1"/>
    <x v="0"/>
  </r>
  <r>
    <x v="1"/>
    <n v="680"/>
    <x v="0"/>
    <x v="6"/>
  </r>
  <r>
    <x v="1"/>
    <n v="681"/>
    <x v="0"/>
    <x v="3"/>
  </r>
  <r>
    <x v="1"/>
    <n v="682"/>
    <x v="1"/>
    <x v="3"/>
  </r>
  <r>
    <x v="1"/>
    <n v="683"/>
    <x v="1"/>
    <x v="3"/>
  </r>
  <r>
    <x v="0"/>
    <n v="684"/>
    <x v="1"/>
    <x v="5"/>
  </r>
  <r>
    <x v="0"/>
    <n v="685"/>
    <x v="0"/>
    <x v="3"/>
  </r>
  <r>
    <x v="1"/>
    <n v="686"/>
    <x v="1"/>
    <x v="2"/>
  </r>
  <r>
    <x v="1"/>
    <n v="687"/>
    <x v="1"/>
    <x v="3"/>
  </r>
  <r>
    <x v="1"/>
    <n v="688"/>
    <x v="1"/>
    <x v="4"/>
  </r>
  <r>
    <x v="1"/>
    <n v="689"/>
    <x v="1"/>
    <x v="2"/>
  </r>
  <r>
    <x v="1"/>
    <n v="690"/>
    <x v="1"/>
    <x v="4"/>
  </r>
  <r>
    <x v="1"/>
    <n v="691"/>
    <x v="1"/>
    <x v="4"/>
  </r>
  <r>
    <x v="4"/>
    <n v="692"/>
    <x v="0"/>
    <x v="1"/>
  </r>
  <r>
    <x v="1"/>
    <n v="693"/>
    <x v="0"/>
    <x v="3"/>
  </r>
  <r>
    <x v="1"/>
    <n v="694"/>
    <x v="0"/>
    <x v="3"/>
  </r>
  <r>
    <x v="6"/>
    <n v="695"/>
    <x v="1"/>
    <x v="1"/>
  </r>
  <r>
    <x v="1"/>
    <n v="696"/>
    <x v="0"/>
    <x v="3"/>
  </r>
  <r>
    <x v="1"/>
    <n v="697"/>
    <x v="1"/>
    <x v="1"/>
  </r>
  <r>
    <x v="0"/>
    <n v="698"/>
    <x v="1"/>
    <x v="2"/>
  </r>
  <r>
    <x v="1"/>
    <n v="699"/>
    <x v="0"/>
    <x v="4"/>
  </r>
  <r>
    <x v="1"/>
    <n v="700"/>
    <x v="0"/>
    <x v="2"/>
  </r>
  <r>
    <x v="1"/>
    <n v="701"/>
    <x v="1"/>
    <x v="3"/>
  </r>
  <r>
    <x v="1"/>
    <n v="702"/>
    <x v="0"/>
    <x v="2"/>
  </r>
  <r>
    <x v="1"/>
    <n v="703"/>
    <x v="1"/>
    <x v="5"/>
  </r>
  <r>
    <x v="1"/>
    <n v="704"/>
    <x v="1"/>
    <x v="4"/>
  </r>
  <r>
    <x v="4"/>
    <n v="705"/>
    <x v="0"/>
    <x v="5"/>
  </r>
  <r>
    <x v="2"/>
    <n v="706"/>
    <x v="1"/>
    <x v="2"/>
  </r>
  <r>
    <x v="1"/>
    <n v="707"/>
    <x v="1"/>
    <x v="4"/>
  </r>
  <r>
    <x v="5"/>
    <n v="708"/>
    <x v="1"/>
    <x v="3"/>
  </r>
  <r>
    <x v="6"/>
    <n v="709"/>
    <x v="1"/>
    <x v="3"/>
  </r>
  <r>
    <x v="1"/>
    <n v="710"/>
    <x v="1"/>
    <x v="3"/>
  </r>
  <r>
    <x v="6"/>
    <n v="711"/>
    <x v="0"/>
    <x v="3"/>
  </r>
  <r>
    <x v="1"/>
    <n v="712"/>
    <x v="1"/>
    <x v="3"/>
  </r>
  <r>
    <x v="1"/>
    <n v="713"/>
    <x v="1"/>
    <x v="5"/>
  </r>
  <r>
    <x v="1"/>
    <n v="714"/>
    <x v="1"/>
    <x v="1"/>
  </r>
  <r>
    <x v="1"/>
    <n v="715"/>
    <x v="0"/>
    <x v="6"/>
  </r>
  <r>
    <x v="1"/>
    <n v="716"/>
    <x v="1"/>
    <x v="3"/>
  </r>
  <r>
    <x v="1"/>
    <n v="717"/>
    <x v="1"/>
    <x v="4"/>
  </r>
  <r>
    <x v="1"/>
    <n v="718"/>
    <x v="1"/>
    <x v="2"/>
  </r>
  <r>
    <x v="1"/>
    <n v="719"/>
    <x v="1"/>
    <x v="5"/>
  </r>
  <r>
    <x v="3"/>
    <n v="720"/>
    <x v="3"/>
    <x v="3"/>
  </r>
  <r>
    <x v="1"/>
    <n v="721"/>
    <x v="3"/>
    <x v="1"/>
  </r>
  <r>
    <x v="1"/>
    <n v="722"/>
    <x v="1"/>
    <x v="4"/>
  </r>
  <r>
    <x v="2"/>
    <n v="723"/>
    <x v="1"/>
    <x v="3"/>
  </r>
  <r>
    <x v="4"/>
    <n v="724"/>
    <x v="1"/>
    <x v="3"/>
  </r>
  <r>
    <x v="1"/>
    <n v="725"/>
    <x v="0"/>
    <x v="6"/>
  </r>
  <r>
    <x v="1"/>
    <n v="726"/>
    <x v="3"/>
    <x v="3"/>
  </r>
  <r>
    <x v="1"/>
    <n v="727"/>
    <x v="1"/>
    <x v="2"/>
  </r>
  <r>
    <x v="1"/>
    <n v="728"/>
    <x v="0"/>
    <x v="3"/>
  </r>
  <r>
    <x v="1"/>
    <n v="729"/>
    <x v="1"/>
    <x v="4"/>
  </r>
  <r>
    <x v="0"/>
    <n v="730"/>
    <x v="1"/>
    <x v="2"/>
  </r>
  <r>
    <x v="1"/>
    <n v="731"/>
    <x v="3"/>
    <x v="2"/>
  </r>
  <r>
    <x v="1"/>
    <n v="732"/>
    <x v="0"/>
    <x v="1"/>
  </r>
  <r>
    <x v="1"/>
    <n v="733"/>
    <x v="1"/>
    <x v="1"/>
  </r>
  <r>
    <x v="1"/>
    <n v="734"/>
    <x v="1"/>
    <x v="3"/>
  </r>
  <r>
    <x v="1"/>
    <n v="735"/>
    <x v="1"/>
    <x v="7"/>
  </r>
  <r>
    <x v="1"/>
    <n v="736"/>
    <x v="3"/>
    <x v="5"/>
  </r>
  <r>
    <x v="1"/>
    <n v="737"/>
    <x v="1"/>
    <x v="1"/>
  </r>
  <r>
    <x v="1"/>
    <n v="738"/>
    <x v="0"/>
    <x v="3"/>
  </r>
  <r>
    <x v="1"/>
    <n v="739"/>
    <x v="0"/>
    <x v="1"/>
  </r>
  <r>
    <x v="1"/>
    <n v="740"/>
    <x v="0"/>
    <x v="3"/>
  </r>
  <r>
    <x v="1"/>
    <n v="741"/>
    <x v="1"/>
    <x v="3"/>
  </r>
  <r>
    <x v="1"/>
    <n v="742"/>
    <x v="1"/>
    <x v="1"/>
  </r>
  <r>
    <x v="1"/>
    <n v="743"/>
    <x v="0"/>
    <x v="3"/>
  </r>
  <r>
    <x v="1"/>
    <n v="744"/>
    <x v="1"/>
    <x v="3"/>
  </r>
  <r>
    <x v="1"/>
    <n v="745"/>
    <x v="0"/>
    <x v="2"/>
  </r>
  <r>
    <x v="1"/>
    <n v="746"/>
    <x v="1"/>
    <x v="2"/>
  </r>
  <r>
    <x v="1"/>
    <n v="747"/>
    <x v="1"/>
    <x v="3"/>
  </r>
  <r>
    <x v="1"/>
    <n v="748"/>
    <x v="3"/>
    <x v="4"/>
  </r>
  <r>
    <x v="6"/>
    <n v="749"/>
    <x v="1"/>
    <x v="2"/>
  </r>
  <r>
    <x v="4"/>
    <n v="750"/>
    <x v="0"/>
    <x v="1"/>
  </r>
  <r>
    <x v="1"/>
    <n v="751"/>
    <x v="1"/>
    <x v="5"/>
  </r>
  <r>
    <x v="1"/>
    <n v="752"/>
    <x v="3"/>
    <x v="3"/>
  </r>
  <r>
    <x v="1"/>
    <n v="753"/>
    <x v="1"/>
    <x v="7"/>
  </r>
  <r>
    <x v="1"/>
    <n v="754"/>
    <x v="1"/>
    <x v="3"/>
  </r>
  <r>
    <x v="3"/>
    <n v="755"/>
    <x v="1"/>
    <x v="3"/>
  </r>
  <r>
    <x v="1"/>
    <n v="756"/>
    <x v="1"/>
    <x v="3"/>
  </r>
  <r>
    <x v="1"/>
    <n v="757"/>
    <x v="1"/>
    <x v="4"/>
  </r>
  <r>
    <x v="0"/>
    <n v="758"/>
    <x v="1"/>
    <x v="1"/>
  </r>
  <r>
    <x v="1"/>
    <n v="759"/>
    <x v="0"/>
    <x v="1"/>
  </r>
  <r>
    <x v="6"/>
    <n v="760"/>
    <x v="0"/>
    <x v="6"/>
  </r>
  <r>
    <x v="1"/>
    <n v="761"/>
    <x v="1"/>
    <x v="1"/>
  </r>
  <r>
    <x v="2"/>
    <n v="762"/>
    <x v="1"/>
    <x v="1"/>
  </r>
  <r>
    <x v="1"/>
    <n v="763"/>
    <x v="1"/>
    <x v="3"/>
  </r>
  <r>
    <x v="1"/>
    <n v="764"/>
    <x v="1"/>
    <x v="1"/>
  </r>
  <r>
    <x v="1"/>
    <n v="765"/>
    <x v="1"/>
    <x v="1"/>
  </r>
  <r>
    <x v="2"/>
    <n v="766"/>
    <x v="0"/>
    <x v="4"/>
  </r>
  <r>
    <x v="1"/>
    <n v="767"/>
    <x v="0"/>
    <x v="5"/>
  </r>
  <r>
    <x v="1"/>
    <n v="768"/>
    <x v="1"/>
    <x v="3"/>
  </r>
  <r>
    <x v="1"/>
    <n v="769"/>
    <x v="0"/>
    <x v="6"/>
  </r>
  <r>
    <x v="6"/>
    <n v="770"/>
    <x v="1"/>
    <x v="3"/>
  </r>
  <r>
    <x v="1"/>
    <n v="771"/>
    <x v="3"/>
    <x v="3"/>
  </r>
  <r>
    <x v="1"/>
    <n v="772"/>
    <x v="1"/>
    <x v="1"/>
  </r>
  <r>
    <x v="1"/>
    <n v="773"/>
    <x v="1"/>
    <x v="3"/>
  </r>
  <r>
    <x v="6"/>
    <n v="774"/>
    <x v="1"/>
    <x v="2"/>
  </r>
  <r>
    <x v="1"/>
    <n v="775"/>
    <x v="0"/>
    <x v="1"/>
  </r>
  <r>
    <x v="1"/>
    <n v="776"/>
    <x v="0"/>
    <x v="3"/>
  </r>
  <r>
    <x v="1"/>
    <n v="777"/>
    <x v="0"/>
    <x v="3"/>
  </r>
  <r>
    <x v="5"/>
    <n v="778"/>
    <x v="1"/>
    <x v="4"/>
  </r>
  <r>
    <x v="1"/>
    <n v="779"/>
    <x v="0"/>
    <x v="3"/>
  </r>
  <r>
    <x v="1"/>
    <n v="780"/>
    <x v="1"/>
    <x v="4"/>
  </r>
  <r>
    <x v="5"/>
    <n v="781"/>
    <x v="3"/>
    <x v="3"/>
  </r>
  <r>
    <x v="1"/>
    <n v="782"/>
    <x v="1"/>
    <x v="4"/>
  </r>
  <r>
    <x v="1"/>
    <n v="783"/>
    <x v="1"/>
    <x v="1"/>
  </r>
  <r>
    <x v="1"/>
    <n v="784"/>
    <x v="1"/>
    <x v="2"/>
  </r>
  <r>
    <x v="2"/>
    <n v="785"/>
    <x v="1"/>
    <x v="4"/>
  </r>
  <r>
    <x v="6"/>
    <n v="786"/>
    <x v="1"/>
    <x v="1"/>
  </r>
  <r>
    <x v="0"/>
    <n v="787"/>
    <x v="0"/>
    <x v="1"/>
  </r>
  <r>
    <x v="1"/>
    <n v="788"/>
    <x v="2"/>
    <x v="4"/>
  </r>
  <r>
    <x v="1"/>
    <n v="789"/>
    <x v="0"/>
    <x v="3"/>
  </r>
  <r>
    <x v="1"/>
    <n v="790"/>
    <x v="3"/>
    <x v="3"/>
  </r>
  <r>
    <x v="1"/>
    <n v="791"/>
    <x v="0"/>
    <x v="0"/>
  </r>
  <r>
    <x v="1"/>
    <n v="792"/>
    <x v="0"/>
    <x v="3"/>
  </r>
  <r>
    <x v="5"/>
    <n v="793"/>
    <x v="1"/>
    <x v="5"/>
  </r>
  <r>
    <x v="1"/>
    <n v="794"/>
    <x v="1"/>
    <x v="1"/>
  </r>
  <r>
    <x v="1"/>
    <n v="795"/>
    <x v="0"/>
    <x v="4"/>
  </r>
  <r>
    <x v="1"/>
    <n v="796"/>
    <x v="0"/>
    <x v="6"/>
  </r>
  <r>
    <x v="1"/>
    <n v="797"/>
    <x v="1"/>
    <x v="2"/>
  </r>
  <r>
    <x v="1"/>
    <n v="798"/>
    <x v="1"/>
    <x v="3"/>
  </r>
  <r>
    <x v="4"/>
    <n v="799"/>
    <x v="0"/>
    <x v="3"/>
  </r>
  <r>
    <x v="5"/>
    <n v="800"/>
    <x v="0"/>
    <x v="1"/>
  </r>
  <r>
    <x v="1"/>
    <n v="801"/>
    <x v="1"/>
    <x v="7"/>
  </r>
  <r>
    <x v="1"/>
    <n v="802"/>
    <x v="1"/>
    <x v="7"/>
  </r>
  <r>
    <x v="1"/>
    <n v="803"/>
    <x v="1"/>
    <x v="3"/>
  </r>
  <r>
    <x v="1"/>
    <n v="804"/>
    <x v="1"/>
    <x v="1"/>
  </r>
  <r>
    <x v="2"/>
    <n v="805"/>
    <x v="0"/>
    <x v="4"/>
  </r>
  <r>
    <x v="1"/>
    <n v="806"/>
    <x v="1"/>
    <x v="4"/>
  </r>
  <r>
    <x v="1"/>
    <n v="807"/>
    <x v="1"/>
    <x v="3"/>
  </r>
  <r>
    <x v="1"/>
    <n v="808"/>
    <x v="0"/>
    <x v="0"/>
  </r>
  <r>
    <x v="5"/>
    <n v="809"/>
    <x v="0"/>
    <x v="4"/>
  </r>
  <r>
    <x v="1"/>
    <n v="810"/>
    <x v="1"/>
    <x v="3"/>
  </r>
  <r>
    <x v="1"/>
    <n v="811"/>
    <x v="0"/>
    <x v="6"/>
  </r>
  <r>
    <x v="0"/>
    <n v="812"/>
    <x v="1"/>
    <x v="5"/>
  </r>
  <r>
    <x v="1"/>
    <n v="813"/>
    <x v="1"/>
    <x v="6"/>
  </r>
  <r>
    <x v="3"/>
    <n v="814"/>
    <x v="0"/>
    <x v="1"/>
  </r>
  <r>
    <x v="0"/>
    <n v="815"/>
    <x v="1"/>
    <x v="1"/>
  </r>
  <r>
    <x v="1"/>
    <n v="816"/>
    <x v="1"/>
    <x v="3"/>
  </r>
  <r>
    <x v="6"/>
    <n v="817"/>
    <x v="1"/>
    <x v="5"/>
  </r>
  <r>
    <x v="1"/>
    <n v="818"/>
    <x v="1"/>
    <x v="3"/>
  </r>
  <r>
    <x v="1"/>
    <n v="819"/>
    <x v="0"/>
    <x v="6"/>
  </r>
  <r>
    <x v="4"/>
    <n v="820"/>
    <x v="1"/>
    <x v="1"/>
  </r>
  <r>
    <x v="1"/>
    <n v="821"/>
    <x v="1"/>
    <x v="4"/>
  </r>
  <r>
    <x v="1"/>
    <n v="822"/>
    <x v="1"/>
    <x v="1"/>
  </r>
  <r>
    <x v="1"/>
    <n v="823"/>
    <x v="1"/>
    <x v="1"/>
  </r>
  <r>
    <x v="1"/>
    <n v="824"/>
    <x v="1"/>
    <x v="5"/>
  </r>
  <r>
    <x v="4"/>
    <n v="825"/>
    <x v="1"/>
    <x v="4"/>
  </r>
  <r>
    <x v="1"/>
    <n v="826"/>
    <x v="1"/>
    <x v="3"/>
  </r>
  <r>
    <x v="2"/>
    <n v="827"/>
    <x v="1"/>
    <x v="4"/>
  </r>
  <r>
    <x v="1"/>
    <n v="828"/>
    <x v="0"/>
    <x v="3"/>
  </r>
  <r>
    <x v="1"/>
    <n v="829"/>
    <x v="0"/>
    <x v="3"/>
  </r>
  <r>
    <x v="1"/>
    <n v="830"/>
    <x v="0"/>
    <x v="3"/>
  </r>
  <r>
    <x v="1"/>
    <n v="831"/>
    <x v="1"/>
    <x v="7"/>
  </r>
  <r>
    <x v="3"/>
    <n v="832"/>
    <x v="1"/>
    <x v="5"/>
  </r>
  <r>
    <x v="3"/>
    <n v="833"/>
    <x v="1"/>
    <x v="5"/>
  </r>
  <r>
    <x v="1"/>
    <n v="834"/>
    <x v="1"/>
    <x v="3"/>
  </r>
  <r>
    <x v="1"/>
    <n v="835"/>
    <x v="0"/>
    <x v="2"/>
  </r>
  <r>
    <x v="1"/>
    <n v="836"/>
    <x v="0"/>
    <x v="1"/>
  </r>
  <r>
    <x v="1"/>
    <n v="837"/>
    <x v="1"/>
    <x v="1"/>
  </r>
  <r>
    <x v="1"/>
    <n v="838"/>
    <x v="1"/>
    <x v="3"/>
  </r>
  <r>
    <x v="1"/>
    <n v="839"/>
    <x v="1"/>
    <x v="4"/>
  </r>
  <r>
    <x v="1"/>
    <n v="840"/>
    <x v="1"/>
    <x v="3"/>
  </r>
  <r>
    <x v="1"/>
    <n v="841"/>
    <x v="1"/>
    <x v="2"/>
  </r>
  <r>
    <x v="6"/>
    <n v="842"/>
    <x v="1"/>
    <x v="2"/>
  </r>
  <r>
    <x v="1"/>
    <n v="843"/>
    <x v="0"/>
    <x v="7"/>
  </r>
  <r>
    <x v="1"/>
    <n v="844"/>
    <x v="3"/>
    <x v="4"/>
  </r>
  <r>
    <x v="4"/>
    <n v="845"/>
    <x v="1"/>
    <x v="2"/>
  </r>
  <r>
    <x v="1"/>
    <n v="846"/>
    <x v="1"/>
    <x v="2"/>
  </r>
  <r>
    <x v="1"/>
    <n v="847"/>
    <x v="1"/>
    <x v="0"/>
  </r>
  <r>
    <x v="1"/>
    <n v="848"/>
    <x v="1"/>
    <x v="4"/>
  </r>
  <r>
    <x v="1"/>
    <n v="849"/>
    <x v="1"/>
    <x v="1"/>
  </r>
  <r>
    <x v="1"/>
    <n v="850"/>
    <x v="0"/>
    <x v="1"/>
  </r>
  <r>
    <x v="1"/>
    <n v="851"/>
    <x v="1"/>
    <x v="1"/>
  </r>
  <r>
    <x v="1"/>
    <n v="852"/>
    <x v="0"/>
    <x v="6"/>
  </r>
  <r>
    <x v="0"/>
    <n v="853"/>
    <x v="1"/>
    <x v="1"/>
  </r>
  <r>
    <x v="0"/>
    <n v="854"/>
    <x v="1"/>
    <x v="5"/>
  </r>
  <r>
    <x v="2"/>
    <n v="855"/>
    <x v="1"/>
    <x v="3"/>
  </r>
  <r>
    <x v="1"/>
    <n v="856"/>
    <x v="1"/>
    <x v="0"/>
  </r>
  <r>
    <x v="5"/>
    <n v="857"/>
    <x v="1"/>
    <x v="4"/>
  </r>
  <r>
    <x v="1"/>
    <n v="858"/>
    <x v="0"/>
    <x v="0"/>
  </r>
  <r>
    <x v="1"/>
    <n v="859"/>
    <x v="0"/>
    <x v="3"/>
  </r>
  <r>
    <x v="1"/>
    <n v="860"/>
    <x v="1"/>
    <x v="2"/>
  </r>
  <r>
    <x v="1"/>
    <n v="861"/>
    <x v="1"/>
    <x v="3"/>
  </r>
  <r>
    <x v="1"/>
    <n v="862"/>
    <x v="1"/>
    <x v="3"/>
  </r>
  <r>
    <x v="1"/>
    <n v="863"/>
    <x v="1"/>
    <x v="4"/>
  </r>
  <r>
    <x v="1"/>
    <n v="864"/>
    <x v="1"/>
    <x v="4"/>
  </r>
  <r>
    <x v="1"/>
    <n v="865"/>
    <x v="1"/>
    <x v="3"/>
  </r>
  <r>
    <x v="1"/>
    <n v="866"/>
    <x v="3"/>
    <x v="7"/>
  </r>
  <r>
    <x v="1"/>
    <n v="867"/>
    <x v="1"/>
    <x v="0"/>
  </r>
  <r>
    <x v="1"/>
    <n v="868"/>
    <x v="1"/>
    <x v="3"/>
  </r>
  <r>
    <x v="1"/>
    <n v="869"/>
    <x v="0"/>
    <x v="4"/>
  </r>
  <r>
    <x v="1"/>
    <n v="870"/>
    <x v="0"/>
    <x v="3"/>
  </r>
  <r>
    <x v="1"/>
    <n v="871"/>
    <x v="1"/>
    <x v="3"/>
  </r>
  <r>
    <x v="2"/>
    <n v="872"/>
    <x v="1"/>
    <x v="4"/>
  </r>
  <r>
    <x v="1"/>
    <n v="873"/>
    <x v="1"/>
    <x v="7"/>
  </r>
  <r>
    <x v="1"/>
    <n v="874"/>
    <x v="1"/>
    <x v="7"/>
  </r>
  <r>
    <x v="1"/>
    <n v="875"/>
    <x v="0"/>
    <x v="1"/>
  </r>
  <r>
    <x v="0"/>
    <n v="876"/>
    <x v="0"/>
    <x v="7"/>
  </r>
  <r>
    <x v="1"/>
    <n v="877"/>
    <x v="0"/>
    <x v="0"/>
  </r>
  <r>
    <x v="6"/>
    <n v="878"/>
    <x v="0"/>
    <x v="1"/>
  </r>
  <r>
    <x v="1"/>
    <n v="879"/>
    <x v="1"/>
    <x v="5"/>
  </r>
  <r>
    <x v="1"/>
    <n v="880"/>
    <x v="1"/>
    <x v="1"/>
  </r>
  <r>
    <x v="1"/>
    <n v="881"/>
    <x v="0"/>
    <x v="3"/>
  </r>
  <r>
    <x v="1"/>
    <n v="882"/>
    <x v="1"/>
    <x v="3"/>
  </r>
  <r>
    <x v="1"/>
    <n v="883"/>
    <x v="1"/>
    <x v="4"/>
  </r>
  <r>
    <x v="1"/>
    <n v="884"/>
    <x v="0"/>
    <x v="3"/>
  </r>
  <r>
    <x v="1"/>
    <n v="885"/>
    <x v="1"/>
    <x v="3"/>
  </r>
  <r>
    <x v="1"/>
    <n v="886"/>
    <x v="0"/>
    <x v="1"/>
  </r>
  <r>
    <x v="1"/>
    <n v="887"/>
    <x v="0"/>
    <x v="3"/>
  </r>
  <r>
    <x v="1"/>
    <n v="888"/>
    <x v="1"/>
    <x v="3"/>
  </r>
  <r>
    <x v="1"/>
    <n v="889"/>
    <x v="1"/>
    <x v="1"/>
  </r>
  <r>
    <x v="1"/>
    <n v="890"/>
    <x v="1"/>
    <x v="1"/>
  </r>
  <r>
    <x v="0"/>
    <n v="891"/>
    <x v="1"/>
    <x v="4"/>
  </r>
  <r>
    <x v="1"/>
    <n v="892"/>
    <x v="1"/>
    <x v="5"/>
  </r>
  <r>
    <x v="6"/>
    <n v="893"/>
    <x v="1"/>
    <x v="4"/>
  </r>
  <r>
    <x v="4"/>
    <n v="894"/>
    <x v="1"/>
    <x v="4"/>
  </r>
  <r>
    <x v="1"/>
    <n v="895"/>
    <x v="0"/>
    <x v="3"/>
  </r>
  <r>
    <x v="2"/>
    <n v="896"/>
    <x v="1"/>
    <x v="0"/>
  </r>
  <r>
    <x v="1"/>
    <n v="897"/>
    <x v="0"/>
    <x v="3"/>
  </r>
  <r>
    <x v="1"/>
    <n v="898"/>
    <x v="0"/>
    <x v="4"/>
  </r>
  <r>
    <x v="5"/>
    <n v="899"/>
    <x v="1"/>
    <x v="1"/>
  </r>
  <r>
    <x v="1"/>
    <n v="900"/>
    <x v="0"/>
    <x v="2"/>
  </r>
  <r>
    <x v="1"/>
    <n v="901"/>
    <x v="1"/>
    <x v="1"/>
  </r>
  <r>
    <x v="1"/>
    <n v="902"/>
    <x v="1"/>
    <x v="2"/>
  </r>
  <r>
    <x v="1"/>
    <n v="903"/>
    <x v="2"/>
    <x v="5"/>
  </r>
  <r>
    <x v="1"/>
    <n v="904"/>
    <x v="0"/>
    <x v="5"/>
  </r>
  <r>
    <x v="1"/>
    <n v="905"/>
    <x v="1"/>
    <x v="3"/>
  </r>
  <r>
    <x v="1"/>
    <n v="906"/>
    <x v="1"/>
    <x v="4"/>
  </r>
  <r>
    <x v="1"/>
    <n v="907"/>
    <x v="0"/>
    <x v="3"/>
  </r>
  <r>
    <x v="1"/>
    <n v="908"/>
    <x v="1"/>
    <x v="6"/>
  </r>
  <r>
    <x v="0"/>
    <n v="909"/>
    <x v="1"/>
    <x v="3"/>
  </r>
  <r>
    <x v="1"/>
    <n v="910"/>
    <x v="3"/>
    <x v="3"/>
  </r>
  <r>
    <x v="1"/>
    <n v="911"/>
    <x v="1"/>
    <x v="2"/>
  </r>
  <r>
    <x v="1"/>
    <n v="912"/>
    <x v="1"/>
    <x v="4"/>
  </r>
  <r>
    <x v="2"/>
    <n v="913"/>
    <x v="0"/>
    <x v="4"/>
  </r>
  <r>
    <x v="4"/>
    <n v="914"/>
    <x v="0"/>
    <x v="3"/>
  </r>
  <r>
    <x v="4"/>
    <n v="915"/>
    <x v="1"/>
    <x v="4"/>
  </r>
  <r>
    <x v="1"/>
    <n v="916"/>
    <x v="0"/>
    <x v="7"/>
  </r>
  <r>
    <x v="4"/>
    <n v="917"/>
    <x v="2"/>
    <x v="4"/>
  </r>
  <r>
    <x v="5"/>
    <n v="918"/>
    <x v="1"/>
    <x v="5"/>
  </r>
  <r>
    <x v="2"/>
    <n v="919"/>
    <x v="0"/>
    <x v="3"/>
  </r>
  <r>
    <x v="1"/>
    <n v="920"/>
    <x v="1"/>
    <x v="4"/>
  </r>
  <r>
    <x v="1"/>
    <n v="921"/>
    <x v="0"/>
    <x v="2"/>
  </r>
  <r>
    <x v="1"/>
    <n v="922"/>
    <x v="1"/>
    <x v="1"/>
  </r>
  <r>
    <x v="1"/>
    <n v="923"/>
    <x v="1"/>
    <x v="3"/>
  </r>
  <r>
    <x v="6"/>
    <n v="924"/>
    <x v="1"/>
    <x v="3"/>
  </r>
  <r>
    <x v="1"/>
    <n v="925"/>
    <x v="1"/>
    <x v="3"/>
  </r>
  <r>
    <x v="1"/>
    <n v="926"/>
    <x v="0"/>
    <x v="0"/>
  </r>
  <r>
    <x v="1"/>
    <n v="927"/>
    <x v="0"/>
    <x v="3"/>
  </r>
  <r>
    <x v="6"/>
    <n v="928"/>
    <x v="1"/>
    <x v="2"/>
  </r>
  <r>
    <x v="4"/>
    <n v="929"/>
    <x v="1"/>
    <x v="3"/>
  </r>
  <r>
    <x v="1"/>
    <n v="930"/>
    <x v="1"/>
    <x v="3"/>
  </r>
  <r>
    <x v="1"/>
    <n v="931"/>
    <x v="0"/>
    <x v="3"/>
  </r>
  <r>
    <x v="1"/>
    <n v="932"/>
    <x v="1"/>
    <x v="1"/>
  </r>
  <r>
    <x v="1"/>
    <n v="933"/>
    <x v="1"/>
    <x v="3"/>
  </r>
  <r>
    <x v="1"/>
    <n v="934"/>
    <x v="1"/>
    <x v="3"/>
  </r>
  <r>
    <x v="1"/>
    <n v="935"/>
    <x v="1"/>
    <x v="3"/>
  </r>
  <r>
    <x v="1"/>
    <n v="936"/>
    <x v="0"/>
    <x v="3"/>
  </r>
  <r>
    <x v="1"/>
    <n v="937"/>
    <x v="3"/>
    <x v="4"/>
  </r>
  <r>
    <x v="1"/>
    <n v="938"/>
    <x v="1"/>
    <x v="5"/>
  </r>
  <r>
    <x v="1"/>
    <n v="939"/>
    <x v="0"/>
    <x v="6"/>
  </r>
  <r>
    <x v="0"/>
    <n v="940"/>
    <x v="2"/>
    <x v="2"/>
  </r>
  <r>
    <x v="1"/>
    <n v="941"/>
    <x v="0"/>
    <x v="3"/>
  </r>
  <r>
    <x v="2"/>
    <n v="942"/>
    <x v="0"/>
    <x v="3"/>
  </r>
  <r>
    <x v="1"/>
    <n v="943"/>
    <x v="1"/>
    <x v="0"/>
  </r>
  <r>
    <x v="2"/>
    <n v="944"/>
    <x v="0"/>
    <x v="7"/>
  </r>
  <r>
    <x v="1"/>
    <n v="945"/>
    <x v="0"/>
    <x v="7"/>
  </r>
  <r>
    <x v="1"/>
    <n v="946"/>
    <x v="0"/>
    <x v="3"/>
  </r>
  <r>
    <x v="1"/>
    <n v="947"/>
    <x v="0"/>
    <x v="3"/>
  </r>
  <r>
    <x v="1"/>
    <n v="948"/>
    <x v="3"/>
    <x v="4"/>
  </r>
  <r>
    <x v="1"/>
    <n v="949"/>
    <x v="1"/>
    <x v="2"/>
  </r>
  <r>
    <x v="1"/>
    <n v="950"/>
    <x v="0"/>
    <x v="3"/>
  </r>
  <r>
    <x v="1"/>
    <n v="951"/>
    <x v="1"/>
    <x v="1"/>
  </r>
  <r>
    <x v="1"/>
    <n v="952"/>
    <x v="3"/>
    <x v="4"/>
  </r>
  <r>
    <x v="1"/>
    <n v="953"/>
    <x v="0"/>
    <x v="4"/>
  </r>
  <r>
    <x v="2"/>
    <n v="954"/>
    <x v="1"/>
    <x v="2"/>
  </r>
  <r>
    <x v="1"/>
    <n v="955"/>
    <x v="1"/>
    <x v="3"/>
  </r>
  <r>
    <x v="1"/>
    <n v="956"/>
    <x v="0"/>
    <x v="4"/>
  </r>
  <r>
    <x v="1"/>
    <n v="957"/>
    <x v="1"/>
    <x v="3"/>
  </r>
  <r>
    <x v="1"/>
    <n v="958"/>
    <x v="1"/>
    <x v="4"/>
  </r>
  <r>
    <x v="1"/>
    <n v="959"/>
    <x v="0"/>
    <x v="5"/>
  </r>
  <r>
    <x v="1"/>
    <n v="960"/>
    <x v="0"/>
    <x v="2"/>
  </r>
  <r>
    <x v="1"/>
    <n v="961"/>
    <x v="1"/>
    <x v="5"/>
  </r>
  <r>
    <x v="1"/>
    <n v="962"/>
    <x v="1"/>
    <x v="0"/>
  </r>
  <r>
    <x v="6"/>
    <n v="963"/>
    <x v="0"/>
    <x v="7"/>
  </r>
  <r>
    <x v="1"/>
    <n v="964"/>
    <x v="1"/>
    <x v="3"/>
  </r>
  <r>
    <x v="4"/>
    <n v="965"/>
    <x v="1"/>
    <x v="1"/>
  </r>
  <r>
    <x v="1"/>
    <n v="966"/>
    <x v="1"/>
    <x v="3"/>
  </r>
  <r>
    <x v="1"/>
    <n v="967"/>
    <x v="1"/>
    <x v="1"/>
  </r>
  <r>
    <x v="1"/>
    <n v="968"/>
    <x v="1"/>
    <x v="0"/>
  </r>
  <r>
    <x v="1"/>
    <n v="969"/>
    <x v="1"/>
    <x v="3"/>
  </r>
  <r>
    <x v="1"/>
    <n v="970"/>
    <x v="0"/>
    <x v="3"/>
  </r>
  <r>
    <x v="1"/>
    <n v="971"/>
    <x v="0"/>
    <x v="4"/>
  </r>
  <r>
    <x v="1"/>
    <n v="972"/>
    <x v="1"/>
    <x v="2"/>
  </r>
  <r>
    <x v="1"/>
    <n v="973"/>
    <x v="0"/>
    <x v="3"/>
  </r>
  <r>
    <x v="1"/>
    <n v="974"/>
    <x v="1"/>
    <x v="1"/>
  </r>
  <r>
    <x v="1"/>
    <n v="975"/>
    <x v="1"/>
    <x v="3"/>
  </r>
  <r>
    <x v="1"/>
    <n v="976"/>
    <x v="1"/>
    <x v="3"/>
  </r>
  <r>
    <x v="1"/>
    <n v="977"/>
    <x v="0"/>
    <x v="0"/>
  </r>
  <r>
    <x v="1"/>
    <n v="978"/>
    <x v="1"/>
    <x v="6"/>
  </r>
  <r>
    <x v="4"/>
    <n v="979"/>
    <x v="1"/>
    <x v="3"/>
  </r>
  <r>
    <x v="1"/>
    <n v="980"/>
    <x v="0"/>
    <x v="5"/>
  </r>
  <r>
    <x v="1"/>
    <n v="981"/>
    <x v="1"/>
    <x v="2"/>
  </r>
  <r>
    <x v="1"/>
    <n v="982"/>
    <x v="0"/>
    <x v="4"/>
  </r>
  <r>
    <x v="1"/>
    <n v="983"/>
    <x v="1"/>
    <x v="4"/>
  </r>
  <r>
    <x v="1"/>
    <n v="984"/>
    <x v="1"/>
    <x v="3"/>
  </r>
  <r>
    <x v="1"/>
    <n v="985"/>
    <x v="0"/>
    <x v="1"/>
  </r>
  <r>
    <x v="1"/>
    <n v="986"/>
    <x v="0"/>
    <x v="1"/>
  </r>
  <r>
    <x v="1"/>
    <n v="987"/>
    <x v="1"/>
    <x v="4"/>
  </r>
  <r>
    <x v="1"/>
    <n v="988"/>
    <x v="0"/>
    <x v="5"/>
  </r>
  <r>
    <x v="1"/>
    <n v="989"/>
    <x v="1"/>
    <x v="5"/>
  </r>
  <r>
    <x v="1"/>
    <n v="990"/>
    <x v="0"/>
    <x v="4"/>
  </r>
  <r>
    <x v="1"/>
    <n v="991"/>
    <x v="1"/>
    <x v="1"/>
  </r>
  <r>
    <x v="1"/>
    <n v="992"/>
    <x v="1"/>
    <x v="4"/>
  </r>
  <r>
    <x v="6"/>
    <n v="993"/>
    <x v="3"/>
    <x v="7"/>
  </r>
  <r>
    <x v="1"/>
    <n v="994"/>
    <x v="0"/>
    <x v="5"/>
  </r>
  <r>
    <x v="1"/>
    <n v="995"/>
    <x v="1"/>
    <x v="0"/>
  </r>
  <r>
    <x v="1"/>
    <n v="996"/>
    <x v="0"/>
    <x v="3"/>
  </r>
  <r>
    <x v="6"/>
    <n v="997"/>
    <x v="3"/>
    <x v="3"/>
  </r>
  <r>
    <x v="1"/>
    <n v="998"/>
    <x v="0"/>
    <x v="1"/>
  </r>
  <r>
    <x v="1"/>
    <n v="999"/>
    <x v="3"/>
    <x v="0"/>
  </r>
  <r>
    <x v="7"/>
    <m/>
    <x v="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s v="food trucks"/>
    <x v="0"/>
  </r>
  <r>
    <n v="1"/>
    <x v="1"/>
    <x v="1"/>
    <s v="rock"/>
    <x v="1"/>
  </r>
  <r>
    <n v="2"/>
    <x v="1"/>
    <x v="2"/>
    <s v="web"/>
    <x v="2"/>
  </r>
  <r>
    <n v="3"/>
    <x v="0"/>
    <x v="1"/>
    <s v="rock"/>
    <x v="3"/>
  </r>
  <r>
    <n v="4"/>
    <x v="0"/>
    <x v="3"/>
    <s v="plays"/>
    <x v="4"/>
  </r>
  <r>
    <n v="5"/>
    <x v="1"/>
    <x v="3"/>
    <s v="plays"/>
    <x v="5"/>
  </r>
  <r>
    <n v="6"/>
    <x v="0"/>
    <x v="4"/>
    <s v="documentary"/>
    <x v="6"/>
  </r>
  <r>
    <n v="7"/>
    <x v="1"/>
    <x v="3"/>
    <s v="plays"/>
    <x v="7"/>
  </r>
  <r>
    <n v="8"/>
    <x v="2"/>
    <x v="3"/>
    <s v="plays"/>
    <x v="8"/>
  </r>
  <r>
    <n v="9"/>
    <x v="0"/>
    <x v="1"/>
    <s v="electric music"/>
    <x v="9"/>
  </r>
  <r>
    <n v="10"/>
    <x v="1"/>
    <x v="4"/>
    <s v="drama"/>
    <x v="10"/>
  </r>
  <r>
    <n v="11"/>
    <x v="0"/>
    <x v="3"/>
    <s v="plays"/>
    <x v="11"/>
  </r>
  <r>
    <n v="12"/>
    <x v="0"/>
    <x v="4"/>
    <s v="drama"/>
    <x v="12"/>
  </r>
  <r>
    <n v="13"/>
    <x v="1"/>
    <x v="1"/>
    <s v="indie rock"/>
    <x v="13"/>
  </r>
  <r>
    <n v="14"/>
    <x v="0"/>
    <x v="1"/>
    <s v="indie rock"/>
    <x v="14"/>
  </r>
  <r>
    <n v="15"/>
    <x v="0"/>
    <x v="2"/>
    <s v="wearables"/>
    <x v="15"/>
  </r>
  <r>
    <n v="16"/>
    <x v="1"/>
    <x v="5"/>
    <s v="nonfiction"/>
    <x v="16"/>
  </r>
  <r>
    <n v="17"/>
    <x v="1"/>
    <x v="4"/>
    <s v="animation"/>
    <x v="17"/>
  </r>
  <r>
    <n v="18"/>
    <x v="3"/>
    <x v="3"/>
    <s v="plays"/>
    <x v="18"/>
  </r>
  <r>
    <n v="19"/>
    <x v="0"/>
    <x v="3"/>
    <s v="plays"/>
    <x v="19"/>
  </r>
  <r>
    <n v="20"/>
    <x v="1"/>
    <x v="4"/>
    <s v="drama"/>
    <x v="20"/>
  </r>
  <r>
    <n v="21"/>
    <x v="0"/>
    <x v="3"/>
    <s v="plays"/>
    <x v="21"/>
  </r>
  <r>
    <n v="22"/>
    <x v="1"/>
    <x v="3"/>
    <s v="plays"/>
    <x v="22"/>
  </r>
  <r>
    <n v="23"/>
    <x v="1"/>
    <x v="4"/>
    <s v="documentary"/>
    <x v="23"/>
  </r>
  <r>
    <n v="24"/>
    <x v="1"/>
    <x v="2"/>
    <s v="wearables"/>
    <x v="24"/>
  </r>
  <r>
    <n v="25"/>
    <x v="1"/>
    <x v="6"/>
    <s v="video games"/>
    <x v="25"/>
  </r>
  <r>
    <n v="26"/>
    <x v="3"/>
    <x v="3"/>
    <s v="plays"/>
    <x v="26"/>
  </r>
  <r>
    <n v="27"/>
    <x v="0"/>
    <x v="1"/>
    <s v="rock"/>
    <x v="27"/>
  </r>
  <r>
    <n v="28"/>
    <x v="1"/>
    <x v="3"/>
    <s v="plays"/>
    <x v="28"/>
  </r>
  <r>
    <n v="29"/>
    <x v="1"/>
    <x v="4"/>
    <s v="shorts"/>
    <x v="29"/>
  </r>
  <r>
    <n v="30"/>
    <x v="1"/>
    <x v="4"/>
    <s v="animation"/>
    <x v="30"/>
  </r>
  <r>
    <n v="31"/>
    <x v="1"/>
    <x v="6"/>
    <s v="video games"/>
    <x v="31"/>
  </r>
  <r>
    <n v="32"/>
    <x v="0"/>
    <x v="4"/>
    <s v="documentary"/>
    <x v="32"/>
  </r>
  <r>
    <n v="33"/>
    <x v="1"/>
    <x v="3"/>
    <s v="plays"/>
    <x v="33"/>
  </r>
  <r>
    <n v="34"/>
    <x v="1"/>
    <x v="4"/>
    <s v="documentary"/>
    <x v="34"/>
  </r>
  <r>
    <n v="35"/>
    <x v="1"/>
    <x v="4"/>
    <s v="drama"/>
    <x v="35"/>
  </r>
  <r>
    <n v="36"/>
    <x v="1"/>
    <x v="3"/>
    <s v="plays"/>
    <x v="36"/>
  </r>
  <r>
    <n v="37"/>
    <x v="1"/>
    <x v="5"/>
    <s v="fiction"/>
    <x v="37"/>
  </r>
  <r>
    <n v="38"/>
    <x v="1"/>
    <x v="7"/>
    <s v="photography books"/>
    <x v="38"/>
  </r>
  <r>
    <n v="39"/>
    <x v="0"/>
    <x v="3"/>
    <s v="plays"/>
    <x v="39"/>
  </r>
  <r>
    <n v="40"/>
    <x v="1"/>
    <x v="2"/>
    <s v="wearables"/>
    <x v="40"/>
  </r>
  <r>
    <n v="41"/>
    <x v="1"/>
    <x v="1"/>
    <s v="rock"/>
    <x v="41"/>
  </r>
  <r>
    <n v="42"/>
    <x v="1"/>
    <x v="0"/>
    <s v="food trucks"/>
    <x v="42"/>
  </r>
  <r>
    <n v="43"/>
    <x v="1"/>
    <x v="5"/>
    <s v="radio &amp; podcasts"/>
    <x v="43"/>
  </r>
  <r>
    <n v="44"/>
    <x v="1"/>
    <x v="5"/>
    <s v="fiction"/>
    <x v="44"/>
  </r>
  <r>
    <n v="45"/>
    <x v="0"/>
    <x v="3"/>
    <s v="plays"/>
    <x v="45"/>
  </r>
  <r>
    <n v="46"/>
    <x v="1"/>
    <x v="1"/>
    <s v="rock"/>
    <x v="46"/>
  </r>
  <r>
    <n v="47"/>
    <x v="1"/>
    <x v="3"/>
    <s v="plays"/>
    <x v="47"/>
  </r>
  <r>
    <n v="48"/>
    <x v="1"/>
    <x v="3"/>
    <s v="plays"/>
    <x v="48"/>
  </r>
  <r>
    <n v="49"/>
    <x v="1"/>
    <x v="1"/>
    <s v="rock"/>
    <x v="49"/>
  </r>
  <r>
    <n v="50"/>
    <x v="0"/>
    <x v="1"/>
    <s v="metal"/>
    <x v="50"/>
  </r>
  <r>
    <n v="51"/>
    <x v="0"/>
    <x v="2"/>
    <s v="wearables"/>
    <x v="51"/>
  </r>
  <r>
    <n v="52"/>
    <x v="0"/>
    <x v="3"/>
    <s v="plays"/>
    <x v="52"/>
  </r>
  <r>
    <n v="53"/>
    <x v="1"/>
    <x v="4"/>
    <s v="drama"/>
    <x v="53"/>
  </r>
  <r>
    <n v="54"/>
    <x v="0"/>
    <x v="2"/>
    <s v="wearables"/>
    <x v="54"/>
  </r>
  <r>
    <n v="55"/>
    <x v="1"/>
    <x v="1"/>
    <s v="jazz"/>
    <x v="55"/>
  </r>
  <r>
    <n v="56"/>
    <x v="1"/>
    <x v="2"/>
    <s v="wearables"/>
    <x v="56"/>
  </r>
  <r>
    <n v="57"/>
    <x v="1"/>
    <x v="6"/>
    <s v="video games"/>
    <x v="57"/>
  </r>
  <r>
    <n v="58"/>
    <x v="1"/>
    <x v="3"/>
    <s v="plays"/>
    <x v="58"/>
  </r>
  <r>
    <n v="59"/>
    <x v="1"/>
    <x v="3"/>
    <s v="plays"/>
    <x v="59"/>
  </r>
  <r>
    <n v="60"/>
    <x v="1"/>
    <x v="3"/>
    <s v="plays"/>
    <x v="60"/>
  </r>
  <r>
    <n v="61"/>
    <x v="0"/>
    <x v="3"/>
    <s v="plays"/>
    <x v="61"/>
  </r>
  <r>
    <n v="62"/>
    <x v="1"/>
    <x v="2"/>
    <s v="web"/>
    <x v="62"/>
  </r>
  <r>
    <n v="63"/>
    <x v="0"/>
    <x v="3"/>
    <s v="plays"/>
    <x v="63"/>
  </r>
  <r>
    <n v="64"/>
    <x v="0"/>
    <x v="2"/>
    <s v="web"/>
    <x v="64"/>
  </r>
  <r>
    <n v="65"/>
    <x v="1"/>
    <x v="3"/>
    <s v="plays"/>
    <x v="65"/>
  </r>
  <r>
    <n v="66"/>
    <x v="0"/>
    <x v="3"/>
    <s v="plays"/>
    <x v="66"/>
  </r>
  <r>
    <n v="67"/>
    <x v="1"/>
    <x v="2"/>
    <s v="wearables"/>
    <x v="67"/>
  </r>
  <r>
    <n v="68"/>
    <x v="1"/>
    <x v="3"/>
    <s v="plays"/>
    <x v="68"/>
  </r>
  <r>
    <n v="69"/>
    <x v="3"/>
    <x v="3"/>
    <s v="plays"/>
    <x v="69"/>
  </r>
  <r>
    <n v="70"/>
    <x v="1"/>
    <x v="3"/>
    <s v="plays"/>
    <x v="70"/>
  </r>
  <r>
    <n v="71"/>
    <x v="1"/>
    <x v="3"/>
    <s v="plays"/>
    <x v="71"/>
  </r>
  <r>
    <n v="72"/>
    <x v="1"/>
    <x v="4"/>
    <s v="animation"/>
    <x v="72"/>
  </r>
  <r>
    <n v="73"/>
    <x v="1"/>
    <x v="1"/>
    <s v="jazz"/>
    <x v="73"/>
  </r>
  <r>
    <n v="74"/>
    <x v="1"/>
    <x v="1"/>
    <s v="metal"/>
    <x v="74"/>
  </r>
  <r>
    <n v="75"/>
    <x v="1"/>
    <x v="7"/>
    <s v="photography books"/>
    <x v="75"/>
  </r>
  <r>
    <n v="76"/>
    <x v="0"/>
    <x v="3"/>
    <s v="plays"/>
    <x v="76"/>
  </r>
  <r>
    <n v="77"/>
    <x v="0"/>
    <x v="4"/>
    <s v="animation"/>
    <x v="77"/>
  </r>
  <r>
    <n v="78"/>
    <x v="1"/>
    <x v="5"/>
    <s v="translations"/>
    <x v="78"/>
  </r>
  <r>
    <n v="79"/>
    <x v="0"/>
    <x v="3"/>
    <s v="plays"/>
    <x v="79"/>
  </r>
  <r>
    <n v="80"/>
    <x v="1"/>
    <x v="6"/>
    <s v="video games"/>
    <x v="80"/>
  </r>
  <r>
    <n v="81"/>
    <x v="1"/>
    <x v="1"/>
    <s v="rock"/>
    <x v="81"/>
  </r>
  <r>
    <n v="82"/>
    <x v="1"/>
    <x v="6"/>
    <s v="video games"/>
    <x v="82"/>
  </r>
  <r>
    <n v="83"/>
    <x v="0"/>
    <x v="1"/>
    <s v="electric music"/>
    <x v="83"/>
  </r>
  <r>
    <n v="84"/>
    <x v="1"/>
    <x v="2"/>
    <s v="wearables"/>
    <x v="84"/>
  </r>
  <r>
    <n v="85"/>
    <x v="1"/>
    <x v="1"/>
    <s v="indie rock"/>
    <x v="85"/>
  </r>
  <r>
    <n v="86"/>
    <x v="1"/>
    <x v="3"/>
    <s v="plays"/>
    <x v="86"/>
  </r>
  <r>
    <n v="87"/>
    <x v="0"/>
    <x v="1"/>
    <s v="rock"/>
    <x v="87"/>
  </r>
  <r>
    <n v="88"/>
    <x v="1"/>
    <x v="5"/>
    <s v="translations"/>
    <x v="88"/>
  </r>
  <r>
    <n v="89"/>
    <x v="1"/>
    <x v="3"/>
    <s v="plays"/>
    <x v="89"/>
  </r>
  <r>
    <n v="90"/>
    <x v="0"/>
    <x v="3"/>
    <s v="plays"/>
    <x v="90"/>
  </r>
  <r>
    <n v="91"/>
    <x v="0"/>
    <x v="5"/>
    <s v="translations"/>
    <x v="91"/>
  </r>
  <r>
    <n v="92"/>
    <x v="1"/>
    <x v="6"/>
    <s v="video games"/>
    <x v="92"/>
  </r>
  <r>
    <n v="93"/>
    <x v="3"/>
    <x v="3"/>
    <s v="plays"/>
    <x v="93"/>
  </r>
  <r>
    <n v="94"/>
    <x v="1"/>
    <x v="2"/>
    <s v="web"/>
    <x v="94"/>
  </r>
  <r>
    <n v="95"/>
    <x v="1"/>
    <x v="4"/>
    <s v="documentary"/>
    <x v="95"/>
  </r>
  <r>
    <n v="96"/>
    <x v="1"/>
    <x v="3"/>
    <s v="plays"/>
    <x v="96"/>
  </r>
  <r>
    <n v="97"/>
    <x v="1"/>
    <x v="0"/>
    <s v="food trucks"/>
    <x v="48"/>
  </r>
  <r>
    <n v="98"/>
    <x v="0"/>
    <x v="6"/>
    <s v="video games"/>
    <x v="97"/>
  </r>
  <r>
    <n v="99"/>
    <x v="1"/>
    <x v="3"/>
    <s v="plays"/>
    <x v="98"/>
  </r>
  <r>
    <n v="100"/>
    <x v="0"/>
    <x v="3"/>
    <s v="plays"/>
    <x v="99"/>
  </r>
  <r>
    <n v="101"/>
    <x v="1"/>
    <x v="1"/>
    <s v="electric music"/>
    <x v="100"/>
  </r>
  <r>
    <n v="102"/>
    <x v="1"/>
    <x v="2"/>
    <s v="wearables"/>
    <x v="101"/>
  </r>
  <r>
    <n v="103"/>
    <x v="0"/>
    <x v="1"/>
    <s v="electric music"/>
    <x v="102"/>
  </r>
  <r>
    <n v="104"/>
    <x v="1"/>
    <x v="1"/>
    <s v="indie rock"/>
    <x v="103"/>
  </r>
  <r>
    <n v="105"/>
    <x v="1"/>
    <x v="2"/>
    <s v="web"/>
    <x v="104"/>
  </r>
  <r>
    <n v="106"/>
    <x v="1"/>
    <x v="3"/>
    <s v="plays"/>
    <x v="105"/>
  </r>
  <r>
    <n v="107"/>
    <x v="1"/>
    <x v="3"/>
    <s v="plays"/>
    <x v="106"/>
  </r>
  <r>
    <n v="108"/>
    <x v="1"/>
    <x v="4"/>
    <s v="documentary"/>
    <x v="107"/>
  </r>
  <r>
    <n v="109"/>
    <x v="0"/>
    <x v="4"/>
    <s v="television"/>
    <x v="108"/>
  </r>
  <r>
    <n v="110"/>
    <x v="0"/>
    <x v="0"/>
    <s v="food trucks"/>
    <x v="109"/>
  </r>
  <r>
    <n v="111"/>
    <x v="1"/>
    <x v="5"/>
    <s v="radio &amp; podcasts"/>
    <x v="110"/>
  </r>
  <r>
    <n v="112"/>
    <x v="1"/>
    <x v="2"/>
    <s v="web"/>
    <x v="111"/>
  </r>
  <r>
    <n v="113"/>
    <x v="1"/>
    <x v="0"/>
    <s v="food trucks"/>
    <x v="112"/>
  </r>
  <r>
    <n v="114"/>
    <x v="1"/>
    <x v="2"/>
    <s v="wearables"/>
    <x v="113"/>
  </r>
  <r>
    <n v="115"/>
    <x v="0"/>
    <x v="5"/>
    <s v="fiction"/>
    <x v="114"/>
  </r>
  <r>
    <n v="116"/>
    <x v="0"/>
    <x v="3"/>
    <s v="plays"/>
    <x v="115"/>
  </r>
  <r>
    <n v="117"/>
    <x v="1"/>
    <x v="4"/>
    <s v="television"/>
    <x v="116"/>
  </r>
  <r>
    <n v="118"/>
    <x v="1"/>
    <x v="7"/>
    <s v="photography books"/>
    <x v="117"/>
  </r>
  <r>
    <n v="119"/>
    <x v="1"/>
    <x v="4"/>
    <s v="documentary"/>
    <x v="118"/>
  </r>
  <r>
    <n v="120"/>
    <x v="1"/>
    <x v="6"/>
    <s v="mobile games"/>
    <x v="119"/>
  </r>
  <r>
    <n v="121"/>
    <x v="1"/>
    <x v="6"/>
    <s v="video games"/>
    <x v="33"/>
  </r>
  <r>
    <n v="122"/>
    <x v="0"/>
    <x v="5"/>
    <s v="fiction"/>
    <x v="120"/>
  </r>
  <r>
    <n v="123"/>
    <x v="0"/>
    <x v="3"/>
    <s v="plays"/>
    <x v="121"/>
  </r>
  <r>
    <n v="124"/>
    <x v="1"/>
    <x v="7"/>
    <s v="photography books"/>
    <x v="122"/>
  </r>
  <r>
    <n v="125"/>
    <x v="1"/>
    <x v="3"/>
    <s v="plays"/>
    <x v="123"/>
  </r>
  <r>
    <n v="126"/>
    <x v="0"/>
    <x v="3"/>
    <s v="plays"/>
    <x v="124"/>
  </r>
  <r>
    <n v="127"/>
    <x v="0"/>
    <x v="3"/>
    <s v="plays"/>
    <x v="125"/>
  </r>
  <r>
    <n v="128"/>
    <x v="3"/>
    <x v="1"/>
    <s v="rock"/>
    <x v="126"/>
  </r>
  <r>
    <n v="129"/>
    <x v="3"/>
    <x v="0"/>
    <s v="food trucks"/>
    <x v="127"/>
  </r>
  <r>
    <n v="130"/>
    <x v="1"/>
    <x v="4"/>
    <s v="drama"/>
    <x v="128"/>
  </r>
  <r>
    <n v="131"/>
    <x v="1"/>
    <x v="2"/>
    <s v="web"/>
    <x v="129"/>
  </r>
  <r>
    <n v="132"/>
    <x v="1"/>
    <x v="3"/>
    <s v="plays"/>
    <x v="130"/>
  </r>
  <r>
    <n v="133"/>
    <x v="1"/>
    <x v="1"/>
    <s v="world music"/>
    <x v="131"/>
  </r>
  <r>
    <n v="134"/>
    <x v="0"/>
    <x v="4"/>
    <s v="documentary"/>
    <x v="132"/>
  </r>
  <r>
    <n v="135"/>
    <x v="0"/>
    <x v="3"/>
    <s v="plays"/>
    <x v="133"/>
  </r>
  <r>
    <n v="136"/>
    <x v="3"/>
    <x v="4"/>
    <s v="drama"/>
    <x v="134"/>
  </r>
  <r>
    <n v="137"/>
    <x v="1"/>
    <x v="5"/>
    <s v="nonfiction"/>
    <x v="135"/>
  </r>
  <r>
    <n v="138"/>
    <x v="0"/>
    <x v="6"/>
    <s v="mobile games"/>
    <x v="136"/>
  </r>
  <r>
    <n v="139"/>
    <x v="0"/>
    <x v="2"/>
    <s v="wearables"/>
    <x v="137"/>
  </r>
  <r>
    <n v="140"/>
    <x v="1"/>
    <x v="4"/>
    <s v="documentary"/>
    <x v="138"/>
  </r>
  <r>
    <n v="141"/>
    <x v="1"/>
    <x v="2"/>
    <s v="web"/>
    <x v="139"/>
  </r>
  <r>
    <n v="142"/>
    <x v="1"/>
    <x v="2"/>
    <s v="web"/>
    <x v="107"/>
  </r>
  <r>
    <n v="143"/>
    <x v="1"/>
    <x v="1"/>
    <s v="indie rock"/>
    <x v="140"/>
  </r>
  <r>
    <n v="144"/>
    <x v="1"/>
    <x v="3"/>
    <s v="plays"/>
    <x v="141"/>
  </r>
  <r>
    <n v="145"/>
    <x v="1"/>
    <x v="2"/>
    <s v="wearables"/>
    <x v="142"/>
  </r>
  <r>
    <n v="146"/>
    <x v="3"/>
    <x v="3"/>
    <s v="plays"/>
    <x v="143"/>
  </r>
  <r>
    <n v="147"/>
    <x v="1"/>
    <x v="3"/>
    <s v="plays"/>
    <x v="144"/>
  </r>
  <r>
    <n v="148"/>
    <x v="1"/>
    <x v="2"/>
    <s v="wearables"/>
    <x v="145"/>
  </r>
  <r>
    <n v="149"/>
    <x v="1"/>
    <x v="1"/>
    <s v="indie rock"/>
    <x v="146"/>
  </r>
  <r>
    <n v="150"/>
    <x v="0"/>
    <x v="1"/>
    <s v="rock"/>
    <x v="147"/>
  </r>
  <r>
    <n v="151"/>
    <x v="0"/>
    <x v="1"/>
    <s v="electric music"/>
    <x v="148"/>
  </r>
  <r>
    <n v="152"/>
    <x v="1"/>
    <x v="1"/>
    <s v="indie rock"/>
    <x v="149"/>
  </r>
  <r>
    <n v="153"/>
    <x v="0"/>
    <x v="3"/>
    <s v="plays"/>
    <x v="150"/>
  </r>
  <r>
    <n v="154"/>
    <x v="0"/>
    <x v="1"/>
    <s v="indie rock"/>
    <x v="151"/>
  </r>
  <r>
    <n v="155"/>
    <x v="0"/>
    <x v="3"/>
    <s v="plays"/>
    <x v="152"/>
  </r>
  <r>
    <n v="156"/>
    <x v="3"/>
    <x v="1"/>
    <s v="rock"/>
    <x v="153"/>
  </r>
  <r>
    <n v="157"/>
    <x v="0"/>
    <x v="7"/>
    <s v="photography books"/>
    <x v="154"/>
  </r>
  <r>
    <n v="158"/>
    <x v="1"/>
    <x v="1"/>
    <s v="rock"/>
    <x v="155"/>
  </r>
  <r>
    <n v="159"/>
    <x v="1"/>
    <x v="3"/>
    <s v="plays"/>
    <x v="156"/>
  </r>
  <r>
    <n v="160"/>
    <x v="1"/>
    <x v="2"/>
    <s v="wearables"/>
    <x v="157"/>
  </r>
  <r>
    <n v="161"/>
    <x v="0"/>
    <x v="2"/>
    <s v="web"/>
    <x v="158"/>
  </r>
  <r>
    <n v="162"/>
    <x v="1"/>
    <x v="1"/>
    <s v="rock"/>
    <x v="159"/>
  </r>
  <r>
    <n v="163"/>
    <x v="1"/>
    <x v="7"/>
    <s v="photography books"/>
    <x v="160"/>
  </r>
  <r>
    <n v="164"/>
    <x v="1"/>
    <x v="3"/>
    <s v="plays"/>
    <x v="161"/>
  </r>
  <r>
    <n v="165"/>
    <x v="1"/>
    <x v="2"/>
    <s v="web"/>
    <x v="162"/>
  </r>
  <r>
    <n v="166"/>
    <x v="1"/>
    <x v="7"/>
    <s v="photography books"/>
    <x v="163"/>
  </r>
  <r>
    <n v="167"/>
    <x v="1"/>
    <x v="3"/>
    <s v="plays"/>
    <x v="164"/>
  </r>
  <r>
    <n v="168"/>
    <x v="0"/>
    <x v="1"/>
    <s v="indie rock"/>
    <x v="165"/>
  </r>
  <r>
    <n v="169"/>
    <x v="1"/>
    <x v="4"/>
    <s v="shorts"/>
    <x v="166"/>
  </r>
  <r>
    <n v="170"/>
    <x v="0"/>
    <x v="1"/>
    <s v="indie rock"/>
    <x v="167"/>
  </r>
  <r>
    <n v="171"/>
    <x v="0"/>
    <x v="5"/>
    <s v="translations"/>
    <x v="168"/>
  </r>
  <r>
    <n v="172"/>
    <x v="0"/>
    <x v="4"/>
    <s v="documentary"/>
    <x v="169"/>
  </r>
  <r>
    <n v="173"/>
    <x v="1"/>
    <x v="3"/>
    <s v="plays"/>
    <x v="170"/>
  </r>
  <r>
    <n v="174"/>
    <x v="1"/>
    <x v="2"/>
    <s v="wearables"/>
    <x v="171"/>
  </r>
  <r>
    <n v="175"/>
    <x v="0"/>
    <x v="3"/>
    <s v="plays"/>
    <x v="172"/>
  </r>
  <r>
    <n v="176"/>
    <x v="0"/>
    <x v="3"/>
    <s v="plays"/>
    <x v="173"/>
  </r>
  <r>
    <n v="177"/>
    <x v="1"/>
    <x v="3"/>
    <s v="plays"/>
    <x v="174"/>
  </r>
  <r>
    <n v="178"/>
    <x v="0"/>
    <x v="0"/>
    <s v="food trucks"/>
    <x v="175"/>
  </r>
  <r>
    <n v="179"/>
    <x v="1"/>
    <x v="3"/>
    <s v="plays"/>
    <x v="176"/>
  </r>
  <r>
    <n v="180"/>
    <x v="1"/>
    <x v="2"/>
    <s v="wearables"/>
    <x v="177"/>
  </r>
  <r>
    <n v="181"/>
    <x v="0"/>
    <x v="2"/>
    <s v="web"/>
    <x v="178"/>
  </r>
  <r>
    <n v="182"/>
    <x v="1"/>
    <x v="3"/>
    <s v="plays"/>
    <x v="179"/>
  </r>
  <r>
    <n v="183"/>
    <x v="0"/>
    <x v="1"/>
    <s v="rock"/>
    <x v="180"/>
  </r>
  <r>
    <n v="184"/>
    <x v="1"/>
    <x v="3"/>
    <s v="plays"/>
    <x v="181"/>
  </r>
  <r>
    <n v="185"/>
    <x v="0"/>
    <x v="4"/>
    <s v="television"/>
    <x v="182"/>
  </r>
  <r>
    <n v="186"/>
    <x v="0"/>
    <x v="3"/>
    <s v="plays"/>
    <x v="183"/>
  </r>
  <r>
    <n v="187"/>
    <x v="1"/>
    <x v="4"/>
    <s v="shorts"/>
    <x v="184"/>
  </r>
  <r>
    <n v="188"/>
    <x v="0"/>
    <x v="3"/>
    <s v="plays"/>
    <x v="185"/>
  </r>
  <r>
    <n v="189"/>
    <x v="3"/>
    <x v="3"/>
    <s v="plays"/>
    <x v="186"/>
  </r>
  <r>
    <n v="190"/>
    <x v="0"/>
    <x v="3"/>
    <s v="plays"/>
    <x v="187"/>
  </r>
  <r>
    <n v="191"/>
    <x v="0"/>
    <x v="3"/>
    <s v="plays"/>
    <x v="188"/>
  </r>
  <r>
    <n v="192"/>
    <x v="0"/>
    <x v="1"/>
    <s v="rock"/>
    <x v="189"/>
  </r>
  <r>
    <n v="193"/>
    <x v="0"/>
    <x v="1"/>
    <s v="indie rock"/>
    <x v="190"/>
  </r>
  <r>
    <n v="194"/>
    <x v="1"/>
    <x v="1"/>
    <s v="metal"/>
    <x v="191"/>
  </r>
  <r>
    <n v="195"/>
    <x v="1"/>
    <x v="1"/>
    <s v="electric music"/>
    <x v="192"/>
  </r>
  <r>
    <n v="196"/>
    <x v="0"/>
    <x v="2"/>
    <s v="wearables"/>
    <x v="173"/>
  </r>
  <r>
    <n v="197"/>
    <x v="1"/>
    <x v="4"/>
    <s v="drama"/>
    <x v="193"/>
  </r>
  <r>
    <n v="198"/>
    <x v="0"/>
    <x v="1"/>
    <s v="electric music"/>
    <x v="194"/>
  </r>
  <r>
    <n v="199"/>
    <x v="0"/>
    <x v="1"/>
    <s v="rock"/>
    <x v="195"/>
  </r>
  <r>
    <n v="200"/>
    <x v="0"/>
    <x v="3"/>
    <s v="plays"/>
    <x v="152"/>
  </r>
  <r>
    <n v="201"/>
    <x v="1"/>
    <x v="2"/>
    <s v="web"/>
    <x v="196"/>
  </r>
  <r>
    <n v="202"/>
    <x v="3"/>
    <x v="0"/>
    <s v="food trucks"/>
    <x v="197"/>
  </r>
  <r>
    <n v="203"/>
    <x v="1"/>
    <x v="3"/>
    <s v="plays"/>
    <x v="198"/>
  </r>
  <r>
    <n v="204"/>
    <x v="0"/>
    <x v="1"/>
    <s v="jazz"/>
    <x v="199"/>
  </r>
  <r>
    <n v="205"/>
    <x v="1"/>
    <x v="3"/>
    <s v="plays"/>
    <x v="200"/>
  </r>
  <r>
    <n v="206"/>
    <x v="3"/>
    <x v="5"/>
    <s v="fiction"/>
    <x v="201"/>
  </r>
  <r>
    <n v="207"/>
    <x v="1"/>
    <x v="1"/>
    <s v="rock"/>
    <x v="202"/>
  </r>
  <r>
    <n v="208"/>
    <x v="1"/>
    <x v="4"/>
    <s v="documentary"/>
    <x v="203"/>
  </r>
  <r>
    <n v="209"/>
    <x v="2"/>
    <x v="4"/>
    <s v="documentary"/>
    <x v="204"/>
  </r>
  <r>
    <n v="210"/>
    <x v="0"/>
    <x v="4"/>
    <s v="science fiction"/>
    <x v="205"/>
  </r>
  <r>
    <n v="211"/>
    <x v="0"/>
    <x v="3"/>
    <s v="plays"/>
    <x v="206"/>
  </r>
  <r>
    <n v="212"/>
    <x v="1"/>
    <x v="3"/>
    <s v="plays"/>
    <x v="207"/>
  </r>
  <r>
    <n v="213"/>
    <x v="1"/>
    <x v="1"/>
    <s v="indie rock"/>
    <x v="208"/>
  </r>
  <r>
    <n v="214"/>
    <x v="1"/>
    <x v="1"/>
    <s v="rock"/>
    <x v="209"/>
  </r>
  <r>
    <n v="215"/>
    <x v="0"/>
    <x v="3"/>
    <s v="plays"/>
    <x v="210"/>
  </r>
  <r>
    <n v="216"/>
    <x v="1"/>
    <x v="3"/>
    <s v="plays"/>
    <x v="211"/>
  </r>
  <r>
    <n v="217"/>
    <x v="0"/>
    <x v="4"/>
    <s v="science fiction"/>
    <x v="212"/>
  </r>
  <r>
    <n v="218"/>
    <x v="1"/>
    <x v="4"/>
    <s v="shorts"/>
    <x v="213"/>
  </r>
  <r>
    <n v="219"/>
    <x v="1"/>
    <x v="4"/>
    <s v="animation"/>
    <x v="214"/>
  </r>
  <r>
    <n v="220"/>
    <x v="0"/>
    <x v="3"/>
    <s v="plays"/>
    <x v="215"/>
  </r>
  <r>
    <n v="221"/>
    <x v="0"/>
    <x v="0"/>
    <s v="food trucks"/>
    <x v="216"/>
  </r>
  <r>
    <n v="222"/>
    <x v="1"/>
    <x v="7"/>
    <s v="photography books"/>
    <x v="217"/>
  </r>
  <r>
    <n v="223"/>
    <x v="0"/>
    <x v="3"/>
    <s v="plays"/>
    <x v="218"/>
  </r>
  <r>
    <n v="224"/>
    <x v="1"/>
    <x v="4"/>
    <s v="science fiction"/>
    <x v="219"/>
  </r>
  <r>
    <n v="225"/>
    <x v="1"/>
    <x v="1"/>
    <s v="rock"/>
    <x v="220"/>
  </r>
  <r>
    <n v="226"/>
    <x v="1"/>
    <x v="7"/>
    <s v="photography books"/>
    <x v="221"/>
  </r>
  <r>
    <n v="227"/>
    <x v="1"/>
    <x v="6"/>
    <s v="mobile games"/>
    <x v="222"/>
  </r>
  <r>
    <n v="228"/>
    <x v="1"/>
    <x v="4"/>
    <s v="animation"/>
    <x v="172"/>
  </r>
  <r>
    <n v="229"/>
    <x v="1"/>
    <x v="6"/>
    <s v="mobile games"/>
    <x v="223"/>
  </r>
  <r>
    <n v="230"/>
    <x v="1"/>
    <x v="6"/>
    <s v="video games"/>
    <x v="224"/>
  </r>
  <r>
    <n v="231"/>
    <x v="3"/>
    <x v="3"/>
    <s v="plays"/>
    <x v="225"/>
  </r>
  <r>
    <n v="232"/>
    <x v="1"/>
    <x v="3"/>
    <s v="plays"/>
    <x v="226"/>
  </r>
  <r>
    <n v="233"/>
    <x v="1"/>
    <x v="4"/>
    <s v="animation"/>
    <x v="227"/>
  </r>
  <r>
    <n v="234"/>
    <x v="1"/>
    <x v="6"/>
    <s v="video games"/>
    <x v="228"/>
  </r>
  <r>
    <n v="235"/>
    <x v="0"/>
    <x v="4"/>
    <s v="animation"/>
    <x v="229"/>
  </r>
  <r>
    <n v="236"/>
    <x v="0"/>
    <x v="1"/>
    <s v="rock"/>
    <x v="230"/>
  </r>
  <r>
    <n v="237"/>
    <x v="1"/>
    <x v="4"/>
    <s v="animation"/>
    <x v="231"/>
  </r>
  <r>
    <n v="238"/>
    <x v="1"/>
    <x v="3"/>
    <s v="plays"/>
    <x v="232"/>
  </r>
  <r>
    <n v="239"/>
    <x v="0"/>
    <x v="2"/>
    <s v="wearables"/>
    <x v="233"/>
  </r>
  <r>
    <n v="240"/>
    <x v="1"/>
    <x v="3"/>
    <s v="plays"/>
    <x v="194"/>
  </r>
  <r>
    <n v="241"/>
    <x v="1"/>
    <x v="5"/>
    <s v="nonfiction"/>
    <x v="234"/>
  </r>
  <r>
    <n v="242"/>
    <x v="1"/>
    <x v="1"/>
    <s v="rock"/>
    <x v="235"/>
  </r>
  <r>
    <n v="243"/>
    <x v="1"/>
    <x v="3"/>
    <s v="plays"/>
    <x v="236"/>
  </r>
  <r>
    <n v="244"/>
    <x v="1"/>
    <x v="3"/>
    <s v="plays"/>
    <x v="237"/>
  </r>
  <r>
    <n v="245"/>
    <x v="1"/>
    <x v="3"/>
    <s v="plays"/>
    <x v="238"/>
  </r>
  <r>
    <n v="246"/>
    <x v="1"/>
    <x v="2"/>
    <s v="web"/>
    <x v="239"/>
  </r>
  <r>
    <n v="247"/>
    <x v="1"/>
    <x v="5"/>
    <s v="fiction"/>
    <x v="240"/>
  </r>
  <r>
    <n v="248"/>
    <x v="1"/>
    <x v="6"/>
    <s v="mobile games"/>
    <x v="241"/>
  </r>
  <r>
    <n v="249"/>
    <x v="1"/>
    <x v="5"/>
    <s v="translations"/>
    <x v="242"/>
  </r>
  <r>
    <n v="250"/>
    <x v="0"/>
    <x v="1"/>
    <s v="rock"/>
    <x v="67"/>
  </r>
  <r>
    <n v="251"/>
    <x v="0"/>
    <x v="3"/>
    <s v="plays"/>
    <x v="243"/>
  </r>
  <r>
    <n v="252"/>
    <x v="1"/>
    <x v="3"/>
    <s v="plays"/>
    <x v="244"/>
  </r>
  <r>
    <n v="253"/>
    <x v="0"/>
    <x v="4"/>
    <s v="drama"/>
    <x v="245"/>
  </r>
  <r>
    <n v="254"/>
    <x v="1"/>
    <x v="5"/>
    <s v="nonfiction"/>
    <x v="246"/>
  </r>
  <r>
    <n v="255"/>
    <x v="1"/>
    <x v="1"/>
    <s v="rock"/>
    <x v="247"/>
  </r>
  <r>
    <n v="256"/>
    <x v="0"/>
    <x v="1"/>
    <s v="rock"/>
    <x v="248"/>
  </r>
  <r>
    <n v="257"/>
    <x v="1"/>
    <x v="3"/>
    <s v="plays"/>
    <x v="249"/>
  </r>
  <r>
    <n v="258"/>
    <x v="1"/>
    <x v="3"/>
    <s v="plays"/>
    <x v="250"/>
  </r>
  <r>
    <n v="259"/>
    <x v="1"/>
    <x v="7"/>
    <s v="photography books"/>
    <x v="251"/>
  </r>
  <r>
    <n v="260"/>
    <x v="1"/>
    <x v="1"/>
    <s v="rock"/>
    <x v="136"/>
  </r>
  <r>
    <n v="261"/>
    <x v="0"/>
    <x v="1"/>
    <s v="rock"/>
    <x v="252"/>
  </r>
  <r>
    <n v="262"/>
    <x v="1"/>
    <x v="1"/>
    <s v="indie rock"/>
    <x v="253"/>
  </r>
  <r>
    <n v="263"/>
    <x v="1"/>
    <x v="7"/>
    <s v="photography books"/>
    <x v="254"/>
  </r>
  <r>
    <n v="264"/>
    <x v="1"/>
    <x v="3"/>
    <s v="plays"/>
    <x v="255"/>
  </r>
  <r>
    <n v="265"/>
    <x v="1"/>
    <x v="3"/>
    <s v="plays"/>
    <x v="256"/>
  </r>
  <r>
    <n v="266"/>
    <x v="0"/>
    <x v="1"/>
    <s v="jazz"/>
    <x v="257"/>
  </r>
  <r>
    <n v="267"/>
    <x v="1"/>
    <x v="3"/>
    <s v="plays"/>
    <x v="258"/>
  </r>
  <r>
    <n v="268"/>
    <x v="1"/>
    <x v="4"/>
    <s v="documentary"/>
    <x v="259"/>
  </r>
  <r>
    <n v="269"/>
    <x v="1"/>
    <x v="4"/>
    <s v="television"/>
    <x v="260"/>
  </r>
  <r>
    <n v="270"/>
    <x v="3"/>
    <x v="6"/>
    <s v="video games"/>
    <x v="261"/>
  </r>
  <r>
    <n v="271"/>
    <x v="2"/>
    <x v="7"/>
    <s v="photography books"/>
    <x v="262"/>
  </r>
  <r>
    <n v="272"/>
    <x v="1"/>
    <x v="3"/>
    <s v="plays"/>
    <x v="263"/>
  </r>
  <r>
    <n v="273"/>
    <x v="1"/>
    <x v="3"/>
    <s v="plays"/>
    <x v="264"/>
  </r>
  <r>
    <n v="274"/>
    <x v="0"/>
    <x v="3"/>
    <s v="plays"/>
    <x v="265"/>
  </r>
  <r>
    <n v="275"/>
    <x v="1"/>
    <x v="5"/>
    <s v="translations"/>
    <x v="266"/>
  </r>
  <r>
    <n v="276"/>
    <x v="0"/>
    <x v="6"/>
    <s v="video games"/>
    <x v="267"/>
  </r>
  <r>
    <n v="277"/>
    <x v="1"/>
    <x v="3"/>
    <s v="plays"/>
    <x v="268"/>
  </r>
  <r>
    <n v="278"/>
    <x v="1"/>
    <x v="2"/>
    <s v="web"/>
    <x v="269"/>
  </r>
  <r>
    <n v="279"/>
    <x v="1"/>
    <x v="3"/>
    <s v="plays"/>
    <x v="270"/>
  </r>
  <r>
    <n v="280"/>
    <x v="1"/>
    <x v="4"/>
    <s v="animation"/>
    <x v="271"/>
  </r>
  <r>
    <n v="281"/>
    <x v="0"/>
    <x v="3"/>
    <s v="plays"/>
    <x v="272"/>
  </r>
  <r>
    <n v="282"/>
    <x v="1"/>
    <x v="4"/>
    <s v="television"/>
    <x v="73"/>
  </r>
  <r>
    <n v="283"/>
    <x v="0"/>
    <x v="1"/>
    <s v="rock"/>
    <x v="273"/>
  </r>
  <r>
    <n v="284"/>
    <x v="0"/>
    <x v="2"/>
    <s v="web"/>
    <x v="274"/>
  </r>
  <r>
    <n v="285"/>
    <x v="1"/>
    <x v="3"/>
    <s v="plays"/>
    <x v="275"/>
  </r>
  <r>
    <n v="286"/>
    <x v="3"/>
    <x v="3"/>
    <s v="plays"/>
    <x v="276"/>
  </r>
  <r>
    <n v="287"/>
    <x v="1"/>
    <x v="1"/>
    <s v="electric music"/>
    <x v="277"/>
  </r>
  <r>
    <n v="288"/>
    <x v="0"/>
    <x v="1"/>
    <s v="metal"/>
    <x v="278"/>
  </r>
  <r>
    <n v="289"/>
    <x v="1"/>
    <x v="3"/>
    <s v="plays"/>
    <x v="279"/>
  </r>
  <r>
    <n v="290"/>
    <x v="0"/>
    <x v="4"/>
    <s v="documentary"/>
    <x v="280"/>
  </r>
  <r>
    <n v="291"/>
    <x v="1"/>
    <x v="2"/>
    <s v="web"/>
    <x v="281"/>
  </r>
  <r>
    <n v="292"/>
    <x v="0"/>
    <x v="0"/>
    <s v="food trucks"/>
    <x v="282"/>
  </r>
  <r>
    <n v="293"/>
    <x v="3"/>
    <x v="3"/>
    <s v="plays"/>
    <x v="283"/>
  </r>
  <r>
    <n v="294"/>
    <x v="1"/>
    <x v="3"/>
    <s v="plays"/>
    <x v="284"/>
  </r>
  <r>
    <n v="295"/>
    <x v="0"/>
    <x v="3"/>
    <s v="plays"/>
    <x v="285"/>
  </r>
  <r>
    <n v="296"/>
    <x v="0"/>
    <x v="3"/>
    <s v="plays"/>
    <x v="286"/>
  </r>
  <r>
    <n v="297"/>
    <x v="0"/>
    <x v="3"/>
    <s v="plays"/>
    <x v="287"/>
  </r>
  <r>
    <n v="298"/>
    <x v="1"/>
    <x v="1"/>
    <s v="rock"/>
    <x v="288"/>
  </r>
  <r>
    <n v="299"/>
    <x v="0"/>
    <x v="0"/>
    <s v="food trucks"/>
    <x v="289"/>
  </r>
  <r>
    <n v="300"/>
    <x v="0"/>
    <x v="5"/>
    <s v="nonfiction"/>
    <x v="290"/>
  </r>
  <r>
    <n v="301"/>
    <x v="1"/>
    <x v="4"/>
    <s v="documentary"/>
    <x v="291"/>
  </r>
  <r>
    <n v="302"/>
    <x v="0"/>
    <x v="3"/>
    <s v="plays"/>
    <x v="292"/>
  </r>
  <r>
    <n v="303"/>
    <x v="0"/>
    <x v="1"/>
    <s v="indie rock"/>
    <x v="293"/>
  </r>
  <r>
    <n v="304"/>
    <x v="1"/>
    <x v="4"/>
    <s v="documentary"/>
    <x v="294"/>
  </r>
  <r>
    <n v="305"/>
    <x v="1"/>
    <x v="3"/>
    <s v="plays"/>
    <x v="295"/>
  </r>
  <r>
    <n v="306"/>
    <x v="0"/>
    <x v="3"/>
    <s v="plays"/>
    <x v="296"/>
  </r>
  <r>
    <n v="307"/>
    <x v="1"/>
    <x v="5"/>
    <s v="fiction"/>
    <x v="297"/>
  </r>
  <r>
    <n v="308"/>
    <x v="0"/>
    <x v="3"/>
    <s v="plays"/>
    <x v="298"/>
  </r>
  <r>
    <n v="309"/>
    <x v="3"/>
    <x v="1"/>
    <s v="indie rock"/>
    <x v="299"/>
  </r>
  <r>
    <n v="310"/>
    <x v="0"/>
    <x v="6"/>
    <s v="video games"/>
    <x v="300"/>
  </r>
  <r>
    <n v="311"/>
    <x v="1"/>
    <x v="3"/>
    <s v="plays"/>
    <x v="247"/>
  </r>
  <r>
    <n v="312"/>
    <x v="1"/>
    <x v="3"/>
    <s v="plays"/>
    <x v="244"/>
  </r>
  <r>
    <n v="313"/>
    <x v="1"/>
    <x v="1"/>
    <s v="rock"/>
    <x v="301"/>
  </r>
  <r>
    <n v="314"/>
    <x v="1"/>
    <x v="4"/>
    <s v="documentary"/>
    <x v="188"/>
  </r>
  <r>
    <n v="315"/>
    <x v="0"/>
    <x v="3"/>
    <s v="plays"/>
    <x v="302"/>
  </r>
  <r>
    <n v="316"/>
    <x v="0"/>
    <x v="0"/>
    <s v="food trucks"/>
    <x v="303"/>
  </r>
  <r>
    <n v="317"/>
    <x v="0"/>
    <x v="3"/>
    <s v="plays"/>
    <x v="304"/>
  </r>
  <r>
    <n v="318"/>
    <x v="0"/>
    <x v="1"/>
    <s v="rock"/>
    <x v="305"/>
  </r>
  <r>
    <n v="319"/>
    <x v="3"/>
    <x v="2"/>
    <s v="web"/>
    <x v="306"/>
  </r>
  <r>
    <n v="320"/>
    <x v="0"/>
    <x v="5"/>
    <s v="fiction"/>
    <x v="307"/>
  </r>
  <r>
    <n v="321"/>
    <x v="0"/>
    <x v="4"/>
    <s v="shorts"/>
    <x v="308"/>
  </r>
  <r>
    <n v="322"/>
    <x v="1"/>
    <x v="3"/>
    <s v="plays"/>
    <x v="309"/>
  </r>
  <r>
    <n v="323"/>
    <x v="0"/>
    <x v="4"/>
    <s v="documentary"/>
    <x v="310"/>
  </r>
  <r>
    <n v="324"/>
    <x v="1"/>
    <x v="3"/>
    <s v="plays"/>
    <x v="311"/>
  </r>
  <r>
    <n v="325"/>
    <x v="0"/>
    <x v="3"/>
    <s v="plays"/>
    <x v="79"/>
  </r>
  <r>
    <n v="326"/>
    <x v="0"/>
    <x v="4"/>
    <s v="animation"/>
    <x v="312"/>
  </r>
  <r>
    <n v="327"/>
    <x v="0"/>
    <x v="3"/>
    <s v="plays"/>
    <x v="313"/>
  </r>
  <r>
    <n v="328"/>
    <x v="1"/>
    <x v="1"/>
    <s v="rock"/>
    <x v="314"/>
  </r>
  <r>
    <n v="329"/>
    <x v="2"/>
    <x v="6"/>
    <s v="video games"/>
    <x v="315"/>
  </r>
  <r>
    <n v="330"/>
    <x v="1"/>
    <x v="4"/>
    <s v="documentary"/>
    <x v="316"/>
  </r>
  <r>
    <n v="331"/>
    <x v="1"/>
    <x v="0"/>
    <s v="food trucks"/>
    <x v="317"/>
  </r>
  <r>
    <n v="332"/>
    <x v="1"/>
    <x v="2"/>
    <s v="wearables"/>
    <x v="318"/>
  </r>
  <r>
    <n v="333"/>
    <x v="1"/>
    <x v="3"/>
    <s v="plays"/>
    <x v="319"/>
  </r>
  <r>
    <n v="334"/>
    <x v="1"/>
    <x v="1"/>
    <s v="rock"/>
    <x v="32"/>
  </r>
  <r>
    <n v="335"/>
    <x v="1"/>
    <x v="1"/>
    <s v="rock"/>
    <x v="320"/>
  </r>
  <r>
    <n v="336"/>
    <x v="0"/>
    <x v="1"/>
    <s v="rock"/>
    <x v="321"/>
  </r>
  <r>
    <n v="337"/>
    <x v="1"/>
    <x v="3"/>
    <s v="plays"/>
    <x v="322"/>
  </r>
  <r>
    <n v="338"/>
    <x v="1"/>
    <x v="3"/>
    <s v="plays"/>
    <x v="323"/>
  </r>
  <r>
    <n v="339"/>
    <x v="3"/>
    <x v="3"/>
    <s v="plays"/>
    <x v="324"/>
  </r>
  <r>
    <n v="340"/>
    <x v="0"/>
    <x v="7"/>
    <s v="photography books"/>
    <x v="325"/>
  </r>
  <r>
    <n v="341"/>
    <x v="0"/>
    <x v="1"/>
    <s v="indie rock"/>
    <x v="326"/>
  </r>
  <r>
    <n v="342"/>
    <x v="0"/>
    <x v="3"/>
    <s v="plays"/>
    <x v="327"/>
  </r>
  <r>
    <n v="343"/>
    <x v="0"/>
    <x v="3"/>
    <s v="plays"/>
    <x v="328"/>
  </r>
  <r>
    <n v="344"/>
    <x v="0"/>
    <x v="6"/>
    <s v="video games"/>
    <x v="329"/>
  </r>
  <r>
    <n v="345"/>
    <x v="0"/>
    <x v="4"/>
    <s v="drama"/>
    <x v="330"/>
  </r>
  <r>
    <n v="346"/>
    <x v="0"/>
    <x v="1"/>
    <s v="indie rock"/>
    <x v="331"/>
  </r>
  <r>
    <n v="347"/>
    <x v="1"/>
    <x v="2"/>
    <s v="web"/>
    <x v="332"/>
  </r>
  <r>
    <n v="348"/>
    <x v="0"/>
    <x v="0"/>
    <s v="food trucks"/>
    <x v="333"/>
  </r>
  <r>
    <n v="349"/>
    <x v="0"/>
    <x v="3"/>
    <s v="plays"/>
    <x v="296"/>
  </r>
  <r>
    <n v="350"/>
    <x v="0"/>
    <x v="1"/>
    <s v="jazz"/>
    <x v="334"/>
  </r>
  <r>
    <n v="351"/>
    <x v="1"/>
    <x v="1"/>
    <s v="rock"/>
    <x v="335"/>
  </r>
  <r>
    <n v="352"/>
    <x v="0"/>
    <x v="3"/>
    <s v="plays"/>
    <x v="336"/>
  </r>
  <r>
    <n v="353"/>
    <x v="1"/>
    <x v="3"/>
    <s v="plays"/>
    <x v="337"/>
  </r>
  <r>
    <n v="354"/>
    <x v="1"/>
    <x v="4"/>
    <s v="documentary"/>
    <x v="338"/>
  </r>
  <r>
    <n v="355"/>
    <x v="2"/>
    <x v="2"/>
    <s v="wearables"/>
    <x v="339"/>
  </r>
  <r>
    <n v="356"/>
    <x v="0"/>
    <x v="3"/>
    <s v="plays"/>
    <x v="340"/>
  </r>
  <r>
    <n v="357"/>
    <x v="1"/>
    <x v="6"/>
    <s v="video games"/>
    <x v="341"/>
  </r>
  <r>
    <n v="358"/>
    <x v="0"/>
    <x v="7"/>
    <s v="photography books"/>
    <x v="342"/>
  </r>
  <r>
    <n v="359"/>
    <x v="1"/>
    <x v="4"/>
    <s v="animation"/>
    <x v="343"/>
  </r>
  <r>
    <n v="360"/>
    <x v="1"/>
    <x v="3"/>
    <s v="plays"/>
    <x v="344"/>
  </r>
  <r>
    <n v="361"/>
    <x v="1"/>
    <x v="3"/>
    <s v="plays"/>
    <x v="345"/>
  </r>
  <r>
    <n v="362"/>
    <x v="1"/>
    <x v="1"/>
    <s v="rock"/>
    <x v="65"/>
  </r>
  <r>
    <n v="363"/>
    <x v="1"/>
    <x v="1"/>
    <s v="rock"/>
    <x v="346"/>
  </r>
  <r>
    <n v="364"/>
    <x v="1"/>
    <x v="1"/>
    <s v="indie rock"/>
    <x v="347"/>
  </r>
  <r>
    <n v="365"/>
    <x v="1"/>
    <x v="3"/>
    <s v="plays"/>
    <x v="348"/>
  </r>
  <r>
    <n v="366"/>
    <x v="1"/>
    <x v="3"/>
    <s v="plays"/>
    <x v="349"/>
  </r>
  <r>
    <n v="367"/>
    <x v="0"/>
    <x v="3"/>
    <s v="plays"/>
    <x v="350"/>
  </r>
  <r>
    <n v="368"/>
    <x v="1"/>
    <x v="4"/>
    <s v="documentary"/>
    <x v="351"/>
  </r>
  <r>
    <n v="369"/>
    <x v="1"/>
    <x v="4"/>
    <s v="television"/>
    <x v="352"/>
  </r>
  <r>
    <n v="370"/>
    <x v="1"/>
    <x v="3"/>
    <s v="plays"/>
    <x v="353"/>
  </r>
  <r>
    <n v="371"/>
    <x v="0"/>
    <x v="3"/>
    <s v="plays"/>
    <x v="354"/>
  </r>
  <r>
    <n v="372"/>
    <x v="1"/>
    <x v="4"/>
    <s v="documentary"/>
    <x v="355"/>
  </r>
  <r>
    <n v="373"/>
    <x v="1"/>
    <x v="3"/>
    <s v="plays"/>
    <x v="356"/>
  </r>
  <r>
    <n v="374"/>
    <x v="0"/>
    <x v="4"/>
    <s v="documentary"/>
    <x v="357"/>
  </r>
  <r>
    <n v="375"/>
    <x v="0"/>
    <x v="1"/>
    <s v="indie rock"/>
    <x v="358"/>
  </r>
  <r>
    <n v="376"/>
    <x v="1"/>
    <x v="1"/>
    <s v="rock"/>
    <x v="359"/>
  </r>
  <r>
    <n v="377"/>
    <x v="0"/>
    <x v="3"/>
    <s v="plays"/>
    <x v="12"/>
  </r>
  <r>
    <n v="378"/>
    <x v="0"/>
    <x v="4"/>
    <s v="documentary"/>
    <x v="360"/>
  </r>
  <r>
    <n v="379"/>
    <x v="0"/>
    <x v="3"/>
    <s v="plays"/>
    <x v="361"/>
  </r>
  <r>
    <n v="380"/>
    <x v="1"/>
    <x v="3"/>
    <s v="plays"/>
    <x v="362"/>
  </r>
  <r>
    <n v="381"/>
    <x v="1"/>
    <x v="3"/>
    <s v="plays"/>
    <x v="363"/>
  </r>
  <r>
    <n v="382"/>
    <x v="0"/>
    <x v="7"/>
    <s v="photography books"/>
    <x v="364"/>
  </r>
  <r>
    <n v="383"/>
    <x v="1"/>
    <x v="0"/>
    <s v="food trucks"/>
    <x v="210"/>
  </r>
  <r>
    <n v="384"/>
    <x v="1"/>
    <x v="4"/>
    <s v="documentary"/>
    <x v="365"/>
  </r>
  <r>
    <n v="385"/>
    <x v="1"/>
    <x v="5"/>
    <s v="nonfiction"/>
    <x v="366"/>
  </r>
  <r>
    <n v="386"/>
    <x v="0"/>
    <x v="3"/>
    <s v="plays"/>
    <x v="367"/>
  </r>
  <r>
    <n v="387"/>
    <x v="0"/>
    <x v="2"/>
    <s v="wearables"/>
    <x v="368"/>
  </r>
  <r>
    <n v="388"/>
    <x v="3"/>
    <x v="1"/>
    <s v="indie rock"/>
    <x v="369"/>
  </r>
  <r>
    <n v="389"/>
    <x v="1"/>
    <x v="3"/>
    <s v="plays"/>
    <x v="370"/>
  </r>
  <r>
    <n v="390"/>
    <x v="1"/>
    <x v="7"/>
    <s v="photography books"/>
    <x v="371"/>
  </r>
  <r>
    <n v="391"/>
    <x v="0"/>
    <x v="5"/>
    <s v="nonfiction"/>
    <x v="287"/>
  </r>
  <r>
    <n v="392"/>
    <x v="0"/>
    <x v="2"/>
    <s v="wearables"/>
    <x v="372"/>
  </r>
  <r>
    <n v="393"/>
    <x v="1"/>
    <x v="1"/>
    <s v="jazz"/>
    <x v="373"/>
  </r>
  <r>
    <n v="394"/>
    <x v="1"/>
    <x v="4"/>
    <s v="documentary"/>
    <x v="374"/>
  </r>
  <r>
    <n v="395"/>
    <x v="1"/>
    <x v="3"/>
    <s v="plays"/>
    <x v="375"/>
  </r>
  <r>
    <n v="396"/>
    <x v="1"/>
    <x v="4"/>
    <s v="drama"/>
    <x v="376"/>
  </r>
  <r>
    <n v="397"/>
    <x v="1"/>
    <x v="1"/>
    <s v="rock"/>
    <x v="377"/>
  </r>
  <r>
    <n v="398"/>
    <x v="1"/>
    <x v="4"/>
    <s v="animation"/>
    <x v="378"/>
  </r>
  <r>
    <n v="399"/>
    <x v="0"/>
    <x v="1"/>
    <s v="indie rock"/>
    <x v="379"/>
  </r>
  <r>
    <n v="400"/>
    <x v="0"/>
    <x v="7"/>
    <s v="photography books"/>
    <x v="380"/>
  </r>
  <r>
    <n v="401"/>
    <x v="1"/>
    <x v="3"/>
    <s v="plays"/>
    <x v="381"/>
  </r>
  <r>
    <n v="402"/>
    <x v="0"/>
    <x v="4"/>
    <s v="shorts"/>
    <x v="382"/>
  </r>
  <r>
    <n v="403"/>
    <x v="0"/>
    <x v="3"/>
    <s v="plays"/>
    <x v="125"/>
  </r>
  <r>
    <n v="404"/>
    <x v="1"/>
    <x v="3"/>
    <s v="plays"/>
    <x v="383"/>
  </r>
  <r>
    <n v="405"/>
    <x v="0"/>
    <x v="3"/>
    <s v="plays"/>
    <x v="384"/>
  </r>
  <r>
    <n v="406"/>
    <x v="1"/>
    <x v="4"/>
    <s v="documentary"/>
    <x v="385"/>
  </r>
  <r>
    <n v="407"/>
    <x v="1"/>
    <x v="3"/>
    <s v="plays"/>
    <x v="386"/>
  </r>
  <r>
    <n v="408"/>
    <x v="1"/>
    <x v="4"/>
    <s v="documentary"/>
    <x v="387"/>
  </r>
  <r>
    <n v="409"/>
    <x v="0"/>
    <x v="1"/>
    <s v="rock"/>
    <x v="388"/>
  </r>
  <r>
    <n v="410"/>
    <x v="2"/>
    <x v="6"/>
    <s v="mobile games"/>
    <x v="277"/>
  </r>
  <r>
    <n v="411"/>
    <x v="1"/>
    <x v="3"/>
    <s v="plays"/>
    <x v="389"/>
  </r>
  <r>
    <n v="412"/>
    <x v="1"/>
    <x v="5"/>
    <s v="fiction"/>
    <x v="390"/>
  </r>
  <r>
    <n v="413"/>
    <x v="2"/>
    <x v="4"/>
    <s v="animation"/>
    <x v="391"/>
  </r>
  <r>
    <n v="414"/>
    <x v="0"/>
    <x v="0"/>
    <s v="food trucks"/>
    <x v="392"/>
  </r>
  <r>
    <n v="415"/>
    <x v="0"/>
    <x v="3"/>
    <s v="plays"/>
    <x v="393"/>
  </r>
  <r>
    <n v="416"/>
    <x v="0"/>
    <x v="4"/>
    <s v="documentary"/>
    <x v="394"/>
  </r>
  <r>
    <n v="417"/>
    <x v="0"/>
    <x v="3"/>
    <s v="plays"/>
    <x v="395"/>
  </r>
  <r>
    <n v="418"/>
    <x v="0"/>
    <x v="4"/>
    <s v="documentary"/>
    <x v="396"/>
  </r>
  <r>
    <n v="419"/>
    <x v="1"/>
    <x v="2"/>
    <s v="web"/>
    <x v="397"/>
  </r>
  <r>
    <n v="420"/>
    <x v="1"/>
    <x v="3"/>
    <s v="plays"/>
    <x v="398"/>
  </r>
  <r>
    <n v="421"/>
    <x v="0"/>
    <x v="2"/>
    <s v="wearables"/>
    <x v="399"/>
  </r>
  <r>
    <n v="422"/>
    <x v="1"/>
    <x v="3"/>
    <s v="plays"/>
    <x v="400"/>
  </r>
  <r>
    <n v="423"/>
    <x v="0"/>
    <x v="0"/>
    <s v="food trucks"/>
    <x v="116"/>
  </r>
  <r>
    <n v="424"/>
    <x v="0"/>
    <x v="1"/>
    <s v="indie rock"/>
    <x v="401"/>
  </r>
  <r>
    <n v="425"/>
    <x v="1"/>
    <x v="7"/>
    <s v="photography books"/>
    <x v="402"/>
  </r>
  <r>
    <n v="426"/>
    <x v="1"/>
    <x v="3"/>
    <s v="plays"/>
    <x v="403"/>
  </r>
  <r>
    <n v="427"/>
    <x v="1"/>
    <x v="3"/>
    <s v="plays"/>
    <x v="404"/>
  </r>
  <r>
    <n v="428"/>
    <x v="0"/>
    <x v="4"/>
    <s v="animation"/>
    <x v="405"/>
  </r>
  <r>
    <n v="429"/>
    <x v="3"/>
    <x v="7"/>
    <s v="photography books"/>
    <x v="406"/>
  </r>
  <r>
    <n v="430"/>
    <x v="0"/>
    <x v="3"/>
    <s v="plays"/>
    <x v="407"/>
  </r>
  <r>
    <n v="431"/>
    <x v="1"/>
    <x v="3"/>
    <s v="plays"/>
    <x v="408"/>
  </r>
  <r>
    <n v="432"/>
    <x v="0"/>
    <x v="3"/>
    <s v="plays"/>
    <x v="409"/>
  </r>
  <r>
    <n v="433"/>
    <x v="0"/>
    <x v="4"/>
    <s v="documentary"/>
    <x v="410"/>
  </r>
  <r>
    <n v="434"/>
    <x v="3"/>
    <x v="3"/>
    <s v="plays"/>
    <x v="411"/>
  </r>
  <r>
    <n v="435"/>
    <x v="1"/>
    <x v="3"/>
    <s v="plays"/>
    <x v="412"/>
  </r>
  <r>
    <n v="436"/>
    <x v="1"/>
    <x v="1"/>
    <s v="jazz"/>
    <x v="413"/>
  </r>
  <r>
    <n v="437"/>
    <x v="1"/>
    <x v="4"/>
    <s v="animation"/>
    <x v="414"/>
  </r>
  <r>
    <n v="438"/>
    <x v="1"/>
    <x v="3"/>
    <s v="plays"/>
    <x v="415"/>
  </r>
  <r>
    <n v="439"/>
    <x v="1"/>
    <x v="4"/>
    <s v="science fiction"/>
    <x v="416"/>
  </r>
  <r>
    <n v="440"/>
    <x v="1"/>
    <x v="4"/>
    <s v="television"/>
    <x v="417"/>
  </r>
  <r>
    <n v="441"/>
    <x v="0"/>
    <x v="2"/>
    <s v="wearables"/>
    <x v="418"/>
  </r>
  <r>
    <n v="442"/>
    <x v="1"/>
    <x v="3"/>
    <s v="plays"/>
    <x v="419"/>
  </r>
  <r>
    <n v="443"/>
    <x v="3"/>
    <x v="3"/>
    <s v="plays"/>
    <x v="420"/>
  </r>
  <r>
    <n v="444"/>
    <x v="1"/>
    <x v="1"/>
    <s v="indie rock"/>
    <x v="421"/>
  </r>
  <r>
    <n v="445"/>
    <x v="1"/>
    <x v="3"/>
    <s v="plays"/>
    <x v="422"/>
  </r>
  <r>
    <n v="446"/>
    <x v="0"/>
    <x v="2"/>
    <s v="wearables"/>
    <x v="423"/>
  </r>
  <r>
    <n v="447"/>
    <x v="3"/>
    <x v="4"/>
    <s v="television"/>
    <x v="424"/>
  </r>
  <r>
    <n v="448"/>
    <x v="0"/>
    <x v="6"/>
    <s v="video games"/>
    <x v="425"/>
  </r>
  <r>
    <n v="449"/>
    <x v="1"/>
    <x v="6"/>
    <s v="video games"/>
    <x v="426"/>
  </r>
  <r>
    <n v="450"/>
    <x v="0"/>
    <x v="4"/>
    <s v="animation"/>
    <x v="427"/>
  </r>
  <r>
    <n v="451"/>
    <x v="1"/>
    <x v="1"/>
    <s v="rock"/>
    <x v="428"/>
  </r>
  <r>
    <n v="452"/>
    <x v="0"/>
    <x v="4"/>
    <s v="drama"/>
    <x v="429"/>
  </r>
  <r>
    <n v="453"/>
    <x v="0"/>
    <x v="4"/>
    <s v="science fiction"/>
    <x v="411"/>
  </r>
  <r>
    <n v="454"/>
    <x v="0"/>
    <x v="4"/>
    <s v="drama"/>
    <x v="430"/>
  </r>
  <r>
    <n v="455"/>
    <x v="1"/>
    <x v="3"/>
    <s v="plays"/>
    <x v="431"/>
  </r>
  <r>
    <n v="456"/>
    <x v="1"/>
    <x v="1"/>
    <s v="indie rock"/>
    <x v="432"/>
  </r>
  <r>
    <n v="457"/>
    <x v="0"/>
    <x v="3"/>
    <s v="plays"/>
    <x v="433"/>
  </r>
  <r>
    <n v="458"/>
    <x v="1"/>
    <x v="3"/>
    <s v="plays"/>
    <x v="434"/>
  </r>
  <r>
    <n v="459"/>
    <x v="0"/>
    <x v="4"/>
    <s v="documentary"/>
    <x v="435"/>
  </r>
  <r>
    <n v="460"/>
    <x v="1"/>
    <x v="3"/>
    <s v="plays"/>
    <x v="8"/>
  </r>
  <r>
    <n v="461"/>
    <x v="1"/>
    <x v="4"/>
    <s v="drama"/>
    <x v="436"/>
  </r>
  <r>
    <n v="462"/>
    <x v="0"/>
    <x v="6"/>
    <s v="mobile games"/>
    <x v="385"/>
  </r>
  <r>
    <n v="463"/>
    <x v="1"/>
    <x v="4"/>
    <s v="animation"/>
    <x v="437"/>
  </r>
  <r>
    <n v="464"/>
    <x v="1"/>
    <x v="3"/>
    <s v="plays"/>
    <x v="438"/>
  </r>
  <r>
    <n v="465"/>
    <x v="1"/>
    <x v="5"/>
    <s v="translations"/>
    <x v="439"/>
  </r>
  <r>
    <n v="466"/>
    <x v="1"/>
    <x v="2"/>
    <s v="wearables"/>
    <x v="440"/>
  </r>
  <r>
    <n v="467"/>
    <x v="1"/>
    <x v="2"/>
    <s v="web"/>
    <x v="441"/>
  </r>
  <r>
    <n v="468"/>
    <x v="0"/>
    <x v="3"/>
    <s v="plays"/>
    <x v="442"/>
  </r>
  <r>
    <n v="469"/>
    <x v="1"/>
    <x v="4"/>
    <s v="drama"/>
    <x v="443"/>
  </r>
  <r>
    <n v="470"/>
    <x v="1"/>
    <x v="2"/>
    <s v="wearables"/>
    <x v="315"/>
  </r>
  <r>
    <n v="471"/>
    <x v="1"/>
    <x v="0"/>
    <s v="food trucks"/>
    <x v="444"/>
  </r>
  <r>
    <n v="472"/>
    <x v="0"/>
    <x v="1"/>
    <s v="rock"/>
    <x v="445"/>
  </r>
  <r>
    <n v="473"/>
    <x v="1"/>
    <x v="1"/>
    <s v="electric music"/>
    <x v="446"/>
  </r>
  <r>
    <n v="474"/>
    <x v="1"/>
    <x v="4"/>
    <s v="television"/>
    <x v="447"/>
  </r>
  <r>
    <n v="475"/>
    <x v="1"/>
    <x v="5"/>
    <s v="translations"/>
    <x v="448"/>
  </r>
  <r>
    <n v="476"/>
    <x v="0"/>
    <x v="5"/>
    <s v="fiction"/>
    <x v="342"/>
  </r>
  <r>
    <n v="477"/>
    <x v="0"/>
    <x v="4"/>
    <s v="science fiction"/>
    <x v="449"/>
  </r>
  <r>
    <n v="478"/>
    <x v="1"/>
    <x v="2"/>
    <s v="wearables"/>
    <x v="450"/>
  </r>
  <r>
    <n v="479"/>
    <x v="1"/>
    <x v="0"/>
    <s v="food trucks"/>
    <x v="451"/>
  </r>
  <r>
    <n v="480"/>
    <x v="1"/>
    <x v="7"/>
    <s v="photography books"/>
    <x v="452"/>
  </r>
  <r>
    <n v="481"/>
    <x v="0"/>
    <x v="3"/>
    <s v="plays"/>
    <x v="453"/>
  </r>
  <r>
    <n v="482"/>
    <x v="0"/>
    <x v="5"/>
    <s v="fiction"/>
    <x v="454"/>
  </r>
  <r>
    <n v="483"/>
    <x v="0"/>
    <x v="3"/>
    <s v="plays"/>
    <x v="455"/>
  </r>
  <r>
    <n v="484"/>
    <x v="1"/>
    <x v="0"/>
    <s v="food trucks"/>
    <x v="456"/>
  </r>
  <r>
    <n v="485"/>
    <x v="0"/>
    <x v="3"/>
    <s v="plays"/>
    <x v="457"/>
  </r>
  <r>
    <n v="486"/>
    <x v="0"/>
    <x v="5"/>
    <s v="translations"/>
    <x v="458"/>
  </r>
  <r>
    <n v="487"/>
    <x v="1"/>
    <x v="3"/>
    <s v="plays"/>
    <x v="459"/>
  </r>
  <r>
    <n v="488"/>
    <x v="1"/>
    <x v="3"/>
    <s v="plays"/>
    <x v="460"/>
  </r>
  <r>
    <n v="489"/>
    <x v="1"/>
    <x v="2"/>
    <s v="wearables"/>
    <x v="461"/>
  </r>
  <r>
    <n v="490"/>
    <x v="1"/>
    <x v="8"/>
    <s v="audio"/>
    <x v="462"/>
  </r>
  <r>
    <n v="491"/>
    <x v="1"/>
    <x v="0"/>
    <s v="food trucks"/>
    <x v="463"/>
  </r>
  <r>
    <n v="492"/>
    <x v="3"/>
    <x v="4"/>
    <s v="shorts"/>
    <x v="464"/>
  </r>
  <r>
    <n v="493"/>
    <x v="1"/>
    <x v="7"/>
    <s v="photography books"/>
    <x v="465"/>
  </r>
  <r>
    <n v="494"/>
    <x v="1"/>
    <x v="2"/>
    <s v="wearables"/>
    <x v="466"/>
  </r>
  <r>
    <n v="495"/>
    <x v="1"/>
    <x v="3"/>
    <s v="plays"/>
    <x v="467"/>
  </r>
  <r>
    <n v="496"/>
    <x v="0"/>
    <x v="4"/>
    <s v="animation"/>
    <x v="468"/>
  </r>
  <r>
    <n v="497"/>
    <x v="0"/>
    <x v="2"/>
    <s v="wearables"/>
    <x v="469"/>
  </r>
  <r>
    <n v="498"/>
    <x v="0"/>
    <x v="2"/>
    <s v="web"/>
    <x v="470"/>
  </r>
  <r>
    <n v="499"/>
    <x v="0"/>
    <x v="4"/>
    <s v="documentary"/>
    <x v="471"/>
  </r>
  <r>
    <n v="500"/>
    <x v="0"/>
    <x v="3"/>
    <s v="plays"/>
    <x v="472"/>
  </r>
  <r>
    <n v="501"/>
    <x v="0"/>
    <x v="4"/>
    <s v="documentary"/>
    <x v="473"/>
  </r>
  <r>
    <n v="502"/>
    <x v="1"/>
    <x v="6"/>
    <s v="video games"/>
    <x v="474"/>
  </r>
  <r>
    <n v="503"/>
    <x v="1"/>
    <x v="4"/>
    <s v="drama"/>
    <x v="72"/>
  </r>
  <r>
    <n v="504"/>
    <x v="0"/>
    <x v="1"/>
    <s v="rock"/>
    <x v="443"/>
  </r>
  <r>
    <n v="505"/>
    <x v="0"/>
    <x v="5"/>
    <s v="radio &amp; podcasts"/>
    <x v="475"/>
  </r>
  <r>
    <n v="506"/>
    <x v="1"/>
    <x v="3"/>
    <s v="plays"/>
    <x v="81"/>
  </r>
  <r>
    <n v="507"/>
    <x v="0"/>
    <x v="2"/>
    <s v="web"/>
    <x v="476"/>
  </r>
  <r>
    <n v="508"/>
    <x v="1"/>
    <x v="3"/>
    <s v="plays"/>
    <x v="192"/>
  </r>
  <r>
    <n v="509"/>
    <x v="0"/>
    <x v="3"/>
    <s v="plays"/>
    <x v="477"/>
  </r>
  <r>
    <n v="510"/>
    <x v="1"/>
    <x v="4"/>
    <s v="drama"/>
    <x v="478"/>
  </r>
  <r>
    <n v="511"/>
    <x v="0"/>
    <x v="3"/>
    <s v="plays"/>
    <x v="479"/>
  </r>
  <r>
    <n v="512"/>
    <x v="1"/>
    <x v="6"/>
    <s v="video games"/>
    <x v="480"/>
  </r>
  <r>
    <n v="513"/>
    <x v="3"/>
    <x v="4"/>
    <s v="television"/>
    <x v="180"/>
  </r>
  <r>
    <n v="514"/>
    <x v="3"/>
    <x v="1"/>
    <s v="rock"/>
    <x v="481"/>
  </r>
  <r>
    <n v="515"/>
    <x v="0"/>
    <x v="3"/>
    <s v="plays"/>
    <x v="482"/>
  </r>
  <r>
    <n v="516"/>
    <x v="0"/>
    <x v="5"/>
    <s v="nonfiction"/>
    <x v="194"/>
  </r>
  <r>
    <n v="517"/>
    <x v="1"/>
    <x v="0"/>
    <s v="food trucks"/>
    <x v="483"/>
  </r>
  <r>
    <n v="518"/>
    <x v="0"/>
    <x v="4"/>
    <s v="animation"/>
    <x v="484"/>
  </r>
  <r>
    <n v="519"/>
    <x v="1"/>
    <x v="1"/>
    <s v="rock"/>
    <x v="355"/>
  </r>
  <r>
    <n v="520"/>
    <x v="1"/>
    <x v="3"/>
    <s v="plays"/>
    <x v="485"/>
  </r>
  <r>
    <n v="521"/>
    <x v="1"/>
    <x v="4"/>
    <s v="drama"/>
    <x v="486"/>
  </r>
  <r>
    <n v="522"/>
    <x v="0"/>
    <x v="4"/>
    <s v="shorts"/>
    <x v="487"/>
  </r>
  <r>
    <n v="523"/>
    <x v="1"/>
    <x v="4"/>
    <s v="shorts"/>
    <x v="488"/>
  </r>
  <r>
    <n v="524"/>
    <x v="0"/>
    <x v="3"/>
    <s v="plays"/>
    <x v="489"/>
  </r>
  <r>
    <n v="525"/>
    <x v="0"/>
    <x v="2"/>
    <s v="wearables"/>
    <x v="490"/>
  </r>
  <r>
    <n v="526"/>
    <x v="1"/>
    <x v="3"/>
    <s v="plays"/>
    <x v="312"/>
  </r>
  <r>
    <n v="527"/>
    <x v="0"/>
    <x v="4"/>
    <s v="animation"/>
    <x v="491"/>
  </r>
  <r>
    <n v="528"/>
    <x v="0"/>
    <x v="1"/>
    <s v="indie rock"/>
    <x v="492"/>
  </r>
  <r>
    <n v="529"/>
    <x v="0"/>
    <x v="6"/>
    <s v="video games"/>
    <x v="493"/>
  </r>
  <r>
    <n v="530"/>
    <x v="0"/>
    <x v="5"/>
    <s v="fiction"/>
    <x v="494"/>
  </r>
  <r>
    <n v="531"/>
    <x v="2"/>
    <x v="6"/>
    <s v="video games"/>
    <x v="495"/>
  </r>
  <r>
    <n v="532"/>
    <x v="1"/>
    <x v="3"/>
    <s v="plays"/>
    <x v="496"/>
  </r>
  <r>
    <n v="533"/>
    <x v="1"/>
    <x v="1"/>
    <s v="indie rock"/>
    <x v="497"/>
  </r>
  <r>
    <n v="534"/>
    <x v="0"/>
    <x v="4"/>
    <s v="drama"/>
    <x v="498"/>
  </r>
  <r>
    <n v="535"/>
    <x v="1"/>
    <x v="3"/>
    <s v="plays"/>
    <x v="499"/>
  </r>
  <r>
    <n v="536"/>
    <x v="1"/>
    <x v="5"/>
    <s v="fiction"/>
    <x v="500"/>
  </r>
  <r>
    <n v="537"/>
    <x v="1"/>
    <x v="4"/>
    <s v="documentary"/>
    <x v="501"/>
  </r>
  <r>
    <n v="538"/>
    <x v="0"/>
    <x v="6"/>
    <s v="mobile games"/>
    <x v="502"/>
  </r>
  <r>
    <n v="539"/>
    <x v="0"/>
    <x v="0"/>
    <s v="food trucks"/>
    <x v="503"/>
  </r>
  <r>
    <n v="540"/>
    <x v="1"/>
    <x v="7"/>
    <s v="photography books"/>
    <x v="504"/>
  </r>
  <r>
    <n v="541"/>
    <x v="0"/>
    <x v="6"/>
    <s v="mobile games"/>
    <x v="505"/>
  </r>
  <r>
    <n v="542"/>
    <x v="0"/>
    <x v="1"/>
    <s v="indie rock"/>
    <x v="506"/>
  </r>
  <r>
    <n v="543"/>
    <x v="0"/>
    <x v="6"/>
    <s v="video games"/>
    <x v="507"/>
  </r>
  <r>
    <n v="544"/>
    <x v="1"/>
    <x v="1"/>
    <s v="rock"/>
    <x v="508"/>
  </r>
  <r>
    <n v="545"/>
    <x v="0"/>
    <x v="3"/>
    <s v="plays"/>
    <x v="509"/>
  </r>
  <r>
    <n v="546"/>
    <x v="1"/>
    <x v="3"/>
    <s v="plays"/>
    <x v="510"/>
  </r>
  <r>
    <n v="547"/>
    <x v="1"/>
    <x v="4"/>
    <s v="drama"/>
    <x v="511"/>
  </r>
  <r>
    <n v="548"/>
    <x v="1"/>
    <x v="3"/>
    <s v="plays"/>
    <x v="512"/>
  </r>
  <r>
    <n v="549"/>
    <x v="1"/>
    <x v="2"/>
    <s v="wearables"/>
    <x v="513"/>
  </r>
  <r>
    <n v="550"/>
    <x v="3"/>
    <x v="1"/>
    <s v="indie rock"/>
    <x v="514"/>
  </r>
  <r>
    <n v="551"/>
    <x v="0"/>
    <x v="2"/>
    <s v="web"/>
    <x v="515"/>
  </r>
  <r>
    <n v="552"/>
    <x v="0"/>
    <x v="3"/>
    <s v="plays"/>
    <x v="516"/>
  </r>
  <r>
    <n v="553"/>
    <x v="0"/>
    <x v="1"/>
    <s v="rock"/>
    <x v="517"/>
  </r>
  <r>
    <n v="554"/>
    <x v="1"/>
    <x v="1"/>
    <s v="indie rock"/>
    <x v="518"/>
  </r>
  <r>
    <n v="555"/>
    <x v="1"/>
    <x v="1"/>
    <s v="rock"/>
    <x v="519"/>
  </r>
  <r>
    <n v="556"/>
    <x v="1"/>
    <x v="5"/>
    <s v="translations"/>
    <x v="520"/>
  </r>
  <r>
    <n v="557"/>
    <x v="1"/>
    <x v="4"/>
    <s v="science fiction"/>
    <x v="521"/>
  </r>
  <r>
    <n v="558"/>
    <x v="1"/>
    <x v="3"/>
    <s v="plays"/>
    <x v="522"/>
  </r>
  <r>
    <n v="559"/>
    <x v="1"/>
    <x v="3"/>
    <s v="plays"/>
    <x v="523"/>
  </r>
  <r>
    <n v="560"/>
    <x v="1"/>
    <x v="4"/>
    <s v="animation"/>
    <x v="524"/>
  </r>
  <r>
    <n v="561"/>
    <x v="1"/>
    <x v="3"/>
    <s v="plays"/>
    <x v="525"/>
  </r>
  <r>
    <n v="562"/>
    <x v="0"/>
    <x v="1"/>
    <s v="rock"/>
    <x v="188"/>
  </r>
  <r>
    <n v="563"/>
    <x v="1"/>
    <x v="4"/>
    <s v="documentary"/>
    <x v="526"/>
  </r>
  <r>
    <n v="564"/>
    <x v="0"/>
    <x v="3"/>
    <s v="plays"/>
    <x v="527"/>
  </r>
  <r>
    <n v="565"/>
    <x v="1"/>
    <x v="3"/>
    <s v="plays"/>
    <x v="528"/>
  </r>
  <r>
    <n v="566"/>
    <x v="0"/>
    <x v="1"/>
    <s v="electric music"/>
    <x v="522"/>
  </r>
  <r>
    <n v="567"/>
    <x v="1"/>
    <x v="1"/>
    <s v="rock"/>
    <x v="529"/>
  </r>
  <r>
    <n v="568"/>
    <x v="1"/>
    <x v="3"/>
    <s v="plays"/>
    <x v="530"/>
  </r>
  <r>
    <n v="569"/>
    <x v="1"/>
    <x v="4"/>
    <s v="animation"/>
    <x v="531"/>
  </r>
  <r>
    <n v="570"/>
    <x v="1"/>
    <x v="1"/>
    <s v="rock"/>
    <x v="515"/>
  </r>
  <r>
    <n v="571"/>
    <x v="0"/>
    <x v="4"/>
    <s v="shorts"/>
    <x v="532"/>
  </r>
  <r>
    <n v="572"/>
    <x v="3"/>
    <x v="1"/>
    <s v="rock"/>
    <x v="533"/>
  </r>
  <r>
    <n v="573"/>
    <x v="1"/>
    <x v="8"/>
    <s v="audio"/>
    <x v="409"/>
  </r>
  <r>
    <n v="574"/>
    <x v="1"/>
    <x v="0"/>
    <s v="food trucks"/>
    <x v="534"/>
  </r>
  <r>
    <n v="575"/>
    <x v="0"/>
    <x v="3"/>
    <s v="plays"/>
    <x v="53"/>
  </r>
  <r>
    <n v="576"/>
    <x v="0"/>
    <x v="3"/>
    <s v="plays"/>
    <x v="535"/>
  </r>
  <r>
    <n v="577"/>
    <x v="3"/>
    <x v="1"/>
    <s v="jazz"/>
    <x v="536"/>
  </r>
  <r>
    <n v="578"/>
    <x v="0"/>
    <x v="4"/>
    <s v="science fiction"/>
    <x v="537"/>
  </r>
  <r>
    <n v="579"/>
    <x v="1"/>
    <x v="1"/>
    <s v="jazz"/>
    <x v="538"/>
  </r>
  <r>
    <n v="580"/>
    <x v="1"/>
    <x v="3"/>
    <s v="plays"/>
    <x v="539"/>
  </r>
  <r>
    <n v="581"/>
    <x v="0"/>
    <x v="2"/>
    <s v="web"/>
    <x v="540"/>
  </r>
  <r>
    <n v="582"/>
    <x v="0"/>
    <x v="6"/>
    <s v="video games"/>
    <x v="505"/>
  </r>
  <r>
    <n v="583"/>
    <x v="1"/>
    <x v="4"/>
    <s v="documentary"/>
    <x v="541"/>
  </r>
  <r>
    <n v="584"/>
    <x v="1"/>
    <x v="2"/>
    <s v="web"/>
    <x v="542"/>
  </r>
  <r>
    <n v="585"/>
    <x v="1"/>
    <x v="5"/>
    <s v="translations"/>
    <x v="543"/>
  </r>
  <r>
    <n v="586"/>
    <x v="1"/>
    <x v="1"/>
    <s v="rock"/>
    <x v="544"/>
  </r>
  <r>
    <n v="587"/>
    <x v="0"/>
    <x v="0"/>
    <s v="food trucks"/>
    <x v="35"/>
  </r>
  <r>
    <n v="588"/>
    <x v="0"/>
    <x v="3"/>
    <s v="plays"/>
    <x v="152"/>
  </r>
  <r>
    <n v="589"/>
    <x v="0"/>
    <x v="4"/>
    <s v="documentary"/>
    <x v="545"/>
  </r>
  <r>
    <n v="590"/>
    <x v="0"/>
    <x v="5"/>
    <s v="radio &amp; podcasts"/>
    <x v="546"/>
  </r>
  <r>
    <n v="591"/>
    <x v="1"/>
    <x v="6"/>
    <s v="video games"/>
    <x v="547"/>
  </r>
  <r>
    <n v="592"/>
    <x v="0"/>
    <x v="3"/>
    <s v="plays"/>
    <x v="548"/>
  </r>
  <r>
    <n v="593"/>
    <x v="1"/>
    <x v="4"/>
    <s v="animation"/>
    <x v="549"/>
  </r>
  <r>
    <n v="594"/>
    <x v="0"/>
    <x v="3"/>
    <s v="plays"/>
    <x v="550"/>
  </r>
  <r>
    <n v="595"/>
    <x v="1"/>
    <x v="3"/>
    <s v="plays"/>
    <x v="551"/>
  </r>
  <r>
    <n v="596"/>
    <x v="0"/>
    <x v="4"/>
    <s v="drama"/>
    <x v="552"/>
  </r>
  <r>
    <n v="597"/>
    <x v="1"/>
    <x v="3"/>
    <s v="plays"/>
    <x v="462"/>
  </r>
  <r>
    <n v="598"/>
    <x v="1"/>
    <x v="1"/>
    <s v="rock"/>
    <x v="553"/>
  </r>
  <r>
    <n v="599"/>
    <x v="0"/>
    <x v="4"/>
    <s v="documentary"/>
    <x v="554"/>
  </r>
  <r>
    <n v="600"/>
    <x v="0"/>
    <x v="0"/>
    <s v="food trucks"/>
    <x v="555"/>
  </r>
  <r>
    <n v="601"/>
    <x v="1"/>
    <x v="2"/>
    <s v="wearables"/>
    <x v="548"/>
  </r>
  <r>
    <n v="602"/>
    <x v="1"/>
    <x v="3"/>
    <s v="plays"/>
    <x v="62"/>
  </r>
  <r>
    <n v="603"/>
    <x v="1"/>
    <x v="3"/>
    <s v="plays"/>
    <x v="556"/>
  </r>
  <r>
    <n v="604"/>
    <x v="1"/>
    <x v="3"/>
    <s v="plays"/>
    <x v="557"/>
  </r>
  <r>
    <n v="605"/>
    <x v="1"/>
    <x v="5"/>
    <s v="nonfiction"/>
    <x v="27"/>
  </r>
  <r>
    <n v="606"/>
    <x v="1"/>
    <x v="1"/>
    <s v="rock"/>
    <x v="558"/>
  </r>
  <r>
    <n v="607"/>
    <x v="1"/>
    <x v="0"/>
    <s v="food trucks"/>
    <x v="559"/>
  </r>
  <r>
    <n v="608"/>
    <x v="1"/>
    <x v="1"/>
    <s v="jazz"/>
    <x v="426"/>
  </r>
  <r>
    <n v="609"/>
    <x v="1"/>
    <x v="4"/>
    <s v="science fiction"/>
    <x v="560"/>
  </r>
  <r>
    <n v="610"/>
    <x v="1"/>
    <x v="3"/>
    <s v="plays"/>
    <x v="561"/>
  </r>
  <r>
    <n v="611"/>
    <x v="3"/>
    <x v="3"/>
    <s v="plays"/>
    <x v="562"/>
  </r>
  <r>
    <n v="612"/>
    <x v="1"/>
    <x v="1"/>
    <s v="electric music"/>
    <x v="563"/>
  </r>
  <r>
    <n v="613"/>
    <x v="1"/>
    <x v="3"/>
    <s v="plays"/>
    <x v="564"/>
  </r>
  <r>
    <n v="614"/>
    <x v="1"/>
    <x v="3"/>
    <s v="plays"/>
    <x v="565"/>
  </r>
  <r>
    <n v="615"/>
    <x v="1"/>
    <x v="3"/>
    <s v="plays"/>
    <x v="566"/>
  </r>
  <r>
    <n v="616"/>
    <x v="1"/>
    <x v="1"/>
    <s v="indie rock"/>
    <x v="567"/>
  </r>
  <r>
    <n v="617"/>
    <x v="1"/>
    <x v="3"/>
    <s v="plays"/>
    <x v="568"/>
  </r>
  <r>
    <n v="618"/>
    <x v="0"/>
    <x v="5"/>
    <s v="nonfiction"/>
    <x v="569"/>
  </r>
  <r>
    <n v="619"/>
    <x v="0"/>
    <x v="3"/>
    <s v="plays"/>
    <x v="570"/>
  </r>
  <r>
    <n v="620"/>
    <x v="1"/>
    <x v="7"/>
    <s v="photography books"/>
    <x v="571"/>
  </r>
  <r>
    <n v="621"/>
    <x v="1"/>
    <x v="3"/>
    <s v="plays"/>
    <x v="572"/>
  </r>
  <r>
    <n v="622"/>
    <x v="0"/>
    <x v="1"/>
    <s v="indie rock"/>
    <x v="573"/>
  </r>
  <r>
    <n v="623"/>
    <x v="1"/>
    <x v="3"/>
    <s v="plays"/>
    <x v="574"/>
  </r>
  <r>
    <n v="624"/>
    <x v="1"/>
    <x v="7"/>
    <s v="photography books"/>
    <x v="511"/>
  </r>
  <r>
    <n v="625"/>
    <x v="0"/>
    <x v="3"/>
    <s v="plays"/>
    <x v="575"/>
  </r>
  <r>
    <n v="626"/>
    <x v="1"/>
    <x v="3"/>
    <s v="plays"/>
    <x v="576"/>
  </r>
  <r>
    <n v="627"/>
    <x v="1"/>
    <x v="0"/>
    <s v="food trucks"/>
    <x v="577"/>
  </r>
  <r>
    <n v="628"/>
    <x v="1"/>
    <x v="1"/>
    <s v="indie rock"/>
    <x v="578"/>
  </r>
  <r>
    <n v="629"/>
    <x v="0"/>
    <x v="3"/>
    <s v="plays"/>
    <x v="579"/>
  </r>
  <r>
    <n v="630"/>
    <x v="3"/>
    <x v="3"/>
    <s v="plays"/>
    <x v="580"/>
  </r>
  <r>
    <n v="631"/>
    <x v="1"/>
    <x v="3"/>
    <s v="plays"/>
    <x v="581"/>
  </r>
  <r>
    <n v="632"/>
    <x v="2"/>
    <x v="3"/>
    <s v="plays"/>
    <x v="582"/>
  </r>
  <r>
    <n v="633"/>
    <x v="0"/>
    <x v="4"/>
    <s v="animation"/>
    <x v="336"/>
  </r>
  <r>
    <n v="634"/>
    <x v="3"/>
    <x v="4"/>
    <s v="television"/>
    <x v="583"/>
  </r>
  <r>
    <n v="635"/>
    <x v="1"/>
    <x v="4"/>
    <s v="television"/>
    <x v="584"/>
  </r>
  <r>
    <n v="636"/>
    <x v="0"/>
    <x v="4"/>
    <s v="animation"/>
    <x v="585"/>
  </r>
  <r>
    <n v="637"/>
    <x v="0"/>
    <x v="3"/>
    <s v="plays"/>
    <x v="586"/>
  </r>
  <r>
    <n v="638"/>
    <x v="0"/>
    <x v="3"/>
    <s v="plays"/>
    <x v="587"/>
  </r>
  <r>
    <n v="639"/>
    <x v="2"/>
    <x v="4"/>
    <s v="drama"/>
    <x v="588"/>
  </r>
  <r>
    <n v="640"/>
    <x v="0"/>
    <x v="3"/>
    <s v="plays"/>
    <x v="589"/>
  </r>
  <r>
    <n v="641"/>
    <x v="1"/>
    <x v="3"/>
    <s v="plays"/>
    <x v="590"/>
  </r>
  <r>
    <n v="642"/>
    <x v="1"/>
    <x v="2"/>
    <s v="wearables"/>
    <x v="591"/>
  </r>
  <r>
    <n v="643"/>
    <x v="1"/>
    <x v="3"/>
    <s v="plays"/>
    <x v="592"/>
  </r>
  <r>
    <n v="644"/>
    <x v="0"/>
    <x v="3"/>
    <s v="plays"/>
    <x v="593"/>
  </r>
  <r>
    <n v="645"/>
    <x v="0"/>
    <x v="1"/>
    <s v="rock"/>
    <x v="594"/>
  </r>
  <r>
    <n v="646"/>
    <x v="0"/>
    <x v="6"/>
    <s v="video games"/>
    <x v="595"/>
  </r>
  <r>
    <n v="647"/>
    <x v="0"/>
    <x v="5"/>
    <s v="translations"/>
    <x v="596"/>
  </r>
  <r>
    <n v="648"/>
    <x v="3"/>
    <x v="0"/>
    <s v="food trucks"/>
    <x v="597"/>
  </r>
  <r>
    <n v="649"/>
    <x v="0"/>
    <x v="3"/>
    <s v="plays"/>
    <x v="598"/>
  </r>
  <r>
    <n v="650"/>
    <x v="0"/>
    <x v="1"/>
    <s v="jazz"/>
    <x v="599"/>
  </r>
  <r>
    <n v="651"/>
    <x v="0"/>
    <x v="4"/>
    <s v="shorts"/>
    <x v="600"/>
  </r>
  <r>
    <n v="652"/>
    <x v="1"/>
    <x v="2"/>
    <s v="web"/>
    <x v="601"/>
  </r>
  <r>
    <n v="653"/>
    <x v="1"/>
    <x v="2"/>
    <s v="web"/>
    <x v="602"/>
  </r>
  <r>
    <n v="654"/>
    <x v="1"/>
    <x v="1"/>
    <s v="metal"/>
    <x v="335"/>
  </r>
  <r>
    <n v="655"/>
    <x v="1"/>
    <x v="7"/>
    <s v="photography books"/>
    <x v="603"/>
  </r>
  <r>
    <n v="656"/>
    <x v="0"/>
    <x v="0"/>
    <s v="food trucks"/>
    <x v="604"/>
  </r>
  <r>
    <n v="657"/>
    <x v="0"/>
    <x v="4"/>
    <s v="science fiction"/>
    <x v="605"/>
  </r>
  <r>
    <n v="658"/>
    <x v="3"/>
    <x v="1"/>
    <s v="rock"/>
    <x v="606"/>
  </r>
  <r>
    <n v="659"/>
    <x v="0"/>
    <x v="4"/>
    <s v="documentary"/>
    <x v="65"/>
  </r>
  <r>
    <n v="660"/>
    <x v="0"/>
    <x v="3"/>
    <s v="plays"/>
    <x v="607"/>
  </r>
  <r>
    <n v="661"/>
    <x v="0"/>
    <x v="1"/>
    <s v="jazz"/>
    <x v="608"/>
  </r>
  <r>
    <n v="662"/>
    <x v="0"/>
    <x v="3"/>
    <s v="plays"/>
    <x v="609"/>
  </r>
  <r>
    <n v="663"/>
    <x v="0"/>
    <x v="3"/>
    <s v="plays"/>
    <x v="610"/>
  </r>
  <r>
    <n v="664"/>
    <x v="0"/>
    <x v="1"/>
    <s v="jazz"/>
    <x v="541"/>
  </r>
  <r>
    <n v="665"/>
    <x v="1"/>
    <x v="4"/>
    <s v="documentary"/>
    <x v="611"/>
  </r>
  <r>
    <n v="666"/>
    <x v="3"/>
    <x v="3"/>
    <s v="plays"/>
    <x v="612"/>
  </r>
  <r>
    <n v="667"/>
    <x v="1"/>
    <x v="8"/>
    <s v="audio"/>
    <x v="613"/>
  </r>
  <r>
    <n v="668"/>
    <x v="0"/>
    <x v="3"/>
    <s v="plays"/>
    <x v="614"/>
  </r>
  <r>
    <n v="669"/>
    <x v="1"/>
    <x v="3"/>
    <s v="plays"/>
    <x v="615"/>
  </r>
  <r>
    <n v="670"/>
    <x v="1"/>
    <x v="1"/>
    <s v="indie rock"/>
    <x v="90"/>
  </r>
  <r>
    <n v="671"/>
    <x v="1"/>
    <x v="3"/>
    <s v="plays"/>
    <x v="616"/>
  </r>
  <r>
    <n v="672"/>
    <x v="0"/>
    <x v="3"/>
    <s v="plays"/>
    <x v="617"/>
  </r>
  <r>
    <n v="673"/>
    <x v="0"/>
    <x v="1"/>
    <s v="indie rock"/>
    <x v="618"/>
  </r>
  <r>
    <n v="674"/>
    <x v="3"/>
    <x v="7"/>
    <s v="photography books"/>
    <x v="619"/>
  </r>
  <r>
    <n v="675"/>
    <x v="1"/>
    <x v="8"/>
    <s v="audio"/>
    <x v="620"/>
  </r>
  <r>
    <n v="676"/>
    <x v="1"/>
    <x v="7"/>
    <s v="photography books"/>
    <x v="621"/>
  </r>
  <r>
    <n v="677"/>
    <x v="0"/>
    <x v="5"/>
    <s v="fiction"/>
    <x v="622"/>
  </r>
  <r>
    <n v="678"/>
    <x v="3"/>
    <x v="4"/>
    <s v="drama"/>
    <x v="35"/>
  </r>
  <r>
    <n v="679"/>
    <x v="1"/>
    <x v="0"/>
    <s v="food trucks"/>
    <x v="623"/>
  </r>
  <r>
    <n v="680"/>
    <x v="0"/>
    <x v="6"/>
    <s v="mobile games"/>
    <x v="624"/>
  </r>
  <r>
    <n v="681"/>
    <x v="0"/>
    <x v="3"/>
    <s v="plays"/>
    <x v="625"/>
  </r>
  <r>
    <n v="682"/>
    <x v="1"/>
    <x v="3"/>
    <s v="plays"/>
    <x v="626"/>
  </r>
  <r>
    <n v="683"/>
    <x v="1"/>
    <x v="3"/>
    <s v="plays"/>
    <x v="627"/>
  </r>
  <r>
    <n v="684"/>
    <x v="1"/>
    <x v="5"/>
    <s v="nonfiction"/>
    <x v="628"/>
  </r>
  <r>
    <n v="685"/>
    <x v="0"/>
    <x v="3"/>
    <s v="plays"/>
    <x v="629"/>
  </r>
  <r>
    <n v="686"/>
    <x v="1"/>
    <x v="2"/>
    <s v="wearables"/>
    <x v="630"/>
  </r>
  <r>
    <n v="687"/>
    <x v="1"/>
    <x v="3"/>
    <s v="plays"/>
    <x v="631"/>
  </r>
  <r>
    <n v="688"/>
    <x v="1"/>
    <x v="4"/>
    <s v="television"/>
    <x v="632"/>
  </r>
  <r>
    <n v="689"/>
    <x v="1"/>
    <x v="2"/>
    <s v="web"/>
    <x v="633"/>
  </r>
  <r>
    <n v="690"/>
    <x v="1"/>
    <x v="4"/>
    <s v="documentary"/>
    <x v="634"/>
  </r>
  <r>
    <n v="691"/>
    <x v="1"/>
    <x v="4"/>
    <s v="documentary"/>
    <x v="635"/>
  </r>
  <r>
    <n v="692"/>
    <x v="0"/>
    <x v="1"/>
    <s v="rock"/>
    <x v="636"/>
  </r>
  <r>
    <n v="693"/>
    <x v="0"/>
    <x v="3"/>
    <s v="plays"/>
    <x v="637"/>
  </r>
  <r>
    <n v="694"/>
    <x v="0"/>
    <x v="3"/>
    <s v="plays"/>
    <x v="638"/>
  </r>
  <r>
    <n v="695"/>
    <x v="1"/>
    <x v="1"/>
    <s v="rock"/>
    <x v="639"/>
  </r>
  <r>
    <n v="696"/>
    <x v="0"/>
    <x v="3"/>
    <s v="plays"/>
    <x v="640"/>
  </r>
  <r>
    <n v="697"/>
    <x v="1"/>
    <x v="1"/>
    <s v="electric music"/>
    <x v="641"/>
  </r>
  <r>
    <n v="698"/>
    <x v="1"/>
    <x v="2"/>
    <s v="wearables"/>
    <x v="642"/>
  </r>
  <r>
    <n v="699"/>
    <x v="0"/>
    <x v="4"/>
    <s v="drama"/>
    <x v="230"/>
  </r>
  <r>
    <n v="700"/>
    <x v="0"/>
    <x v="2"/>
    <s v="wearables"/>
    <x v="67"/>
  </r>
  <r>
    <n v="701"/>
    <x v="1"/>
    <x v="3"/>
    <s v="plays"/>
    <x v="643"/>
  </r>
  <r>
    <n v="702"/>
    <x v="0"/>
    <x v="2"/>
    <s v="wearables"/>
    <x v="644"/>
  </r>
  <r>
    <n v="703"/>
    <x v="1"/>
    <x v="5"/>
    <s v="translations"/>
    <x v="645"/>
  </r>
  <r>
    <n v="704"/>
    <x v="1"/>
    <x v="4"/>
    <s v="animation"/>
    <x v="646"/>
  </r>
  <r>
    <n v="705"/>
    <x v="0"/>
    <x v="5"/>
    <s v="nonfiction"/>
    <x v="626"/>
  </r>
  <r>
    <n v="706"/>
    <x v="1"/>
    <x v="2"/>
    <s v="web"/>
    <x v="647"/>
  </r>
  <r>
    <n v="707"/>
    <x v="1"/>
    <x v="4"/>
    <s v="drama"/>
    <x v="159"/>
  </r>
  <r>
    <n v="708"/>
    <x v="1"/>
    <x v="3"/>
    <s v="plays"/>
    <x v="648"/>
  </r>
  <r>
    <n v="709"/>
    <x v="1"/>
    <x v="3"/>
    <s v="plays"/>
    <x v="267"/>
  </r>
  <r>
    <n v="710"/>
    <x v="1"/>
    <x v="3"/>
    <s v="plays"/>
    <x v="649"/>
  </r>
  <r>
    <n v="711"/>
    <x v="0"/>
    <x v="3"/>
    <s v="plays"/>
    <x v="248"/>
  </r>
  <r>
    <n v="712"/>
    <x v="1"/>
    <x v="3"/>
    <s v="plays"/>
    <x v="571"/>
  </r>
  <r>
    <n v="713"/>
    <x v="1"/>
    <x v="5"/>
    <s v="radio &amp; podcasts"/>
    <x v="650"/>
  </r>
  <r>
    <n v="714"/>
    <x v="1"/>
    <x v="1"/>
    <s v="rock"/>
    <x v="1"/>
  </r>
  <r>
    <n v="715"/>
    <x v="0"/>
    <x v="6"/>
    <s v="mobile games"/>
    <x v="651"/>
  </r>
  <r>
    <n v="716"/>
    <x v="1"/>
    <x v="3"/>
    <s v="plays"/>
    <x v="652"/>
  </r>
  <r>
    <n v="717"/>
    <x v="1"/>
    <x v="4"/>
    <s v="documentary"/>
    <x v="653"/>
  </r>
  <r>
    <n v="718"/>
    <x v="1"/>
    <x v="2"/>
    <s v="wearables"/>
    <x v="654"/>
  </r>
  <r>
    <n v="719"/>
    <x v="1"/>
    <x v="5"/>
    <s v="fiction"/>
    <x v="655"/>
  </r>
  <r>
    <n v="720"/>
    <x v="3"/>
    <x v="3"/>
    <s v="plays"/>
    <x v="656"/>
  </r>
  <r>
    <n v="721"/>
    <x v="3"/>
    <x v="1"/>
    <s v="rock"/>
    <x v="657"/>
  </r>
  <r>
    <n v="722"/>
    <x v="1"/>
    <x v="4"/>
    <s v="documentary"/>
    <x v="265"/>
  </r>
  <r>
    <n v="723"/>
    <x v="1"/>
    <x v="3"/>
    <s v="plays"/>
    <x v="658"/>
  </r>
  <r>
    <n v="724"/>
    <x v="1"/>
    <x v="3"/>
    <s v="plays"/>
    <x v="659"/>
  </r>
  <r>
    <n v="725"/>
    <x v="0"/>
    <x v="6"/>
    <s v="mobile games"/>
    <x v="660"/>
  </r>
  <r>
    <n v="726"/>
    <x v="3"/>
    <x v="3"/>
    <s v="plays"/>
    <x v="661"/>
  </r>
  <r>
    <n v="727"/>
    <x v="1"/>
    <x v="2"/>
    <s v="web"/>
    <x v="4"/>
  </r>
  <r>
    <n v="728"/>
    <x v="0"/>
    <x v="3"/>
    <s v="plays"/>
    <x v="662"/>
  </r>
  <r>
    <n v="729"/>
    <x v="1"/>
    <x v="4"/>
    <s v="drama"/>
    <x v="663"/>
  </r>
  <r>
    <n v="730"/>
    <x v="1"/>
    <x v="2"/>
    <s v="wearables"/>
    <x v="664"/>
  </r>
  <r>
    <n v="731"/>
    <x v="3"/>
    <x v="2"/>
    <s v="web"/>
    <x v="665"/>
  </r>
  <r>
    <n v="732"/>
    <x v="0"/>
    <x v="1"/>
    <s v="rock"/>
    <x v="666"/>
  </r>
  <r>
    <n v="733"/>
    <x v="1"/>
    <x v="1"/>
    <s v="metal"/>
    <x v="43"/>
  </r>
  <r>
    <n v="734"/>
    <x v="1"/>
    <x v="3"/>
    <s v="plays"/>
    <x v="667"/>
  </r>
  <r>
    <n v="735"/>
    <x v="1"/>
    <x v="7"/>
    <s v="photography books"/>
    <x v="668"/>
  </r>
  <r>
    <n v="736"/>
    <x v="3"/>
    <x v="5"/>
    <s v="nonfiction"/>
    <x v="669"/>
  </r>
  <r>
    <n v="737"/>
    <x v="1"/>
    <x v="1"/>
    <s v="indie rock"/>
    <x v="670"/>
  </r>
  <r>
    <n v="738"/>
    <x v="0"/>
    <x v="3"/>
    <s v="plays"/>
    <x v="671"/>
  </r>
  <r>
    <n v="739"/>
    <x v="0"/>
    <x v="1"/>
    <s v="indie rock"/>
    <x v="672"/>
  </r>
  <r>
    <n v="740"/>
    <x v="0"/>
    <x v="3"/>
    <s v="plays"/>
    <x v="673"/>
  </r>
  <r>
    <n v="741"/>
    <x v="1"/>
    <x v="3"/>
    <s v="plays"/>
    <x v="674"/>
  </r>
  <r>
    <n v="742"/>
    <x v="1"/>
    <x v="1"/>
    <s v="electric music"/>
    <x v="675"/>
  </r>
  <r>
    <n v="743"/>
    <x v="0"/>
    <x v="3"/>
    <s v="plays"/>
    <x v="676"/>
  </r>
  <r>
    <n v="744"/>
    <x v="1"/>
    <x v="3"/>
    <s v="plays"/>
    <x v="342"/>
  </r>
  <r>
    <n v="745"/>
    <x v="0"/>
    <x v="2"/>
    <s v="wearables"/>
    <x v="677"/>
  </r>
  <r>
    <n v="746"/>
    <x v="1"/>
    <x v="2"/>
    <s v="web"/>
    <x v="678"/>
  </r>
  <r>
    <n v="747"/>
    <x v="1"/>
    <x v="3"/>
    <s v="plays"/>
    <x v="679"/>
  </r>
  <r>
    <n v="748"/>
    <x v="3"/>
    <x v="4"/>
    <s v="animation"/>
    <x v="680"/>
  </r>
  <r>
    <n v="749"/>
    <x v="1"/>
    <x v="2"/>
    <s v="wearables"/>
    <x v="681"/>
  </r>
  <r>
    <n v="750"/>
    <x v="0"/>
    <x v="1"/>
    <s v="electric music"/>
    <x v="682"/>
  </r>
  <r>
    <n v="751"/>
    <x v="1"/>
    <x v="5"/>
    <s v="nonfiction"/>
    <x v="683"/>
  </r>
  <r>
    <n v="752"/>
    <x v="3"/>
    <x v="3"/>
    <s v="plays"/>
    <x v="684"/>
  </r>
  <r>
    <n v="753"/>
    <x v="1"/>
    <x v="7"/>
    <s v="photography books"/>
    <x v="674"/>
  </r>
  <r>
    <n v="754"/>
    <x v="1"/>
    <x v="3"/>
    <s v="plays"/>
    <x v="685"/>
  </r>
  <r>
    <n v="755"/>
    <x v="1"/>
    <x v="3"/>
    <s v="plays"/>
    <x v="605"/>
  </r>
  <r>
    <n v="756"/>
    <x v="1"/>
    <x v="3"/>
    <s v="plays"/>
    <x v="686"/>
  </r>
  <r>
    <n v="757"/>
    <x v="1"/>
    <x v="4"/>
    <s v="drama"/>
    <x v="687"/>
  </r>
  <r>
    <n v="758"/>
    <x v="1"/>
    <x v="1"/>
    <s v="rock"/>
    <x v="688"/>
  </r>
  <r>
    <n v="759"/>
    <x v="0"/>
    <x v="1"/>
    <s v="electric music"/>
    <x v="689"/>
  </r>
  <r>
    <n v="760"/>
    <x v="0"/>
    <x v="6"/>
    <s v="video games"/>
    <x v="690"/>
  </r>
  <r>
    <n v="761"/>
    <x v="1"/>
    <x v="1"/>
    <s v="rock"/>
    <x v="691"/>
  </r>
  <r>
    <n v="762"/>
    <x v="1"/>
    <x v="1"/>
    <s v="jazz"/>
    <x v="692"/>
  </r>
  <r>
    <n v="763"/>
    <x v="1"/>
    <x v="3"/>
    <s v="plays"/>
    <x v="693"/>
  </r>
  <r>
    <n v="764"/>
    <x v="1"/>
    <x v="1"/>
    <s v="rock"/>
    <x v="694"/>
  </r>
  <r>
    <n v="765"/>
    <x v="1"/>
    <x v="1"/>
    <s v="indie rock"/>
    <x v="695"/>
  </r>
  <r>
    <n v="766"/>
    <x v="0"/>
    <x v="4"/>
    <s v="science fiction"/>
    <x v="123"/>
  </r>
  <r>
    <n v="767"/>
    <x v="0"/>
    <x v="5"/>
    <s v="translations"/>
    <x v="696"/>
  </r>
  <r>
    <n v="768"/>
    <x v="1"/>
    <x v="3"/>
    <s v="plays"/>
    <x v="626"/>
  </r>
  <r>
    <n v="769"/>
    <x v="0"/>
    <x v="6"/>
    <s v="video games"/>
    <x v="697"/>
  </r>
  <r>
    <n v="770"/>
    <x v="1"/>
    <x v="3"/>
    <s v="plays"/>
    <x v="698"/>
  </r>
  <r>
    <n v="771"/>
    <x v="3"/>
    <x v="3"/>
    <s v="plays"/>
    <x v="699"/>
  </r>
  <r>
    <n v="772"/>
    <x v="1"/>
    <x v="1"/>
    <s v="indie rock"/>
    <x v="700"/>
  </r>
  <r>
    <n v="773"/>
    <x v="1"/>
    <x v="3"/>
    <s v="plays"/>
    <x v="701"/>
  </r>
  <r>
    <n v="774"/>
    <x v="1"/>
    <x v="2"/>
    <s v="web"/>
    <x v="702"/>
  </r>
  <r>
    <n v="775"/>
    <x v="0"/>
    <x v="1"/>
    <s v="rock"/>
    <x v="703"/>
  </r>
  <r>
    <n v="776"/>
    <x v="0"/>
    <x v="3"/>
    <s v="plays"/>
    <x v="704"/>
  </r>
  <r>
    <n v="777"/>
    <x v="0"/>
    <x v="3"/>
    <s v="plays"/>
    <x v="431"/>
  </r>
  <r>
    <n v="778"/>
    <x v="1"/>
    <x v="4"/>
    <s v="animation"/>
    <x v="705"/>
  </r>
  <r>
    <n v="779"/>
    <x v="0"/>
    <x v="3"/>
    <s v="plays"/>
    <x v="706"/>
  </r>
  <r>
    <n v="780"/>
    <x v="1"/>
    <x v="4"/>
    <s v="drama"/>
    <x v="707"/>
  </r>
  <r>
    <n v="781"/>
    <x v="3"/>
    <x v="3"/>
    <s v="plays"/>
    <x v="708"/>
  </r>
  <r>
    <n v="782"/>
    <x v="1"/>
    <x v="4"/>
    <s v="animation"/>
    <x v="709"/>
  </r>
  <r>
    <n v="783"/>
    <x v="1"/>
    <x v="1"/>
    <s v="rock"/>
    <x v="710"/>
  </r>
  <r>
    <n v="784"/>
    <x v="1"/>
    <x v="2"/>
    <s v="web"/>
    <x v="711"/>
  </r>
  <r>
    <n v="785"/>
    <x v="1"/>
    <x v="4"/>
    <s v="animation"/>
    <x v="157"/>
  </r>
  <r>
    <n v="786"/>
    <x v="1"/>
    <x v="1"/>
    <s v="jazz"/>
    <x v="630"/>
  </r>
  <r>
    <n v="787"/>
    <x v="0"/>
    <x v="1"/>
    <s v="rock"/>
    <x v="712"/>
  </r>
  <r>
    <n v="788"/>
    <x v="2"/>
    <x v="4"/>
    <s v="animation"/>
    <x v="93"/>
  </r>
  <r>
    <n v="789"/>
    <x v="0"/>
    <x v="3"/>
    <s v="plays"/>
    <x v="713"/>
  </r>
  <r>
    <n v="790"/>
    <x v="3"/>
    <x v="3"/>
    <s v="plays"/>
    <x v="714"/>
  </r>
  <r>
    <n v="791"/>
    <x v="0"/>
    <x v="0"/>
    <s v="food trucks"/>
    <x v="715"/>
  </r>
  <r>
    <n v="792"/>
    <x v="0"/>
    <x v="3"/>
    <s v="plays"/>
    <x v="716"/>
  </r>
  <r>
    <n v="793"/>
    <x v="1"/>
    <x v="5"/>
    <s v="nonfiction"/>
    <x v="448"/>
  </r>
  <r>
    <n v="794"/>
    <x v="1"/>
    <x v="1"/>
    <s v="rock"/>
    <x v="717"/>
  </r>
  <r>
    <n v="795"/>
    <x v="0"/>
    <x v="4"/>
    <s v="drama"/>
    <x v="718"/>
  </r>
  <r>
    <n v="796"/>
    <x v="0"/>
    <x v="6"/>
    <s v="mobile games"/>
    <x v="719"/>
  </r>
  <r>
    <n v="797"/>
    <x v="1"/>
    <x v="2"/>
    <s v="web"/>
    <x v="720"/>
  </r>
  <r>
    <n v="798"/>
    <x v="1"/>
    <x v="3"/>
    <s v="plays"/>
    <x v="721"/>
  </r>
  <r>
    <n v="799"/>
    <x v="0"/>
    <x v="3"/>
    <s v="plays"/>
    <x v="722"/>
  </r>
  <r>
    <n v="800"/>
    <x v="0"/>
    <x v="1"/>
    <s v="rock"/>
    <x v="139"/>
  </r>
  <r>
    <n v="801"/>
    <x v="1"/>
    <x v="7"/>
    <s v="photography books"/>
    <x v="723"/>
  </r>
  <r>
    <n v="802"/>
    <x v="1"/>
    <x v="7"/>
    <s v="photography books"/>
    <x v="704"/>
  </r>
  <r>
    <n v="803"/>
    <x v="1"/>
    <x v="3"/>
    <s v="plays"/>
    <x v="724"/>
  </r>
  <r>
    <n v="804"/>
    <x v="1"/>
    <x v="1"/>
    <s v="rock"/>
    <x v="725"/>
  </r>
  <r>
    <n v="805"/>
    <x v="0"/>
    <x v="4"/>
    <s v="documentary"/>
    <x v="660"/>
  </r>
  <r>
    <n v="806"/>
    <x v="1"/>
    <x v="4"/>
    <s v="drama"/>
    <x v="726"/>
  </r>
  <r>
    <n v="807"/>
    <x v="1"/>
    <x v="3"/>
    <s v="plays"/>
    <x v="727"/>
  </r>
  <r>
    <n v="808"/>
    <x v="0"/>
    <x v="0"/>
    <s v="food trucks"/>
    <x v="728"/>
  </r>
  <r>
    <n v="809"/>
    <x v="0"/>
    <x v="4"/>
    <s v="documentary"/>
    <x v="729"/>
  </r>
  <r>
    <n v="810"/>
    <x v="1"/>
    <x v="3"/>
    <s v="plays"/>
    <x v="730"/>
  </r>
  <r>
    <n v="811"/>
    <x v="0"/>
    <x v="6"/>
    <s v="video games"/>
    <x v="731"/>
  </r>
  <r>
    <n v="812"/>
    <x v="1"/>
    <x v="5"/>
    <s v="nonfiction"/>
    <x v="78"/>
  </r>
  <r>
    <n v="813"/>
    <x v="1"/>
    <x v="6"/>
    <s v="video games"/>
    <x v="732"/>
  </r>
  <r>
    <n v="814"/>
    <x v="0"/>
    <x v="1"/>
    <s v="rock"/>
    <x v="733"/>
  </r>
  <r>
    <n v="815"/>
    <x v="1"/>
    <x v="1"/>
    <s v="rock"/>
    <x v="734"/>
  </r>
  <r>
    <n v="816"/>
    <x v="1"/>
    <x v="3"/>
    <s v="plays"/>
    <x v="406"/>
  </r>
  <r>
    <n v="817"/>
    <x v="1"/>
    <x v="5"/>
    <s v="nonfiction"/>
    <x v="735"/>
  </r>
  <r>
    <n v="818"/>
    <x v="1"/>
    <x v="3"/>
    <s v="plays"/>
    <x v="736"/>
  </r>
  <r>
    <n v="819"/>
    <x v="0"/>
    <x v="6"/>
    <s v="video games"/>
    <x v="737"/>
  </r>
  <r>
    <n v="820"/>
    <x v="1"/>
    <x v="1"/>
    <s v="rock"/>
    <x v="192"/>
  </r>
  <r>
    <n v="821"/>
    <x v="1"/>
    <x v="4"/>
    <s v="documentary"/>
    <x v="738"/>
  </r>
  <r>
    <n v="822"/>
    <x v="1"/>
    <x v="1"/>
    <s v="rock"/>
    <x v="739"/>
  </r>
  <r>
    <n v="823"/>
    <x v="1"/>
    <x v="1"/>
    <s v="rock"/>
    <x v="613"/>
  </r>
  <r>
    <n v="824"/>
    <x v="1"/>
    <x v="5"/>
    <s v="nonfiction"/>
    <x v="740"/>
  </r>
  <r>
    <n v="825"/>
    <x v="1"/>
    <x v="4"/>
    <s v="shorts"/>
    <x v="145"/>
  </r>
  <r>
    <n v="826"/>
    <x v="1"/>
    <x v="3"/>
    <s v="plays"/>
    <x v="741"/>
  </r>
  <r>
    <n v="827"/>
    <x v="1"/>
    <x v="4"/>
    <s v="drama"/>
    <x v="742"/>
  </r>
  <r>
    <n v="828"/>
    <x v="0"/>
    <x v="3"/>
    <s v="plays"/>
    <x v="202"/>
  </r>
  <r>
    <n v="829"/>
    <x v="0"/>
    <x v="3"/>
    <s v="plays"/>
    <x v="743"/>
  </r>
  <r>
    <n v="830"/>
    <x v="0"/>
    <x v="3"/>
    <s v="plays"/>
    <x v="744"/>
  </r>
  <r>
    <n v="831"/>
    <x v="1"/>
    <x v="7"/>
    <s v="photography books"/>
    <x v="745"/>
  </r>
  <r>
    <n v="832"/>
    <x v="1"/>
    <x v="5"/>
    <s v="translations"/>
    <x v="746"/>
  </r>
  <r>
    <n v="833"/>
    <x v="1"/>
    <x v="5"/>
    <s v="translations"/>
    <x v="747"/>
  </r>
  <r>
    <n v="834"/>
    <x v="1"/>
    <x v="3"/>
    <s v="plays"/>
    <x v="362"/>
  </r>
  <r>
    <n v="835"/>
    <x v="0"/>
    <x v="2"/>
    <s v="web"/>
    <x v="748"/>
  </r>
  <r>
    <n v="836"/>
    <x v="0"/>
    <x v="1"/>
    <s v="indie rock"/>
    <x v="749"/>
  </r>
  <r>
    <n v="837"/>
    <x v="1"/>
    <x v="1"/>
    <s v="jazz"/>
    <x v="643"/>
  </r>
  <r>
    <n v="838"/>
    <x v="1"/>
    <x v="3"/>
    <s v="plays"/>
    <x v="750"/>
  </r>
  <r>
    <n v="839"/>
    <x v="1"/>
    <x v="4"/>
    <s v="documentary"/>
    <x v="751"/>
  </r>
  <r>
    <n v="840"/>
    <x v="1"/>
    <x v="3"/>
    <s v="plays"/>
    <x v="752"/>
  </r>
  <r>
    <n v="841"/>
    <x v="1"/>
    <x v="2"/>
    <s v="web"/>
    <x v="753"/>
  </r>
  <r>
    <n v="842"/>
    <x v="1"/>
    <x v="2"/>
    <s v="wearables"/>
    <x v="754"/>
  </r>
  <r>
    <n v="843"/>
    <x v="0"/>
    <x v="7"/>
    <s v="photography books"/>
    <x v="755"/>
  </r>
  <r>
    <n v="844"/>
    <x v="3"/>
    <x v="4"/>
    <s v="documentary"/>
    <x v="756"/>
  </r>
  <r>
    <n v="845"/>
    <x v="1"/>
    <x v="2"/>
    <s v="web"/>
    <x v="757"/>
  </r>
  <r>
    <n v="846"/>
    <x v="1"/>
    <x v="2"/>
    <s v="web"/>
    <x v="758"/>
  </r>
  <r>
    <n v="847"/>
    <x v="1"/>
    <x v="0"/>
    <s v="food trucks"/>
    <x v="759"/>
  </r>
  <r>
    <n v="848"/>
    <x v="1"/>
    <x v="4"/>
    <s v="drama"/>
    <x v="760"/>
  </r>
  <r>
    <n v="849"/>
    <x v="1"/>
    <x v="1"/>
    <s v="indie rock"/>
    <x v="761"/>
  </r>
  <r>
    <n v="850"/>
    <x v="0"/>
    <x v="1"/>
    <s v="rock"/>
    <x v="762"/>
  </r>
  <r>
    <n v="851"/>
    <x v="1"/>
    <x v="1"/>
    <s v="electric music"/>
    <x v="444"/>
  </r>
  <r>
    <n v="852"/>
    <x v="0"/>
    <x v="6"/>
    <s v="video games"/>
    <x v="763"/>
  </r>
  <r>
    <n v="853"/>
    <x v="1"/>
    <x v="1"/>
    <s v="indie rock"/>
    <x v="764"/>
  </r>
  <r>
    <n v="854"/>
    <x v="1"/>
    <x v="5"/>
    <s v="fiction"/>
    <x v="765"/>
  </r>
  <r>
    <n v="855"/>
    <x v="1"/>
    <x v="3"/>
    <s v="plays"/>
    <x v="766"/>
  </r>
  <r>
    <n v="856"/>
    <x v="1"/>
    <x v="0"/>
    <s v="food trucks"/>
    <x v="767"/>
  </r>
  <r>
    <n v="857"/>
    <x v="1"/>
    <x v="4"/>
    <s v="shorts"/>
    <x v="768"/>
  </r>
  <r>
    <n v="858"/>
    <x v="0"/>
    <x v="0"/>
    <s v="food trucks"/>
    <x v="769"/>
  </r>
  <r>
    <n v="859"/>
    <x v="0"/>
    <x v="3"/>
    <s v="plays"/>
    <x v="770"/>
  </r>
  <r>
    <n v="860"/>
    <x v="1"/>
    <x v="2"/>
    <s v="wearables"/>
    <x v="771"/>
  </r>
  <r>
    <n v="861"/>
    <x v="1"/>
    <x v="3"/>
    <s v="plays"/>
    <x v="772"/>
  </r>
  <r>
    <n v="862"/>
    <x v="1"/>
    <x v="3"/>
    <s v="plays"/>
    <x v="773"/>
  </r>
  <r>
    <n v="863"/>
    <x v="1"/>
    <x v="4"/>
    <s v="television"/>
    <x v="774"/>
  </r>
  <r>
    <n v="864"/>
    <x v="1"/>
    <x v="4"/>
    <s v="shorts"/>
    <x v="775"/>
  </r>
  <r>
    <n v="865"/>
    <x v="1"/>
    <x v="3"/>
    <s v="plays"/>
    <x v="776"/>
  </r>
  <r>
    <n v="866"/>
    <x v="3"/>
    <x v="7"/>
    <s v="photography books"/>
    <x v="777"/>
  </r>
  <r>
    <n v="867"/>
    <x v="1"/>
    <x v="0"/>
    <s v="food trucks"/>
    <x v="778"/>
  </r>
  <r>
    <n v="868"/>
    <x v="1"/>
    <x v="3"/>
    <s v="plays"/>
    <x v="779"/>
  </r>
  <r>
    <n v="869"/>
    <x v="0"/>
    <x v="4"/>
    <s v="drama"/>
    <x v="780"/>
  </r>
  <r>
    <n v="870"/>
    <x v="0"/>
    <x v="3"/>
    <s v="plays"/>
    <x v="335"/>
  </r>
  <r>
    <n v="871"/>
    <x v="1"/>
    <x v="3"/>
    <s v="plays"/>
    <x v="535"/>
  </r>
  <r>
    <n v="872"/>
    <x v="1"/>
    <x v="4"/>
    <s v="science fiction"/>
    <x v="270"/>
  </r>
  <r>
    <n v="873"/>
    <x v="1"/>
    <x v="7"/>
    <s v="photography books"/>
    <x v="781"/>
  </r>
  <r>
    <n v="874"/>
    <x v="1"/>
    <x v="7"/>
    <s v="photography books"/>
    <x v="782"/>
  </r>
  <r>
    <n v="875"/>
    <x v="0"/>
    <x v="1"/>
    <s v="rock"/>
    <x v="783"/>
  </r>
  <r>
    <n v="876"/>
    <x v="0"/>
    <x v="7"/>
    <s v="photography books"/>
    <x v="784"/>
  </r>
  <r>
    <n v="877"/>
    <x v="0"/>
    <x v="0"/>
    <s v="food trucks"/>
    <x v="785"/>
  </r>
  <r>
    <n v="878"/>
    <x v="0"/>
    <x v="1"/>
    <s v="metal"/>
    <x v="786"/>
  </r>
  <r>
    <n v="879"/>
    <x v="1"/>
    <x v="5"/>
    <s v="nonfiction"/>
    <x v="787"/>
  </r>
  <r>
    <n v="880"/>
    <x v="1"/>
    <x v="1"/>
    <s v="electric music"/>
    <x v="788"/>
  </r>
  <r>
    <n v="881"/>
    <x v="0"/>
    <x v="3"/>
    <s v="plays"/>
    <x v="330"/>
  </r>
  <r>
    <n v="882"/>
    <x v="1"/>
    <x v="3"/>
    <s v="plays"/>
    <x v="789"/>
  </r>
  <r>
    <n v="883"/>
    <x v="1"/>
    <x v="4"/>
    <s v="shorts"/>
    <x v="790"/>
  </r>
  <r>
    <n v="884"/>
    <x v="0"/>
    <x v="3"/>
    <s v="plays"/>
    <x v="791"/>
  </r>
  <r>
    <n v="885"/>
    <x v="1"/>
    <x v="3"/>
    <s v="plays"/>
    <x v="792"/>
  </r>
  <r>
    <n v="886"/>
    <x v="0"/>
    <x v="1"/>
    <s v="indie rock"/>
    <x v="793"/>
  </r>
  <r>
    <n v="887"/>
    <x v="0"/>
    <x v="3"/>
    <s v="plays"/>
    <x v="794"/>
  </r>
  <r>
    <n v="888"/>
    <x v="1"/>
    <x v="3"/>
    <s v="plays"/>
    <x v="795"/>
  </r>
  <r>
    <n v="889"/>
    <x v="1"/>
    <x v="1"/>
    <s v="electric music"/>
    <x v="796"/>
  </r>
  <r>
    <n v="890"/>
    <x v="1"/>
    <x v="1"/>
    <s v="indie rock"/>
    <x v="797"/>
  </r>
  <r>
    <n v="891"/>
    <x v="1"/>
    <x v="4"/>
    <s v="documentary"/>
    <x v="798"/>
  </r>
  <r>
    <n v="892"/>
    <x v="1"/>
    <x v="5"/>
    <s v="translations"/>
    <x v="799"/>
  </r>
  <r>
    <n v="893"/>
    <x v="1"/>
    <x v="4"/>
    <s v="documentary"/>
    <x v="800"/>
  </r>
  <r>
    <n v="894"/>
    <x v="1"/>
    <x v="4"/>
    <s v="television"/>
    <x v="801"/>
  </r>
  <r>
    <n v="895"/>
    <x v="0"/>
    <x v="3"/>
    <s v="plays"/>
    <x v="802"/>
  </r>
  <r>
    <n v="896"/>
    <x v="1"/>
    <x v="0"/>
    <s v="food trucks"/>
    <x v="803"/>
  </r>
  <r>
    <n v="897"/>
    <x v="0"/>
    <x v="3"/>
    <s v="plays"/>
    <x v="212"/>
  </r>
  <r>
    <n v="898"/>
    <x v="0"/>
    <x v="4"/>
    <s v="documentary"/>
    <x v="804"/>
  </r>
  <r>
    <n v="899"/>
    <x v="1"/>
    <x v="1"/>
    <s v="jazz"/>
    <x v="805"/>
  </r>
  <r>
    <n v="900"/>
    <x v="0"/>
    <x v="2"/>
    <s v="web"/>
    <x v="806"/>
  </r>
  <r>
    <n v="901"/>
    <x v="1"/>
    <x v="1"/>
    <s v="rock"/>
    <x v="807"/>
  </r>
  <r>
    <n v="902"/>
    <x v="1"/>
    <x v="2"/>
    <s v="web"/>
    <x v="722"/>
  </r>
  <r>
    <n v="903"/>
    <x v="2"/>
    <x v="5"/>
    <s v="nonfiction"/>
    <x v="477"/>
  </r>
  <r>
    <n v="904"/>
    <x v="0"/>
    <x v="5"/>
    <s v="radio &amp; podcasts"/>
    <x v="259"/>
  </r>
  <r>
    <n v="905"/>
    <x v="1"/>
    <x v="3"/>
    <s v="plays"/>
    <x v="9"/>
  </r>
  <r>
    <n v="906"/>
    <x v="1"/>
    <x v="4"/>
    <s v="documentary"/>
    <x v="808"/>
  </r>
  <r>
    <n v="907"/>
    <x v="0"/>
    <x v="3"/>
    <s v="plays"/>
    <x v="809"/>
  </r>
  <r>
    <n v="908"/>
    <x v="1"/>
    <x v="6"/>
    <s v="video games"/>
    <x v="444"/>
  </r>
  <r>
    <n v="909"/>
    <x v="1"/>
    <x v="3"/>
    <s v="plays"/>
    <x v="384"/>
  </r>
  <r>
    <n v="910"/>
    <x v="3"/>
    <x v="3"/>
    <s v="plays"/>
    <x v="810"/>
  </r>
  <r>
    <n v="911"/>
    <x v="1"/>
    <x v="2"/>
    <s v="web"/>
    <x v="811"/>
  </r>
  <r>
    <n v="912"/>
    <x v="1"/>
    <x v="4"/>
    <s v="drama"/>
    <x v="812"/>
  </r>
  <r>
    <n v="913"/>
    <x v="0"/>
    <x v="4"/>
    <s v="drama"/>
    <x v="813"/>
  </r>
  <r>
    <n v="914"/>
    <x v="0"/>
    <x v="3"/>
    <s v="plays"/>
    <x v="814"/>
  </r>
  <r>
    <n v="915"/>
    <x v="1"/>
    <x v="4"/>
    <s v="television"/>
    <x v="80"/>
  </r>
  <r>
    <n v="916"/>
    <x v="0"/>
    <x v="7"/>
    <s v="photography books"/>
    <x v="815"/>
  </r>
  <r>
    <n v="917"/>
    <x v="2"/>
    <x v="4"/>
    <s v="shorts"/>
    <x v="816"/>
  </r>
  <r>
    <n v="918"/>
    <x v="1"/>
    <x v="5"/>
    <s v="radio &amp; podcasts"/>
    <x v="474"/>
  </r>
  <r>
    <n v="919"/>
    <x v="0"/>
    <x v="3"/>
    <s v="plays"/>
    <x v="817"/>
  </r>
  <r>
    <n v="920"/>
    <x v="1"/>
    <x v="4"/>
    <s v="animation"/>
    <x v="818"/>
  </r>
  <r>
    <n v="921"/>
    <x v="0"/>
    <x v="2"/>
    <s v="web"/>
    <x v="819"/>
  </r>
  <r>
    <n v="922"/>
    <x v="1"/>
    <x v="1"/>
    <s v="world music"/>
    <x v="609"/>
  </r>
  <r>
    <n v="923"/>
    <x v="1"/>
    <x v="3"/>
    <s v="plays"/>
    <x v="547"/>
  </r>
  <r>
    <n v="924"/>
    <x v="1"/>
    <x v="3"/>
    <s v="plays"/>
    <x v="820"/>
  </r>
  <r>
    <n v="925"/>
    <x v="1"/>
    <x v="3"/>
    <s v="plays"/>
    <x v="821"/>
  </r>
  <r>
    <n v="926"/>
    <x v="0"/>
    <x v="0"/>
    <s v="food trucks"/>
    <x v="151"/>
  </r>
  <r>
    <n v="927"/>
    <x v="0"/>
    <x v="3"/>
    <s v="plays"/>
    <x v="822"/>
  </r>
  <r>
    <n v="928"/>
    <x v="1"/>
    <x v="2"/>
    <s v="web"/>
    <x v="823"/>
  </r>
  <r>
    <n v="929"/>
    <x v="1"/>
    <x v="3"/>
    <s v="plays"/>
    <x v="824"/>
  </r>
  <r>
    <n v="930"/>
    <x v="1"/>
    <x v="3"/>
    <s v="plays"/>
    <x v="825"/>
  </r>
  <r>
    <n v="931"/>
    <x v="0"/>
    <x v="3"/>
    <s v="plays"/>
    <x v="826"/>
  </r>
  <r>
    <n v="932"/>
    <x v="1"/>
    <x v="1"/>
    <s v="rock"/>
    <x v="827"/>
  </r>
  <r>
    <n v="933"/>
    <x v="1"/>
    <x v="3"/>
    <s v="plays"/>
    <x v="828"/>
  </r>
  <r>
    <n v="934"/>
    <x v="1"/>
    <x v="3"/>
    <s v="plays"/>
    <x v="829"/>
  </r>
  <r>
    <n v="935"/>
    <x v="1"/>
    <x v="3"/>
    <s v="plays"/>
    <x v="830"/>
  </r>
  <r>
    <n v="936"/>
    <x v="0"/>
    <x v="3"/>
    <s v="plays"/>
    <x v="831"/>
  </r>
  <r>
    <n v="937"/>
    <x v="3"/>
    <x v="4"/>
    <s v="documentary"/>
    <x v="832"/>
  </r>
  <r>
    <n v="938"/>
    <x v="1"/>
    <x v="5"/>
    <s v="fiction"/>
    <x v="833"/>
  </r>
  <r>
    <n v="939"/>
    <x v="0"/>
    <x v="6"/>
    <s v="video games"/>
    <x v="834"/>
  </r>
  <r>
    <n v="940"/>
    <x v="2"/>
    <x v="2"/>
    <s v="web"/>
    <x v="835"/>
  </r>
  <r>
    <n v="941"/>
    <x v="0"/>
    <x v="3"/>
    <s v="plays"/>
    <x v="836"/>
  </r>
  <r>
    <n v="942"/>
    <x v="0"/>
    <x v="3"/>
    <s v="plays"/>
    <x v="837"/>
  </r>
  <r>
    <n v="943"/>
    <x v="1"/>
    <x v="0"/>
    <s v="food trucks"/>
    <x v="219"/>
  </r>
  <r>
    <n v="944"/>
    <x v="0"/>
    <x v="7"/>
    <s v="photography books"/>
    <x v="365"/>
  </r>
  <r>
    <n v="945"/>
    <x v="0"/>
    <x v="7"/>
    <s v="photography books"/>
    <x v="838"/>
  </r>
  <r>
    <n v="946"/>
    <x v="0"/>
    <x v="3"/>
    <s v="plays"/>
    <x v="839"/>
  </r>
  <r>
    <n v="947"/>
    <x v="0"/>
    <x v="3"/>
    <s v="plays"/>
    <x v="840"/>
  </r>
  <r>
    <n v="948"/>
    <x v="3"/>
    <x v="4"/>
    <s v="documentary"/>
    <x v="841"/>
  </r>
  <r>
    <n v="949"/>
    <x v="1"/>
    <x v="2"/>
    <s v="web"/>
    <x v="842"/>
  </r>
  <r>
    <n v="950"/>
    <x v="0"/>
    <x v="3"/>
    <s v="plays"/>
    <x v="843"/>
  </r>
  <r>
    <n v="951"/>
    <x v="1"/>
    <x v="1"/>
    <s v="rock"/>
    <x v="844"/>
  </r>
  <r>
    <n v="952"/>
    <x v="3"/>
    <x v="4"/>
    <s v="documentary"/>
    <x v="845"/>
  </r>
  <r>
    <n v="953"/>
    <x v="0"/>
    <x v="4"/>
    <s v="science fiction"/>
    <x v="846"/>
  </r>
  <r>
    <n v="954"/>
    <x v="1"/>
    <x v="2"/>
    <s v="web"/>
    <x v="110"/>
  </r>
  <r>
    <n v="955"/>
    <x v="1"/>
    <x v="3"/>
    <s v="plays"/>
    <x v="847"/>
  </r>
  <r>
    <n v="956"/>
    <x v="0"/>
    <x v="4"/>
    <s v="science fiction"/>
    <x v="848"/>
  </r>
  <r>
    <n v="957"/>
    <x v="1"/>
    <x v="3"/>
    <s v="plays"/>
    <x v="849"/>
  </r>
  <r>
    <n v="958"/>
    <x v="1"/>
    <x v="4"/>
    <s v="animation"/>
    <x v="780"/>
  </r>
  <r>
    <n v="959"/>
    <x v="0"/>
    <x v="5"/>
    <s v="translations"/>
    <x v="140"/>
  </r>
  <r>
    <n v="960"/>
    <x v="0"/>
    <x v="2"/>
    <s v="web"/>
    <x v="850"/>
  </r>
  <r>
    <n v="961"/>
    <x v="1"/>
    <x v="5"/>
    <s v="translations"/>
    <x v="851"/>
  </r>
  <r>
    <n v="962"/>
    <x v="1"/>
    <x v="0"/>
    <s v="food trucks"/>
    <x v="852"/>
  </r>
  <r>
    <n v="963"/>
    <x v="0"/>
    <x v="7"/>
    <s v="photography books"/>
    <x v="853"/>
  </r>
  <r>
    <n v="964"/>
    <x v="1"/>
    <x v="3"/>
    <s v="plays"/>
    <x v="854"/>
  </r>
  <r>
    <n v="965"/>
    <x v="1"/>
    <x v="1"/>
    <s v="rock"/>
    <x v="67"/>
  </r>
  <r>
    <n v="966"/>
    <x v="1"/>
    <x v="3"/>
    <s v="plays"/>
    <x v="855"/>
  </r>
  <r>
    <n v="967"/>
    <x v="1"/>
    <x v="1"/>
    <s v="world music"/>
    <x v="107"/>
  </r>
  <r>
    <n v="968"/>
    <x v="1"/>
    <x v="0"/>
    <s v="food trucks"/>
    <x v="344"/>
  </r>
  <r>
    <n v="969"/>
    <x v="1"/>
    <x v="3"/>
    <s v="plays"/>
    <x v="856"/>
  </r>
  <r>
    <n v="970"/>
    <x v="0"/>
    <x v="3"/>
    <s v="plays"/>
    <x v="857"/>
  </r>
  <r>
    <n v="971"/>
    <x v="0"/>
    <x v="4"/>
    <s v="television"/>
    <x v="858"/>
  </r>
  <r>
    <n v="972"/>
    <x v="1"/>
    <x v="2"/>
    <s v="web"/>
    <x v="859"/>
  </r>
  <r>
    <n v="973"/>
    <x v="0"/>
    <x v="3"/>
    <s v="plays"/>
    <x v="860"/>
  </r>
  <r>
    <n v="974"/>
    <x v="1"/>
    <x v="1"/>
    <s v="indie rock"/>
    <x v="170"/>
  </r>
  <r>
    <n v="975"/>
    <x v="1"/>
    <x v="3"/>
    <s v="plays"/>
    <x v="861"/>
  </r>
  <r>
    <n v="976"/>
    <x v="1"/>
    <x v="3"/>
    <s v="plays"/>
    <x v="862"/>
  </r>
  <r>
    <n v="977"/>
    <x v="0"/>
    <x v="0"/>
    <s v="food trucks"/>
    <x v="863"/>
  </r>
  <r>
    <n v="978"/>
    <x v="1"/>
    <x v="6"/>
    <s v="video games"/>
    <x v="864"/>
  </r>
  <r>
    <n v="979"/>
    <x v="1"/>
    <x v="3"/>
    <s v="plays"/>
    <x v="527"/>
  </r>
  <r>
    <n v="980"/>
    <x v="0"/>
    <x v="5"/>
    <s v="nonfiction"/>
    <x v="865"/>
  </r>
  <r>
    <n v="981"/>
    <x v="1"/>
    <x v="2"/>
    <s v="web"/>
    <x v="866"/>
  </r>
  <r>
    <n v="982"/>
    <x v="0"/>
    <x v="4"/>
    <s v="documentary"/>
    <x v="867"/>
  </r>
  <r>
    <n v="983"/>
    <x v="1"/>
    <x v="4"/>
    <s v="documentary"/>
    <x v="868"/>
  </r>
  <r>
    <n v="984"/>
    <x v="1"/>
    <x v="3"/>
    <s v="plays"/>
    <x v="105"/>
  </r>
  <r>
    <n v="985"/>
    <x v="0"/>
    <x v="1"/>
    <s v="rock"/>
    <x v="481"/>
  </r>
  <r>
    <n v="986"/>
    <x v="0"/>
    <x v="1"/>
    <s v="rock"/>
    <x v="253"/>
  </r>
  <r>
    <n v="987"/>
    <x v="1"/>
    <x v="4"/>
    <s v="documentary"/>
    <x v="869"/>
  </r>
  <r>
    <n v="988"/>
    <x v="0"/>
    <x v="5"/>
    <s v="radio &amp; podcasts"/>
    <x v="864"/>
  </r>
  <r>
    <n v="989"/>
    <x v="1"/>
    <x v="5"/>
    <s v="translations"/>
    <x v="843"/>
  </r>
  <r>
    <n v="990"/>
    <x v="0"/>
    <x v="4"/>
    <s v="drama"/>
    <x v="289"/>
  </r>
  <r>
    <n v="991"/>
    <x v="1"/>
    <x v="1"/>
    <s v="rock"/>
    <x v="870"/>
  </r>
  <r>
    <n v="992"/>
    <x v="1"/>
    <x v="4"/>
    <s v="drama"/>
    <x v="871"/>
  </r>
  <r>
    <n v="993"/>
    <x v="3"/>
    <x v="7"/>
    <s v="photography books"/>
    <x v="872"/>
  </r>
  <r>
    <n v="994"/>
    <x v="0"/>
    <x v="5"/>
    <s v="translations"/>
    <x v="873"/>
  </r>
  <r>
    <n v="995"/>
    <x v="1"/>
    <x v="0"/>
    <s v="food trucks"/>
    <x v="874"/>
  </r>
  <r>
    <n v="996"/>
    <x v="0"/>
    <x v="3"/>
    <s v="plays"/>
    <x v="875"/>
  </r>
  <r>
    <n v="997"/>
    <x v="3"/>
    <x v="3"/>
    <s v="plays"/>
    <x v="876"/>
  </r>
  <r>
    <n v="998"/>
    <x v="0"/>
    <x v="1"/>
    <s v="indie rock"/>
    <x v="877"/>
  </r>
  <r>
    <n v="999"/>
    <x v="3"/>
    <x v="0"/>
    <s v="food trucks"/>
    <x v="878"/>
  </r>
  <r>
    <m/>
    <x v="4"/>
    <x v="9"/>
    <m/>
    <x v="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045EA-C2D1-4BBF-97F8-5A4EC4A6817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4"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axis="axisCol" showAll="0">
      <items count="6">
        <item x="3"/>
        <item x="0"/>
        <item x="2"/>
        <item x="1"/>
        <item h="1" x="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id" fld="1" subtotal="count" baseField="3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854AC-74CF-458D-8F99-EC44B1B2D70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8" firstHeaderRow="1" firstDataRow="2" firstDataCol="1" rowPageCount="2" colPageCount="1"/>
  <pivotFields count="8"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7" hier="-1"/>
  </pageFields>
  <dataFields count="1">
    <dataField name="Count of outcome" fld="1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E116-97A3-4817-BA9D-B5E0A704CEF3}">
  <sheetPr codeName="Sheet1"/>
  <dimension ref="A1:F14"/>
  <sheetViews>
    <sheetView workbookViewId="0">
      <selection activeCell="I18" sqref="I18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2045</v>
      </c>
    </row>
    <row r="3" spans="1:6" x14ac:dyDescent="0.25">
      <c r="A3" s="8" t="s">
        <v>2047</v>
      </c>
      <c r="B3" s="8" t="s">
        <v>2044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2043</v>
      </c>
      <c r="E8">
        <v>4</v>
      </c>
      <c r="F8">
        <v>4</v>
      </c>
    </row>
    <row r="9" spans="1:6" x14ac:dyDescent="0.2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02E3-8608-4C64-AE82-38BCF27687B6}">
  <sheetPr codeName="Sheet2"/>
  <dimension ref="A1:F18"/>
  <sheetViews>
    <sheetView workbookViewId="0">
      <selection activeCell="D14" sqref="D1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2031</v>
      </c>
      <c r="B1" t="s">
        <v>2045</v>
      </c>
    </row>
    <row r="2" spans="1:6" x14ac:dyDescent="0.25">
      <c r="A2" s="8" t="s">
        <v>2050</v>
      </c>
      <c r="B2" t="s">
        <v>2045</v>
      </c>
    </row>
    <row r="4" spans="1:6" x14ac:dyDescent="0.25">
      <c r="A4" s="8" t="s">
        <v>2046</v>
      </c>
      <c r="B4" s="8" t="s">
        <v>2044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9" t="s">
        <v>2051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2052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2053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2054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2055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2056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2057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2058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2059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2060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2061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2062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33F8-3356-47AA-BEE1-9AFD2F80A052}">
  <sheetPr codeName="Sheet4"/>
  <dimension ref="A1:H13"/>
  <sheetViews>
    <sheetView workbookViewId="0">
      <selection activeCell="C14" sqref="C14"/>
    </sheetView>
  </sheetViews>
  <sheetFormatPr defaultRowHeight="15.75" x14ac:dyDescent="0.25"/>
  <cols>
    <col min="1" max="1" width="26.25" customWidth="1"/>
    <col min="2" max="2" width="16.75" customWidth="1"/>
    <col min="3" max="3" width="14.5" customWidth="1"/>
    <col min="4" max="4" width="16.5" customWidth="1"/>
    <col min="5" max="5" width="14.75" customWidth="1"/>
    <col min="6" max="6" width="20" customWidth="1"/>
    <col min="7" max="7" width="17.625" customWidth="1"/>
    <col min="8" max="8" width="19" customWidth="1"/>
  </cols>
  <sheetData>
    <row r="1" spans="1:8" x14ac:dyDescent="0.25">
      <c r="A1" t="s">
        <v>2063</v>
      </c>
      <c r="B1" t="s">
        <v>2064</v>
      </c>
      <c r="C1" t="s">
        <v>2065</v>
      </c>
      <c r="D1" t="s">
        <v>2066</v>
      </c>
      <c r="E1" t="s">
        <v>2067</v>
      </c>
      <c r="F1" t="s">
        <v>2068</v>
      </c>
      <c r="G1" t="s">
        <v>2069</v>
      </c>
      <c r="H1" t="s">
        <v>2070</v>
      </c>
    </row>
    <row r="2" spans="1:8" x14ac:dyDescent="0.25">
      <c r="A2" t="s">
        <v>2071</v>
      </c>
      <c r="B2">
        <f>COUNTIFS(Crowdfunding!P:P, "successful", Crowdfunding!C:C, "&lt;1000")</f>
        <v>30</v>
      </c>
      <c r="C2">
        <f>COUNTIFS(Crowdfunding!P:P, "failed", Crowdfunding!C:C, "&lt;1000")</f>
        <v>20</v>
      </c>
      <c r="D2">
        <f>COUNTIFS(Crowdfunding!P:P, "canceled", Crowdfunding!C:C, "&lt;1000")</f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2072</v>
      </c>
      <c r="B3">
        <f>COUNTIFS(Crowdfunding!P:P, "successful", Crowdfunding!C:C, "&gt;1000", Crowdfunding!C:C, "&lt;4999")</f>
        <v>185</v>
      </c>
      <c r="C3">
        <f>COUNTIFS(Crowdfunding!P:P, "failed", Crowdfunding!C:C, "&gt;1000", Crowdfunding!C:C, "&lt;4999")</f>
        <v>37</v>
      </c>
      <c r="D3">
        <f>COUNTIFS(Crowdfunding!P:P, "canceled", Crowdfunding!C:C, "&gt;1000", Crowdfunding!C:C, "&lt;4999")</f>
        <v>2</v>
      </c>
      <c r="E3">
        <f t="shared" ref="E3:E13" si="0">B3+C3+D3</f>
        <v>224</v>
      </c>
      <c r="F3" s="12">
        <f t="shared" ref="F3:F13" si="1">B3/E3</f>
        <v>0.8258928571428571</v>
      </c>
      <c r="G3" s="12">
        <f t="shared" ref="G3:G13" si="2">C3/E3</f>
        <v>0.16517857142857142</v>
      </c>
      <c r="H3" s="12">
        <f t="shared" ref="H3:H13" si="3">D3/E3</f>
        <v>8.9285714285714281E-3</v>
      </c>
    </row>
    <row r="4" spans="1:8" x14ac:dyDescent="0.25">
      <c r="A4" t="s">
        <v>2073</v>
      </c>
      <c r="B4">
        <f>COUNTIFS(Crowdfunding!P:P, "successful", Crowdfunding!C:C, "&gt;5000", Crowdfunding!C:C, "&lt;9999")</f>
        <v>157</v>
      </c>
      <c r="C4">
        <f>COUNTIFS(Crowdfunding!P:P, "failed", Crowdfunding!C:C, "&gt;5000", Crowdfunding!C:C, "&lt;9999")</f>
        <v>125</v>
      </c>
      <c r="D4">
        <f>COUNTIFS(Crowdfunding!P:P, "canceled", Crowdfunding!C:C, "&gt;5000", Crowdfunding!C:C, "&lt;9999")</f>
        <v>25</v>
      </c>
      <c r="E4">
        <f t="shared" si="0"/>
        <v>307</v>
      </c>
      <c r="F4" s="12">
        <f t="shared" si="1"/>
        <v>0.51140065146579805</v>
      </c>
      <c r="G4" s="12">
        <f t="shared" si="2"/>
        <v>0.40716612377850164</v>
      </c>
      <c r="H4" s="12">
        <f t="shared" si="3"/>
        <v>8.143322475570032E-2</v>
      </c>
    </row>
    <row r="5" spans="1:8" x14ac:dyDescent="0.25">
      <c r="A5" t="s">
        <v>2074</v>
      </c>
      <c r="B5">
        <f>COUNTIFS(Crowdfunding!P:P, "successful", Crowdfunding!C:C, "&gt;10000", Crowdfunding!C:C, "&lt;14999")</f>
        <v>2</v>
      </c>
      <c r="C5">
        <f>COUNTIFS(Crowdfunding!P:P, "failed", Crowdfunding!C:C, "&gt;10000", Crowdfunding!C:C, "&lt;14999")</f>
        <v>0</v>
      </c>
      <c r="D5">
        <f>COUNTIFS(Crowdfunding!P:P, "canceled", Crowdfunding!C:C, "&gt;10000", Crowdfunding!C:C, "&lt;14999")</f>
        <v>0</v>
      </c>
      <c r="E5">
        <f t="shared" si="0"/>
        <v>2</v>
      </c>
      <c r="F5" s="12">
        <f t="shared" si="1"/>
        <v>1</v>
      </c>
      <c r="G5" s="12">
        <f t="shared" si="2"/>
        <v>0</v>
      </c>
      <c r="H5" s="12">
        <f t="shared" si="3"/>
        <v>0</v>
      </c>
    </row>
    <row r="6" spans="1:8" x14ac:dyDescent="0.25">
      <c r="A6" t="s">
        <v>2075</v>
      </c>
      <c r="B6">
        <f>COUNTIFS(Crowdfunding!P:P, "successful", Crowdfunding!C:C, "&gt;15000", Crowdfunding!C:C, "&lt;19999")</f>
        <v>10</v>
      </c>
      <c r="C6">
        <f>COUNTIFS(Crowdfunding!P:P, "failed", Crowdfunding!C:C, "&gt;15000", Crowdfunding!C:C, "&lt;19999")</f>
        <v>0</v>
      </c>
      <c r="D6">
        <f>COUNTIFS(Crowdfunding!P:P, "canceled", Crowdfunding!C:C, "&gt;15000", Crowdfunding!C:C, "&lt;19999")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11" t="s">
        <v>2078</v>
      </c>
      <c r="B7">
        <f>COUNTIFS(Crowdfunding!P:P, "successful", Crowdfunding!C:C, "&gt;20000", Crowdfunding!C:C, "&lt;24999")</f>
        <v>5</v>
      </c>
      <c r="C7">
        <f>COUNTIFS(Crowdfunding!P:P, "failed", Crowdfunding!C:C, "&gt;20000", Crowdfunding!C:C, "&lt;24999")</f>
        <v>0</v>
      </c>
      <c r="D7">
        <f>COUNTIFS(Crowdfunding!P:P, "canceled", Crowdfunding!C:C, "&gt;20000", Crowdfunding!C:C, "&lt;24999")</f>
        <v>0</v>
      </c>
      <c r="E7">
        <f t="shared" si="0"/>
        <v>5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2077</v>
      </c>
      <c r="B8">
        <f>COUNTIFS(Crowdfunding!P:P, "successful", Crowdfunding!C:C, "&gt;25000", Crowdfunding!C:C, "&lt;29999")</f>
        <v>10</v>
      </c>
      <c r="C8">
        <f>COUNTIFS(Crowdfunding!P:P, "failed", Crowdfunding!C:C, "&gt;25000", Crowdfunding!C:C, "&lt;29999")</f>
        <v>3</v>
      </c>
      <c r="D8">
        <f>COUNTIFS(Crowdfunding!P:P, "canceled", Crowdfunding!C:C, "&gt;25000", Crowdfunding!C:C, "&lt;29999")</f>
        <v>0</v>
      </c>
      <c r="E8">
        <f t="shared" si="0"/>
        <v>13</v>
      </c>
      <c r="F8" s="12">
        <f t="shared" si="1"/>
        <v>0.76923076923076927</v>
      </c>
      <c r="G8" s="12">
        <f t="shared" si="2"/>
        <v>0.23076923076923078</v>
      </c>
      <c r="H8" s="12">
        <f t="shared" si="3"/>
        <v>0</v>
      </c>
    </row>
    <row r="9" spans="1:8" x14ac:dyDescent="0.25">
      <c r="A9" t="s">
        <v>2076</v>
      </c>
      <c r="B9">
        <f>COUNTIFS(Crowdfunding!P:P, "successful", Crowdfunding!C:C, "&gt;30000", Crowdfunding!C:C, "&lt;34999")</f>
        <v>7</v>
      </c>
      <c r="C9">
        <f>COUNTIFS(Crowdfunding!P:P, "failed", Crowdfunding!C:C, "&gt;30000", Crowdfunding!C:C, "&lt;34999")</f>
        <v>0</v>
      </c>
      <c r="D9">
        <f>COUNTIFS(Crowdfunding!P:P, "canceled", Crowdfunding!C:C, "&gt;30000", Crowdfunding!C:C, "&lt;34999")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2079</v>
      </c>
      <c r="B10">
        <f>COUNTIFS(Crowdfunding!P:P, "successful", Crowdfunding!C:C, "&gt;35000", Crowdfunding!C:C, "&lt;39999")</f>
        <v>7</v>
      </c>
      <c r="C10">
        <f>COUNTIFS(Crowdfunding!P:P, "failed", Crowdfunding!C:C, "&gt;35000", Crowdfunding!C:C, "&lt;39999")</f>
        <v>3</v>
      </c>
      <c r="D10">
        <f>COUNTIFS(Crowdfunding!P:P, "canceled", Crowdfunding!C:C, "&gt;35000", Crowdfunding!C:C, "&lt;39999")</f>
        <v>1</v>
      </c>
      <c r="E10">
        <f t="shared" si="0"/>
        <v>11</v>
      </c>
      <c r="F10" s="12">
        <f t="shared" si="1"/>
        <v>0.63636363636363635</v>
      </c>
      <c r="G10" s="12">
        <f t="shared" si="2"/>
        <v>0.27272727272727271</v>
      </c>
      <c r="H10" s="12">
        <f t="shared" si="3"/>
        <v>9.0909090909090912E-2</v>
      </c>
    </row>
    <row r="11" spans="1:8" x14ac:dyDescent="0.25">
      <c r="A11" t="s">
        <v>2080</v>
      </c>
      <c r="B11">
        <f>COUNTIFS(Crowdfunding!P:P, "successful", Crowdfunding!C:C, "&gt;40000", Crowdfunding!C:C, "&lt;44999")</f>
        <v>11</v>
      </c>
      <c r="C11">
        <f>COUNTIFS(Crowdfunding!P:P, "failed", Crowdfunding!C:C, "&gt;40000", Crowdfunding!C:C, "&lt;44999")</f>
        <v>3</v>
      </c>
      <c r="D11">
        <f>COUNTIFS(Crowdfunding!P:P, "canceled", Crowdfunding!C:C, "&gt;40000", Crowdfunding!C:C, "&lt;44999")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2081</v>
      </c>
      <c r="B12">
        <f>COUNTIFS(Crowdfunding!P:P, "successful", Crowdfunding!C:C, "&gt;45000", Crowdfunding!C:C, "&lt;49999")</f>
        <v>8</v>
      </c>
      <c r="C12">
        <f>COUNTIFS(Crowdfunding!P:P, "failed", Crowdfunding!C:C, "&gt;45000", Crowdfunding!C:C, "&lt;49999")</f>
        <v>3</v>
      </c>
      <c r="D12">
        <f>COUNTIFS(Crowdfunding!P:P, "canceled", Crowdfunding!C:C, "&gt;45000", Crowdfunding!C:C, "&lt;49999")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2082</v>
      </c>
      <c r="B13">
        <f>COUNTIFS(Crowdfunding!P:P, "successful", Crowdfunding!C:C, "&gt;=50000")</f>
        <v>114</v>
      </c>
      <c r="C13">
        <f>COUNTIFS(Crowdfunding!P:P, "failed", Crowdfunding!C:C, "&gt;=50000")</f>
        <v>163</v>
      </c>
      <c r="D13">
        <f>COUNTIFS(Crowdfunding!P:P, "canceled", Crowdfunding!C:C, 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540-A45F-4F16-8CD9-696316FF13D7}">
  <dimension ref="A1:J566"/>
  <sheetViews>
    <sheetView tabSelected="1" workbookViewId="0">
      <selection activeCell="I9" sqref="I9"/>
    </sheetView>
  </sheetViews>
  <sheetFormatPr defaultRowHeight="15.75" x14ac:dyDescent="0.25"/>
  <cols>
    <col min="1" max="1" width="13" customWidth="1"/>
    <col min="2" max="2" width="21.125" customWidth="1"/>
    <col min="4" max="4" width="17.75" customWidth="1"/>
    <col min="5" max="5" width="13.625" customWidth="1"/>
    <col min="8" max="8" width="12.25" customWidth="1"/>
    <col min="9" max="9" width="16.375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I1" s="13" t="s">
        <v>2083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I2" s="13" t="s">
        <v>20</v>
      </c>
      <c r="J2" s="13" t="s">
        <v>14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H3" s="13" t="s">
        <v>2084</v>
      </c>
      <c r="I3">
        <f>AVERAGE(B:B)</f>
        <v>851.14690265486729</v>
      </c>
      <c r="J3">
        <f>AVERAGE(E:E)</f>
        <v>585.61538461538464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s="13" t="s">
        <v>2085</v>
      </c>
      <c r="I4">
        <f>MEDIAN(B:B)</f>
        <v>201</v>
      </c>
      <c r="J4">
        <f>MEDIAN(E:E)</f>
        <v>114.5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 s="13" t="s">
        <v>2086</v>
      </c>
      <c r="I5">
        <f>MIN(B:B)</f>
        <v>16</v>
      </c>
      <c r="J5">
        <f>MIN(E:E)</f>
        <v>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H6" s="13" t="s">
        <v>2087</v>
      </c>
      <c r="I6">
        <f>MAX(B:B)</f>
        <v>7295</v>
      </c>
      <c r="J6">
        <f>MAX(E:E)</f>
        <v>6080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s="13" t="s">
        <v>2088</v>
      </c>
      <c r="I7">
        <f>_xlfn.VAR.P(B:B)</f>
        <v>1603373.7324019109</v>
      </c>
      <c r="J7">
        <f>_xlfn.VAR.P(E:E)</f>
        <v>921574.68174133555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H8" s="13" t="s">
        <v>2089</v>
      </c>
      <c r="I8">
        <f>_xlfn.STDEV.P(B:B)</f>
        <v>1266.2439466397898</v>
      </c>
      <c r="J8">
        <f>_xlfn.STDEV.P(E:E)</f>
        <v>959.98681331637863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9" priority="11" operator="containsText" text="canceled">
      <formula>NOT(ISERROR(SEARCH("canceled",A1)))</formula>
    </cfRule>
    <cfRule type="containsText" dxfId="18" priority="12" operator="containsText" text="live">
      <formula>NOT(ISERROR(SEARCH("live",A1)))</formula>
    </cfRule>
    <cfRule type="containsText" dxfId="17" priority="13" operator="containsText" text="successful">
      <formula>NOT(ISERROR(SEARCH("successful",A1)))</formula>
    </cfRule>
    <cfRule type="containsText" dxfId="16" priority="14" operator="containsText" text="failed">
      <formula>NOT(ISERROR(SEARCH("failed",A1)))</formula>
    </cfRule>
    <cfRule type="containsText" dxfId="15" priority="15" operator="containsText" text="canceled">
      <formula>NOT(ISERROR(SEARCH("canceled",A1)))</formula>
    </cfRule>
    <cfRule type="expression" dxfId="14" priority="16">
      <formula>A2=failed</formula>
    </cfRule>
    <cfRule type="containsText" dxfId="13" priority="17" operator="containsText" text="canceled">
      <formula>NOT(ISERROR(SEARCH("canceled",A1)))</formula>
    </cfRule>
    <cfRule type="containsText" dxfId="12" priority="18" operator="containsText" text="live">
      <formula>NOT(ISERROR(SEARCH("live",A1)))</formula>
    </cfRule>
    <cfRule type="containsText" dxfId="11" priority="19" operator="containsText" text="successful">
      <formula>NOT(ISERROR(SEARCH("successful",A1)))</formula>
    </cfRule>
    <cfRule type="containsText" dxfId="10" priority="20" operator="containsText" text="failed">
      <formula>NOT(ISERROR(SEARCH("failed",A1)))</formula>
    </cfRule>
  </conditionalFormatting>
  <conditionalFormatting sqref="D1:D1047940">
    <cfRule type="containsText" dxfId="9" priority="1" operator="containsText" text="canceled">
      <formula>NOT(ISERROR(SEARCH("canceled",D1)))</formula>
    </cfRule>
    <cfRule type="containsText" dxfId="8" priority="2" operator="containsText" text="live">
      <formula>NOT(ISERROR(SEARCH("live",D1)))</formula>
    </cfRule>
    <cfRule type="containsText" dxfId="7" priority="3" operator="containsText" text="successful">
      <formula>NOT(ISERROR(SEARCH("successful",D1)))</formula>
    </cfRule>
    <cfRule type="containsText" dxfId="6" priority="4" operator="containsText" text="failed">
      <formula>NOT(ISERROR(SEARCH("failed",D1)))</formula>
    </cfRule>
    <cfRule type="containsText" dxfId="5" priority="5" operator="containsText" text="canceled">
      <formula>NOT(ISERROR(SEARCH("canceled",D1)))</formula>
    </cfRule>
    <cfRule type="expression" dxfId="4" priority="6">
      <formula>D2=failed</formula>
    </cfRule>
    <cfRule type="containsText" dxfId="3" priority="7" operator="containsText" text="canceled">
      <formula>NOT(ISERROR(SEARCH("canceled",D1)))</formula>
    </cfRule>
    <cfRule type="containsText" dxfId="2" priority="8" operator="containsText" text="live">
      <formula>NOT(ISERROR(SEARCH("live",D1)))</formula>
    </cfRule>
    <cfRule type="containsText" dxfId="1" priority="9" operator="containsText" text="successful">
      <formula>NOT(ISERROR(SEARCH("successful",D1)))</formula>
    </cfRule>
    <cfRule type="containsText" dxfId="0" priority="10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workbookViewId="0">
      <selection activeCell="F1" sqref="F1:F1048576"/>
    </sheetView>
  </sheetViews>
  <sheetFormatPr defaultColWidth="11" defaultRowHeight="15.75" x14ac:dyDescent="0.25"/>
  <cols>
    <col min="1" max="1" width="30.625" bestFit="1" customWidth="1"/>
    <col min="2" max="2" width="33.5" style="3" customWidth="1"/>
    <col min="5" max="5" width="17.625" style="5" customWidth="1"/>
    <col min="6" max="6" width="13" bestFit="1" customWidth="1"/>
    <col min="7" max="7" width="16" customWidth="1"/>
    <col min="9" max="10" width="11.125" bestFit="1" customWidth="1"/>
    <col min="13" max="13" width="28" bestFit="1" customWidth="1"/>
    <col min="15" max="15" width="4.125" bestFit="1" customWidth="1"/>
    <col min="17" max="17" width="15.625" customWidth="1"/>
    <col min="18" max="18" width="12.5" customWidth="1"/>
    <col min="19" max="19" width="22.125" customWidth="1"/>
    <col min="20" max="20" width="21.25" customWidth="1"/>
  </cols>
  <sheetData>
    <row r="1" spans="1:2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4" t="s">
        <v>2029</v>
      </c>
      <c r="F1" s="1" t="s">
        <v>5</v>
      </c>
      <c r="G1" s="1" t="s">
        <v>2030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2028</v>
      </c>
      <c r="N1" s="1" t="s">
        <v>6</v>
      </c>
      <c r="O1" s="1" t="s">
        <v>2027</v>
      </c>
      <c r="P1" s="1" t="s">
        <v>4</v>
      </c>
      <c r="Q1" s="1" t="s">
        <v>2031</v>
      </c>
      <c r="R1" s="1" t="s">
        <v>2032</v>
      </c>
      <c r="S1" s="1" t="s">
        <v>2048</v>
      </c>
      <c r="T1" s="1" t="s">
        <v>2049</v>
      </c>
    </row>
    <row r="2" spans="1:20" x14ac:dyDescent="0.25">
      <c r="A2" t="s">
        <v>12</v>
      </c>
      <c r="B2" s="3" t="s">
        <v>13</v>
      </c>
      <c r="C2">
        <v>100</v>
      </c>
      <c r="D2">
        <v>0</v>
      </c>
      <c r="E2" s="7">
        <f>D2/C2*100</f>
        <v>0</v>
      </c>
      <c r="F2">
        <v>0</v>
      </c>
      <c r="G2">
        <f t="shared" ref="G2:G65" si="0">IF(F2 = 0, 0, D2/F2)</f>
        <v>0</v>
      </c>
      <c r="H2" t="s">
        <v>16</v>
      </c>
      <c r="I2">
        <v>1448690400</v>
      </c>
      <c r="J2">
        <v>1450159200</v>
      </c>
      <c r="K2" t="b">
        <v>0</v>
      </c>
      <c r="L2" t="b">
        <v>0</v>
      </c>
      <c r="M2" t="s">
        <v>17</v>
      </c>
      <c r="N2" t="s">
        <v>15</v>
      </c>
      <c r="O2">
        <v>0</v>
      </c>
      <c r="P2" t="s">
        <v>14</v>
      </c>
      <c r="Q2" t="str">
        <f>LEFT(M2, FIND("/", M2) - 1)</f>
        <v>food</v>
      </c>
      <c r="R2" t="str">
        <f>MID(M2, FIND("/", M2) + 1, LEN(M2))</f>
        <v>food trucks</v>
      </c>
      <c r="S2" s="10">
        <f>(((I2/60)/60)/24)+DATE(1970,1,1)</f>
        <v>42336.25</v>
      </c>
      <c r="T2" s="10">
        <f>(((J2/60)/60)/24)+DATE(1970,1,1)</f>
        <v>42353.25</v>
      </c>
    </row>
    <row r="3" spans="1:20" x14ac:dyDescent="0.25">
      <c r="A3" t="s">
        <v>18</v>
      </c>
      <c r="B3" s="3" t="s">
        <v>19</v>
      </c>
      <c r="C3">
        <v>1400</v>
      </c>
      <c r="D3">
        <v>14560</v>
      </c>
      <c r="E3" s="7">
        <f t="shared" ref="E3:E66" si="1">D3/C3*100</f>
        <v>1040</v>
      </c>
      <c r="F3">
        <v>158</v>
      </c>
      <c r="G3">
        <f t="shared" si="0"/>
        <v>92.151898734177209</v>
      </c>
      <c r="H3" t="s">
        <v>22</v>
      </c>
      <c r="I3">
        <v>1408424400</v>
      </c>
      <c r="J3">
        <v>1408597200</v>
      </c>
      <c r="K3" t="b">
        <v>0</v>
      </c>
      <c r="L3" t="b">
        <v>1</v>
      </c>
      <c r="M3" t="s">
        <v>23</v>
      </c>
      <c r="N3" t="s">
        <v>21</v>
      </c>
      <c r="O3">
        <v>1</v>
      </c>
      <c r="P3" t="s">
        <v>20</v>
      </c>
      <c r="Q3" t="str">
        <f t="shared" ref="Q3:Q66" si="2">LEFT(M3, FIND("/", M3) - 1)</f>
        <v>music</v>
      </c>
      <c r="R3" t="str">
        <f t="shared" ref="R3:R66" si="3">MID(M3, FIND("/", M3) + 1, LEN(M3))</f>
        <v>rock</v>
      </c>
      <c r="S3" s="10">
        <f t="shared" ref="S3:S66" si="4">(((I3/60)/60)/24)+DATE(1970,1,1)</f>
        <v>41870.208333333336</v>
      </c>
      <c r="T3" s="10">
        <f t="shared" ref="T3:T66" si="5">(((J3/60)/60)/24)+DATE(1970,1,1)</f>
        <v>41872.208333333336</v>
      </c>
    </row>
    <row r="4" spans="1:20" ht="31.5" x14ac:dyDescent="0.25">
      <c r="A4" t="s">
        <v>24</v>
      </c>
      <c r="B4" s="3" t="s">
        <v>25</v>
      </c>
      <c r="C4">
        <v>108400</v>
      </c>
      <c r="D4">
        <v>142523</v>
      </c>
      <c r="E4" s="7">
        <f t="shared" si="1"/>
        <v>131.4787822878229</v>
      </c>
      <c r="F4">
        <v>1425</v>
      </c>
      <c r="G4">
        <f t="shared" si="0"/>
        <v>100.01614035087719</v>
      </c>
      <c r="H4" t="s">
        <v>27</v>
      </c>
      <c r="I4">
        <v>1384668000</v>
      </c>
      <c r="J4">
        <v>1384840800</v>
      </c>
      <c r="K4" t="b">
        <v>0</v>
      </c>
      <c r="L4" t="b">
        <v>0</v>
      </c>
      <c r="M4" t="s">
        <v>28</v>
      </c>
      <c r="N4" t="s">
        <v>26</v>
      </c>
      <c r="O4">
        <v>2</v>
      </c>
      <c r="P4" t="s">
        <v>20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.5" x14ac:dyDescent="0.25">
      <c r="A5" t="s">
        <v>29</v>
      </c>
      <c r="B5" s="6" t="s">
        <v>30</v>
      </c>
      <c r="C5">
        <v>4200</v>
      </c>
      <c r="D5">
        <v>2477</v>
      </c>
      <c r="E5" s="7">
        <f t="shared" si="1"/>
        <v>58.976190476190467</v>
      </c>
      <c r="F5">
        <v>24</v>
      </c>
      <c r="G5">
        <f t="shared" si="0"/>
        <v>103.20833333333333</v>
      </c>
      <c r="H5" t="s">
        <v>22</v>
      </c>
      <c r="I5">
        <v>1565499600</v>
      </c>
      <c r="J5">
        <v>1568955600</v>
      </c>
      <c r="K5" t="b">
        <v>0</v>
      </c>
      <c r="L5" t="b">
        <v>0</v>
      </c>
      <c r="M5" t="s">
        <v>23</v>
      </c>
      <c r="N5" t="s">
        <v>21</v>
      </c>
      <c r="O5">
        <v>3</v>
      </c>
      <c r="P5" t="s">
        <v>14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25">
      <c r="A6" t="s">
        <v>31</v>
      </c>
      <c r="B6" s="3" t="s">
        <v>32</v>
      </c>
      <c r="C6">
        <v>7600</v>
      </c>
      <c r="D6">
        <v>5265</v>
      </c>
      <c r="E6" s="7">
        <f t="shared" si="1"/>
        <v>69.276315789473685</v>
      </c>
      <c r="F6">
        <v>53</v>
      </c>
      <c r="G6">
        <f t="shared" si="0"/>
        <v>99.339622641509436</v>
      </c>
      <c r="H6" t="s">
        <v>22</v>
      </c>
      <c r="I6">
        <v>1547964000</v>
      </c>
      <c r="J6">
        <v>1548309600</v>
      </c>
      <c r="K6" t="b">
        <v>0</v>
      </c>
      <c r="L6" t="b">
        <v>0</v>
      </c>
      <c r="M6" t="s">
        <v>33</v>
      </c>
      <c r="N6" t="s">
        <v>21</v>
      </c>
      <c r="O6">
        <v>4</v>
      </c>
      <c r="P6" t="s">
        <v>14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25">
      <c r="A7" t="s">
        <v>34</v>
      </c>
      <c r="B7" s="3" t="s">
        <v>35</v>
      </c>
      <c r="C7">
        <v>7600</v>
      </c>
      <c r="D7">
        <v>13195</v>
      </c>
      <c r="E7" s="7">
        <f t="shared" si="1"/>
        <v>173.61842105263159</v>
      </c>
      <c r="F7">
        <v>174</v>
      </c>
      <c r="G7">
        <f t="shared" si="0"/>
        <v>75.833333333333329</v>
      </c>
      <c r="H7" t="s">
        <v>37</v>
      </c>
      <c r="I7">
        <v>1346130000</v>
      </c>
      <c r="J7">
        <v>1347080400</v>
      </c>
      <c r="K7" t="b">
        <v>0</v>
      </c>
      <c r="L7" t="b">
        <v>0</v>
      </c>
      <c r="M7" t="s">
        <v>33</v>
      </c>
      <c r="N7" t="s">
        <v>36</v>
      </c>
      <c r="O7">
        <v>5</v>
      </c>
      <c r="P7" t="s">
        <v>20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25">
      <c r="A8" t="s">
        <v>38</v>
      </c>
      <c r="B8" s="3" t="s">
        <v>39</v>
      </c>
      <c r="C8">
        <v>5200</v>
      </c>
      <c r="D8">
        <v>1090</v>
      </c>
      <c r="E8" s="7">
        <f t="shared" si="1"/>
        <v>20.961538461538463</v>
      </c>
      <c r="F8">
        <v>18</v>
      </c>
      <c r="G8">
        <f t="shared" si="0"/>
        <v>60.555555555555557</v>
      </c>
      <c r="H8" t="s">
        <v>41</v>
      </c>
      <c r="I8">
        <v>1505278800</v>
      </c>
      <c r="J8">
        <v>1505365200</v>
      </c>
      <c r="K8" t="b">
        <v>0</v>
      </c>
      <c r="L8" t="b">
        <v>0</v>
      </c>
      <c r="M8" t="s">
        <v>42</v>
      </c>
      <c r="N8" t="s">
        <v>40</v>
      </c>
      <c r="O8">
        <v>6</v>
      </c>
      <c r="P8" t="s">
        <v>14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25">
      <c r="A9" t="s">
        <v>43</v>
      </c>
      <c r="B9" s="3" t="s">
        <v>44</v>
      </c>
      <c r="C9">
        <v>4500</v>
      </c>
      <c r="D9">
        <v>14741</v>
      </c>
      <c r="E9" s="7">
        <f t="shared" si="1"/>
        <v>327.57777777777778</v>
      </c>
      <c r="F9">
        <v>227</v>
      </c>
      <c r="G9">
        <f t="shared" si="0"/>
        <v>64.93832599118943</v>
      </c>
      <c r="H9" t="s">
        <v>37</v>
      </c>
      <c r="I9">
        <v>1439442000</v>
      </c>
      <c r="J9">
        <v>1439614800</v>
      </c>
      <c r="K9" t="b">
        <v>0</v>
      </c>
      <c r="L9" t="b">
        <v>0</v>
      </c>
      <c r="M9" t="s">
        <v>33</v>
      </c>
      <c r="N9" t="s">
        <v>36</v>
      </c>
      <c r="O9">
        <v>7</v>
      </c>
      <c r="P9" t="s">
        <v>20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25">
      <c r="A10" t="s">
        <v>45</v>
      </c>
      <c r="B10" s="3" t="s">
        <v>46</v>
      </c>
      <c r="C10">
        <v>110100</v>
      </c>
      <c r="D10">
        <v>21946</v>
      </c>
      <c r="E10" s="7">
        <f t="shared" si="1"/>
        <v>19.932788374205266</v>
      </c>
      <c r="F10">
        <v>708</v>
      </c>
      <c r="G10">
        <f t="shared" si="0"/>
        <v>30.997175141242938</v>
      </c>
      <c r="H10" t="s">
        <v>37</v>
      </c>
      <c r="I10">
        <v>1281330000</v>
      </c>
      <c r="J10">
        <v>1281502800</v>
      </c>
      <c r="K10" t="b">
        <v>0</v>
      </c>
      <c r="L10" t="b">
        <v>0</v>
      </c>
      <c r="M10" t="s">
        <v>33</v>
      </c>
      <c r="N10" t="s">
        <v>36</v>
      </c>
      <c r="O10">
        <v>8</v>
      </c>
      <c r="P10" t="s">
        <v>47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25">
      <c r="A11" t="s">
        <v>48</v>
      </c>
      <c r="B11" s="3" t="s">
        <v>49</v>
      </c>
      <c r="C11">
        <v>6200</v>
      </c>
      <c r="D11">
        <v>3208</v>
      </c>
      <c r="E11" s="7">
        <f t="shared" si="1"/>
        <v>51.741935483870968</v>
      </c>
      <c r="F11">
        <v>44</v>
      </c>
      <c r="G11">
        <f t="shared" si="0"/>
        <v>72.909090909090907</v>
      </c>
      <c r="H11" t="s">
        <v>22</v>
      </c>
      <c r="I11">
        <v>1379566800</v>
      </c>
      <c r="J11">
        <v>1383804000</v>
      </c>
      <c r="K11" t="b">
        <v>0</v>
      </c>
      <c r="L11" t="b">
        <v>0</v>
      </c>
      <c r="M11" t="s">
        <v>50</v>
      </c>
      <c r="N11" t="s">
        <v>21</v>
      </c>
      <c r="O11">
        <v>9</v>
      </c>
      <c r="P11" t="s">
        <v>14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25">
      <c r="A12" t="s">
        <v>51</v>
      </c>
      <c r="B12" s="3" t="s">
        <v>52</v>
      </c>
      <c r="C12">
        <v>5200</v>
      </c>
      <c r="D12">
        <v>13838</v>
      </c>
      <c r="E12" s="7">
        <f t="shared" si="1"/>
        <v>266.11538461538464</v>
      </c>
      <c r="F12">
        <v>220</v>
      </c>
      <c r="G12">
        <f t="shared" si="0"/>
        <v>62.9</v>
      </c>
      <c r="H12" t="s">
        <v>22</v>
      </c>
      <c r="I12">
        <v>1281762000</v>
      </c>
      <c r="J12">
        <v>1285909200</v>
      </c>
      <c r="K12" t="b">
        <v>0</v>
      </c>
      <c r="L12" t="b">
        <v>0</v>
      </c>
      <c r="M12" t="s">
        <v>53</v>
      </c>
      <c r="N12" t="s">
        <v>21</v>
      </c>
      <c r="O12">
        <v>10</v>
      </c>
      <c r="P12" t="s">
        <v>20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.5" x14ac:dyDescent="0.25">
      <c r="A13" t="s">
        <v>54</v>
      </c>
      <c r="B13" s="3" t="s">
        <v>55</v>
      </c>
      <c r="C13">
        <v>6300</v>
      </c>
      <c r="D13">
        <v>3030</v>
      </c>
      <c r="E13" s="7">
        <f t="shared" si="1"/>
        <v>48.095238095238095</v>
      </c>
      <c r="F13">
        <v>27</v>
      </c>
      <c r="G13">
        <f t="shared" si="0"/>
        <v>112.22222222222223</v>
      </c>
      <c r="H13" t="s">
        <v>22</v>
      </c>
      <c r="I13">
        <v>1285045200</v>
      </c>
      <c r="J13">
        <v>1285563600</v>
      </c>
      <c r="K13" t="b">
        <v>0</v>
      </c>
      <c r="L13" t="b">
        <v>1</v>
      </c>
      <c r="M13" t="s">
        <v>33</v>
      </c>
      <c r="N13" t="s">
        <v>21</v>
      </c>
      <c r="O13">
        <v>11</v>
      </c>
      <c r="P13" t="s">
        <v>14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25">
      <c r="A14" t="s">
        <v>56</v>
      </c>
      <c r="B14" s="3" t="s">
        <v>57</v>
      </c>
      <c r="C14">
        <v>6300</v>
      </c>
      <c r="D14">
        <v>5629</v>
      </c>
      <c r="E14" s="7">
        <f t="shared" si="1"/>
        <v>89.349206349206341</v>
      </c>
      <c r="F14">
        <v>55</v>
      </c>
      <c r="G14">
        <f t="shared" si="0"/>
        <v>102.34545454545454</v>
      </c>
      <c r="H14" t="s">
        <v>22</v>
      </c>
      <c r="I14">
        <v>1571720400</v>
      </c>
      <c r="J14">
        <v>1572411600</v>
      </c>
      <c r="K14" t="b">
        <v>0</v>
      </c>
      <c r="L14" t="b">
        <v>0</v>
      </c>
      <c r="M14" t="s">
        <v>53</v>
      </c>
      <c r="N14" t="s">
        <v>21</v>
      </c>
      <c r="O14">
        <v>12</v>
      </c>
      <c r="P14" t="s">
        <v>14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.5" x14ac:dyDescent="0.25">
      <c r="A15" t="s">
        <v>58</v>
      </c>
      <c r="B15" s="3" t="s">
        <v>59</v>
      </c>
      <c r="C15">
        <v>4200</v>
      </c>
      <c r="D15">
        <v>10295</v>
      </c>
      <c r="E15" s="7">
        <f t="shared" si="1"/>
        <v>245.11904761904765</v>
      </c>
      <c r="F15">
        <v>98</v>
      </c>
      <c r="G15">
        <f t="shared" si="0"/>
        <v>105.05102040816327</v>
      </c>
      <c r="H15" t="s">
        <v>22</v>
      </c>
      <c r="I15">
        <v>1465621200</v>
      </c>
      <c r="J15">
        <v>1466658000</v>
      </c>
      <c r="K15" t="b">
        <v>0</v>
      </c>
      <c r="L15" t="b">
        <v>0</v>
      </c>
      <c r="M15" t="s">
        <v>60</v>
      </c>
      <c r="N15" t="s">
        <v>21</v>
      </c>
      <c r="O15">
        <v>13</v>
      </c>
      <c r="P15" t="s">
        <v>20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25">
      <c r="A16" t="s">
        <v>61</v>
      </c>
      <c r="B16" s="3" t="s">
        <v>62</v>
      </c>
      <c r="C16">
        <v>28200</v>
      </c>
      <c r="D16">
        <v>18829</v>
      </c>
      <c r="E16" s="7">
        <f t="shared" si="1"/>
        <v>66.769503546099301</v>
      </c>
      <c r="F16">
        <v>200</v>
      </c>
      <c r="G16">
        <f t="shared" si="0"/>
        <v>94.144999999999996</v>
      </c>
      <c r="H16" t="s">
        <v>22</v>
      </c>
      <c r="I16">
        <v>1331013600</v>
      </c>
      <c r="J16">
        <v>1333342800</v>
      </c>
      <c r="K16" t="b">
        <v>0</v>
      </c>
      <c r="L16" t="b">
        <v>0</v>
      </c>
      <c r="M16" t="s">
        <v>60</v>
      </c>
      <c r="N16" t="s">
        <v>21</v>
      </c>
      <c r="O16">
        <v>14</v>
      </c>
      <c r="P16" t="s">
        <v>14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25">
      <c r="A17" t="s">
        <v>63</v>
      </c>
      <c r="B17" s="3" t="s">
        <v>64</v>
      </c>
      <c r="C17">
        <v>81200</v>
      </c>
      <c r="D17">
        <v>38414</v>
      </c>
      <c r="E17" s="7">
        <f t="shared" si="1"/>
        <v>47.307881773399011</v>
      </c>
      <c r="F17">
        <v>452</v>
      </c>
      <c r="G17">
        <f t="shared" si="0"/>
        <v>84.986725663716811</v>
      </c>
      <c r="H17" t="s">
        <v>22</v>
      </c>
      <c r="I17">
        <v>1575957600</v>
      </c>
      <c r="J17">
        <v>1576303200</v>
      </c>
      <c r="K17" t="b">
        <v>0</v>
      </c>
      <c r="L17" t="b">
        <v>0</v>
      </c>
      <c r="M17" t="s">
        <v>65</v>
      </c>
      <c r="N17" t="s">
        <v>21</v>
      </c>
      <c r="O17">
        <v>15</v>
      </c>
      <c r="P17" t="s">
        <v>14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25">
      <c r="A18" t="s">
        <v>66</v>
      </c>
      <c r="B18" s="3" t="s">
        <v>67</v>
      </c>
      <c r="C18">
        <v>1700</v>
      </c>
      <c r="D18">
        <v>11041</v>
      </c>
      <c r="E18" s="7">
        <f t="shared" si="1"/>
        <v>649.47058823529414</v>
      </c>
      <c r="F18">
        <v>100</v>
      </c>
      <c r="G18">
        <f t="shared" si="0"/>
        <v>110.41</v>
      </c>
      <c r="H18" t="s">
        <v>22</v>
      </c>
      <c r="I18">
        <v>1390370400</v>
      </c>
      <c r="J18">
        <v>1392271200</v>
      </c>
      <c r="K18" t="b">
        <v>0</v>
      </c>
      <c r="L18" t="b">
        <v>0</v>
      </c>
      <c r="M18" t="s">
        <v>68</v>
      </c>
      <c r="N18" t="s">
        <v>21</v>
      </c>
      <c r="O18">
        <v>16</v>
      </c>
      <c r="P18" t="s">
        <v>20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25">
      <c r="A19" t="s">
        <v>69</v>
      </c>
      <c r="B19" s="3" t="s">
        <v>70</v>
      </c>
      <c r="C19">
        <v>84600</v>
      </c>
      <c r="D19">
        <v>134845</v>
      </c>
      <c r="E19" s="7">
        <f t="shared" si="1"/>
        <v>159.39125295508273</v>
      </c>
      <c r="F19">
        <v>1249</v>
      </c>
      <c r="G19">
        <f t="shared" si="0"/>
        <v>107.96236989591674</v>
      </c>
      <c r="H19" t="s">
        <v>22</v>
      </c>
      <c r="I19">
        <v>1294812000</v>
      </c>
      <c r="J19">
        <v>1294898400</v>
      </c>
      <c r="K19" t="b">
        <v>0</v>
      </c>
      <c r="L19" t="b">
        <v>0</v>
      </c>
      <c r="M19" t="s">
        <v>71</v>
      </c>
      <c r="N19" t="s">
        <v>21</v>
      </c>
      <c r="O19">
        <v>17</v>
      </c>
      <c r="P19" t="s">
        <v>20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25">
      <c r="A20" t="s">
        <v>72</v>
      </c>
      <c r="B20" s="3" t="s">
        <v>73</v>
      </c>
      <c r="C20">
        <v>9100</v>
      </c>
      <c r="D20">
        <v>6089</v>
      </c>
      <c r="E20" s="7">
        <f t="shared" si="1"/>
        <v>66.912087912087912</v>
      </c>
      <c r="F20">
        <v>135</v>
      </c>
      <c r="G20">
        <f t="shared" si="0"/>
        <v>45.103703703703701</v>
      </c>
      <c r="H20" t="s">
        <v>22</v>
      </c>
      <c r="I20">
        <v>1536382800</v>
      </c>
      <c r="J20">
        <v>1537074000</v>
      </c>
      <c r="K20" t="b">
        <v>0</v>
      </c>
      <c r="L20" t="b">
        <v>0</v>
      </c>
      <c r="M20" t="s">
        <v>33</v>
      </c>
      <c r="N20" t="s">
        <v>21</v>
      </c>
      <c r="O20">
        <v>18</v>
      </c>
      <c r="P20" t="s">
        <v>74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25">
      <c r="A21" t="s">
        <v>75</v>
      </c>
      <c r="B21" s="3" t="s">
        <v>76</v>
      </c>
      <c r="C21">
        <v>62500</v>
      </c>
      <c r="D21">
        <v>30331</v>
      </c>
      <c r="E21" s="7">
        <f t="shared" si="1"/>
        <v>48.529600000000002</v>
      </c>
      <c r="F21">
        <v>674</v>
      </c>
      <c r="G21">
        <f t="shared" si="0"/>
        <v>45.001483679525222</v>
      </c>
      <c r="H21" t="s">
        <v>22</v>
      </c>
      <c r="I21">
        <v>1551679200</v>
      </c>
      <c r="J21">
        <v>1553490000</v>
      </c>
      <c r="K21" t="b">
        <v>0</v>
      </c>
      <c r="L21" t="b">
        <v>1</v>
      </c>
      <c r="M21" t="s">
        <v>33</v>
      </c>
      <c r="N21" t="s">
        <v>21</v>
      </c>
      <c r="O21">
        <v>19</v>
      </c>
      <c r="P21" t="s">
        <v>14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25">
      <c r="A22" t="s">
        <v>77</v>
      </c>
      <c r="B22" s="3" t="s">
        <v>78</v>
      </c>
      <c r="C22">
        <v>131800</v>
      </c>
      <c r="D22">
        <v>147936</v>
      </c>
      <c r="E22" s="7">
        <f t="shared" si="1"/>
        <v>112.24279210925646</v>
      </c>
      <c r="F22">
        <v>1396</v>
      </c>
      <c r="G22">
        <f t="shared" si="0"/>
        <v>105.97134670487107</v>
      </c>
      <c r="H22" t="s">
        <v>22</v>
      </c>
      <c r="I22">
        <v>1406523600</v>
      </c>
      <c r="J22">
        <v>1406523600</v>
      </c>
      <c r="K22" t="b">
        <v>0</v>
      </c>
      <c r="L22" t="b">
        <v>0</v>
      </c>
      <c r="M22" t="s">
        <v>53</v>
      </c>
      <c r="N22" t="s">
        <v>21</v>
      </c>
      <c r="O22">
        <v>20</v>
      </c>
      <c r="P22" t="s">
        <v>20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25">
      <c r="A23" t="s">
        <v>79</v>
      </c>
      <c r="B23" s="3" t="s">
        <v>80</v>
      </c>
      <c r="C23">
        <v>94000</v>
      </c>
      <c r="D23">
        <v>38533</v>
      </c>
      <c r="E23" s="7">
        <f t="shared" si="1"/>
        <v>40.992553191489364</v>
      </c>
      <c r="F23">
        <v>558</v>
      </c>
      <c r="G23">
        <f t="shared" si="0"/>
        <v>69.055555555555557</v>
      </c>
      <c r="H23" t="s">
        <v>22</v>
      </c>
      <c r="I23">
        <v>1313384400</v>
      </c>
      <c r="J23">
        <v>1316322000</v>
      </c>
      <c r="K23" t="b">
        <v>0</v>
      </c>
      <c r="L23" t="b">
        <v>0</v>
      </c>
      <c r="M23" t="s">
        <v>33</v>
      </c>
      <c r="N23" t="s">
        <v>21</v>
      </c>
      <c r="O23">
        <v>21</v>
      </c>
      <c r="P23" t="s">
        <v>14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25">
      <c r="A24" t="s">
        <v>81</v>
      </c>
      <c r="B24" s="3" t="s">
        <v>82</v>
      </c>
      <c r="C24">
        <v>59100</v>
      </c>
      <c r="D24">
        <v>75690</v>
      </c>
      <c r="E24" s="7">
        <f t="shared" si="1"/>
        <v>128.07106598984771</v>
      </c>
      <c r="F24">
        <v>890</v>
      </c>
      <c r="G24">
        <f t="shared" si="0"/>
        <v>85.044943820224717</v>
      </c>
      <c r="H24" t="s">
        <v>22</v>
      </c>
      <c r="I24">
        <v>1522731600</v>
      </c>
      <c r="J24">
        <v>1524027600</v>
      </c>
      <c r="K24" t="b">
        <v>0</v>
      </c>
      <c r="L24" t="b">
        <v>0</v>
      </c>
      <c r="M24" t="s">
        <v>33</v>
      </c>
      <c r="N24" t="s">
        <v>21</v>
      </c>
      <c r="O24">
        <v>22</v>
      </c>
      <c r="P24" t="s">
        <v>20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25">
      <c r="A25" t="s">
        <v>83</v>
      </c>
      <c r="B25" s="3" t="s">
        <v>84</v>
      </c>
      <c r="C25">
        <v>4500</v>
      </c>
      <c r="D25">
        <v>14942</v>
      </c>
      <c r="E25" s="7">
        <f t="shared" si="1"/>
        <v>332.04444444444448</v>
      </c>
      <c r="F25">
        <v>142</v>
      </c>
      <c r="G25">
        <f t="shared" si="0"/>
        <v>105.22535211267606</v>
      </c>
      <c r="H25" t="s">
        <v>41</v>
      </c>
      <c r="I25">
        <v>1550124000</v>
      </c>
      <c r="J25">
        <v>1554699600</v>
      </c>
      <c r="K25" t="b">
        <v>0</v>
      </c>
      <c r="L25" t="b">
        <v>0</v>
      </c>
      <c r="M25" t="s">
        <v>42</v>
      </c>
      <c r="N25" t="s">
        <v>40</v>
      </c>
      <c r="O25">
        <v>23</v>
      </c>
      <c r="P25" t="s">
        <v>20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25">
      <c r="A26" t="s">
        <v>85</v>
      </c>
      <c r="B26" s="3" t="s">
        <v>86</v>
      </c>
      <c r="C26">
        <v>92400</v>
      </c>
      <c r="D26">
        <v>104257</v>
      </c>
      <c r="E26" s="7">
        <f t="shared" si="1"/>
        <v>112.83225108225108</v>
      </c>
      <c r="F26">
        <v>2673</v>
      </c>
      <c r="G26">
        <f t="shared" si="0"/>
        <v>39.003741114852225</v>
      </c>
      <c r="H26" t="s">
        <v>22</v>
      </c>
      <c r="I26">
        <v>1403326800</v>
      </c>
      <c r="J26">
        <v>1403499600</v>
      </c>
      <c r="K26" t="b">
        <v>0</v>
      </c>
      <c r="L26" t="b">
        <v>0</v>
      </c>
      <c r="M26" t="s">
        <v>65</v>
      </c>
      <c r="N26" t="s">
        <v>21</v>
      </c>
      <c r="O26">
        <v>24</v>
      </c>
      <c r="P26" t="s">
        <v>20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25">
      <c r="A27" t="s">
        <v>87</v>
      </c>
      <c r="B27" s="3" t="s">
        <v>88</v>
      </c>
      <c r="C27">
        <v>5500</v>
      </c>
      <c r="D27">
        <v>11904</v>
      </c>
      <c r="E27" s="7">
        <f t="shared" si="1"/>
        <v>216.43636363636364</v>
      </c>
      <c r="F27">
        <v>163</v>
      </c>
      <c r="G27">
        <f t="shared" si="0"/>
        <v>73.030674846625772</v>
      </c>
      <c r="H27" t="s">
        <v>22</v>
      </c>
      <c r="I27">
        <v>1305694800</v>
      </c>
      <c r="J27">
        <v>1307422800</v>
      </c>
      <c r="K27" t="b">
        <v>0</v>
      </c>
      <c r="L27" t="b">
        <v>1</v>
      </c>
      <c r="M27" t="s">
        <v>89</v>
      </c>
      <c r="N27" t="s">
        <v>21</v>
      </c>
      <c r="O27">
        <v>25</v>
      </c>
      <c r="P27" t="s">
        <v>20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25">
      <c r="A28" t="s">
        <v>90</v>
      </c>
      <c r="B28" s="3" t="s">
        <v>91</v>
      </c>
      <c r="C28">
        <v>107500</v>
      </c>
      <c r="D28">
        <v>51814</v>
      </c>
      <c r="E28" s="7">
        <f t="shared" si="1"/>
        <v>48.199069767441863</v>
      </c>
      <c r="F28">
        <v>1480</v>
      </c>
      <c r="G28">
        <f t="shared" si="0"/>
        <v>35.009459459459457</v>
      </c>
      <c r="H28" t="s">
        <v>22</v>
      </c>
      <c r="I28">
        <v>1533013200</v>
      </c>
      <c r="J28">
        <v>1535346000</v>
      </c>
      <c r="K28" t="b">
        <v>0</v>
      </c>
      <c r="L28" t="b">
        <v>0</v>
      </c>
      <c r="M28" t="s">
        <v>33</v>
      </c>
      <c r="N28" t="s">
        <v>21</v>
      </c>
      <c r="O28">
        <v>26</v>
      </c>
      <c r="P28" t="s">
        <v>74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25">
      <c r="A29" t="s">
        <v>92</v>
      </c>
      <c r="B29" s="3" t="s">
        <v>93</v>
      </c>
      <c r="C29">
        <v>2000</v>
      </c>
      <c r="D29">
        <v>1599</v>
      </c>
      <c r="E29" s="7">
        <f t="shared" si="1"/>
        <v>79.95</v>
      </c>
      <c r="F29">
        <v>15</v>
      </c>
      <c r="G29">
        <f t="shared" si="0"/>
        <v>106.6</v>
      </c>
      <c r="H29" t="s">
        <v>22</v>
      </c>
      <c r="I29">
        <v>1443848400</v>
      </c>
      <c r="J29">
        <v>1444539600</v>
      </c>
      <c r="K29" t="b">
        <v>0</v>
      </c>
      <c r="L29" t="b">
        <v>0</v>
      </c>
      <c r="M29" t="s">
        <v>23</v>
      </c>
      <c r="N29" t="s">
        <v>21</v>
      </c>
      <c r="O29">
        <v>27</v>
      </c>
      <c r="P29" t="s">
        <v>14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25">
      <c r="A30" t="s">
        <v>94</v>
      </c>
      <c r="B30" s="3" t="s">
        <v>95</v>
      </c>
      <c r="C30">
        <v>130800</v>
      </c>
      <c r="D30">
        <v>137635</v>
      </c>
      <c r="E30" s="7">
        <f t="shared" si="1"/>
        <v>105.22553516819573</v>
      </c>
      <c r="F30">
        <v>2220</v>
      </c>
      <c r="G30">
        <f t="shared" si="0"/>
        <v>61.997747747747745</v>
      </c>
      <c r="H30" t="s">
        <v>22</v>
      </c>
      <c r="I30">
        <v>1265695200</v>
      </c>
      <c r="J30">
        <v>1267682400</v>
      </c>
      <c r="K30" t="b">
        <v>0</v>
      </c>
      <c r="L30" t="b">
        <v>1</v>
      </c>
      <c r="M30" t="s">
        <v>33</v>
      </c>
      <c r="N30" t="s">
        <v>21</v>
      </c>
      <c r="O30">
        <v>28</v>
      </c>
      <c r="P30" t="s">
        <v>20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25">
      <c r="A31" t="s">
        <v>96</v>
      </c>
      <c r="B31" s="3" t="s">
        <v>97</v>
      </c>
      <c r="C31">
        <v>45900</v>
      </c>
      <c r="D31">
        <v>150965</v>
      </c>
      <c r="E31" s="7">
        <f t="shared" si="1"/>
        <v>328.89978213507629</v>
      </c>
      <c r="F31">
        <v>1606</v>
      </c>
      <c r="G31">
        <f t="shared" si="0"/>
        <v>94.000622665006233</v>
      </c>
      <c r="H31" t="s">
        <v>99</v>
      </c>
      <c r="I31">
        <v>1532062800</v>
      </c>
      <c r="J31">
        <v>1535518800</v>
      </c>
      <c r="K31" t="b">
        <v>0</v>
      </c>
      <c r="L31" t="b">
        <v>0</v>
      </c>
      <c r="M31" t="s">
        <v>100</v>
      </c>
      <c r="N31" t="s">
        <v>98</v>
      </c>
      <c r="O31">
        <v>29</v>
      </c>
      <c r="P31" t="s">
        <v>20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25">
      <c r="A32" t="s">
        <v>101</v>
      </c>
      <c r="B32" s="3" t="s">
        <v>102</v>
      </c>
      <c r="C32">
        <v>9000</v>
      </c>
      <c r="D32">
        <v>14455</v>
      </c>
      <c r="E32" s="7">
        <f t="shared" si="1"/>
        <v>160.61111111111111</v>
      </c>
      <c r="F32">
        <v>129</v>
      </c>
      <c r="G32">
        <f t="shared" si="0"/>
        <v>112.05426356589147</v>
      </c>
      <c r="H32" t="s">
        <v>22</v>
      </c>
      <c r="I32">
        <v>1558674000</v>
      </c>
      <c r="J32">
        <v>1559106000</v>
      </c>
      <c r="K32" t="b">
        <v>0</v>
      </c>
      <c r="L32" t="b">
        <v>0</v>
      </c>
      <c r="M32" t="s">
        <v>71</v>
      </c>
      <c r="N32" t="s">
        <v>21</v>
      </c>
      <c r="O32">
        <v>30</v>
      </c>
      <c r="P32" t="s">
        <v>20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25">
      <c r="A33" t="s">
        <v>103</v>
      </c>
      <c r="B33" s="3" t="s">
        <v>104</v>
      </c>
      <c r="C33">
        <v>3500</v>
      </c>
      <c r="D33">
        <v>10850</v>
      </c>
      <c r="E33" s="7">
        <f t="shared" si="1"/>
        <v>310</v>
      </c>
      <c r="F33">
        <v>226</v>
      </c>
      <c r="G33">
        <f t="shared" si="0"/>
        <v>48.008849557522126</v>
      </c>
      <c r="H33" t="s">
        <v>41</v>
      </c>
      <c r="I33">
        <v>1451973600</v>
      </c>
      <c r="J33">
        <v>1454392800</v>
      </c>
      <c r="K33" t="b">
        <v>0</v>
      </c>
      <c r="L33" t="b">
        <v>0</v>
      </c>
      <c r="M33" t="s">
        <v>89</v>
      </c>
      <c r="N33" t="s">
        <v>40</v>
      </c>
      <c r="O33">
        <v>31</v>
      </c>
      <c r="P33" t="s">
        <v>20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25">
      <c r="A34" t="s">
        <v>105</v>
      </c>
      <c r="B34" s="3" t="s">
        <v>106</v>
      </c>
      <c r="C34">
        <v>101000</v>
      </c>
      <c r="D34">
        <v>87676</v>
      </c>
      <c r="E34" s="7">
        <f t="shared" si="1"/>
        <v>86.807920792079202</v>
      </c>
      <c r="F34">
        <v>2307</v>
      </c>
      <c r="G34">
        <f t="shared" si="0"/>
        <v>38.004334633723452</v>
      </c>
      <c r="H34" t="s">
        <v>108</v>
      </c>
      <c r="I34">
        <v>1515564000</v>
      </c>
      <c r="J34">
        <v>1517896800</v>
      </c>
      <c r="K34" t="b">
        <v>0</v>
      </c>
      <c r="L34" t="b">
        <v>0</v>
      </c>
      <c r="M34" t="s">
        <v>42</v>
      </c>
      <c r="N34" t="s">
        <v>107</v>
      </c>
      <c r="O34">
        <v>32</v>
      </c>
      <c r="P34" t="s">
        <v>14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25">
      <c r="A35" t="s">
        <v>109</v>
      </c>
      <c r="B35" s="3" t="s">
        <v>110</v>
      </c>
      <c r="C35">
        <v>50200</v>
      </c>
      <c r="D35">
        <v>189666</v>
      </c>
      <c r="E35" s="7">
        <f t="shared" si="1"/>
        <v>377.82071713147411</v>
      </c>
      <c r="F35">
        <v>5419</v>
      </c>
      <c r="G35">
        <f t="shared" si="0"/>
        <v>35.000184535892231</v>
      </c>
      <c r="H35" t="s">
        <v>22</v>
      </c>
      <c r="I35">
        <v>1412485200</v>
      </c>
      <c r="J35">
        <v>1415685600</v>
      </c>
      <c r="K35" t="b">
        <v>0</v>
      </c>
      <c r="L35" t="b">
        <v>0</v>
      </c>
      <c r="M35" t="s">
        <v>33</v>
      </c>
      <c r="N35" t="s">
        <v>21</v>
      </c>
      <c r="O35">
        <v>33</v>
      </c>
      <c r="P35" t="s">
        <v>20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.5" x14ac:dyDescent="0.25">
      <c r="A36" t="s">
        <v>111</v>
      </c>
      <c r="B36" s="3" t="s">
        <v>112</v>
      </c>
      <c r="C36">
        <v>9300</v>
      </c>
      <c r="D36">
        <v>14025</v>
      </c>
      <c r="E36" s="7">
        <f t="shared" si="1"/>
        <v>150.80645161290323</v>
      </c>
      <c r="F36">
        <v>165</v>
      </c>
      <c r="G36">
        <f t="shared" si="0"/>
        <v>85</v>
      </c>
      <c r="H36" t="s">
        <v>22</v>
      </c>
      <c r="I36">
        <v>1490245200</v>
      </c>
      <c r="J36">
        <v>1490677200</v>
      </c>
      <c r="K36" t="b">
        <v>0</v>
      </c>
      <c r="L36" t="b">
        <v>0</v>
      </c>
      <c r="M36" t="s">
        <v>42</v>
      </c>
      <c r="N36" t="s">
        <v>21</v>
      </c>
      <c r="O36">
        <v>34</v>
      </c>
      <c r="P36" t="s">
        <v>20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25">
      <c r="A37" t="s">
        <v>113</v>
      </c>
      <c r="B37" s="3" t="s">
        <v>114</v>
      </c>
      <c r="C37">
        <v>125500</v>
      </c>
      <c r="D37">
        <v>188628</v>
      </c>
      <c r="E37" s="7">
        <f t="shared" si="1"/>
        <v>150.30119521912351</v>
      </c>
      <c r="F37">
        <v>1965</v>
      </c>
      <c r="G37">
        <f t="shared" si="0"/>
        <v>95.993893129770996</v>
      </c>
      <c r="H37" t="s">
        <v>37</v>
      </c>
      <c r="I37">
        <v>1547877600</v>
      </c>
      <c r="J37">
        <v>1551506400</v>
      </c>
      <c r="K37" t="b">
        <v>0</v>
      </c>
      <c r="L37" t="b">
        <v>1</v>
      </c>
      <c r="M37" t="s">
        <v>53</v>
      </c>
      <c r="N37" t="s">
        <v>36</v>
      </c>
      <c r="O37">
        <v>35</v>
      </c>
      <c r="P37" t="s">
        <v>20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25">
      <c r="A38" t="s">
        <v>115</v>
      </c>
      <c r="B38" s="3" t="s">
        <v>116</v>
      </c>
      <c r="C38">
        <v>700</v>
      </c>
      <c r="D38">
        <v>1101</v>
      </c>
      <c r="E38" s="7">
        <f t="shared" si="1"/>
        <v>157.28571428571431</v>
      </c>
      <c r="F38">
        <v>16</v>
      </c>
      <c r="G38">
        <f t="shared" si="0"/>
        <v>68.8125</v>
      </c>
      <c r="H38" t="s">
        <v>22</v>
      </c>
      <c r="I38">
        <v>1298700000</v>
      </c>
      <c r="J38">
        <v>1300856400</v>
      </c>
      <c r="K38" t="b">
        <v>0</v>
      </c>
      <c r="L38" t="b">
        <v>0</v>
      </c>
      <c r="M38" t="s">
        <v>33</v>
      </c>
      <c r="N38" t="s">
        <v>21</v>
      </c>
      <c r="O38">
        <v>36</v>
      </c>
      <c r="P38" t="s">
        <v>20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.5" x14ac:dyDescent="0.25">
      <c r="A39" t="s">
        <v>117</v>
      </c>
      <c r="B39" s="3" t="s">
        <v>118</v>
      </c>
      <c r="C39">
        <v>8100</v>
      </c>
      <c r="D39">
        <v>11339</v>
      </c>
      <c r="E39" s="7">
        <f t="shared" si="1"/>
        <v>139.98765432098764</v>
      </c>
      <c r="F39">
        <v>107</v>
      </c>
      <c r="G39">
        <f t="shared" si="0"/>
        <v>105.97196261682242</v>
      </c>
      <c r="H39" t="s">
        <v>22</v>
      </c>
      <c r="I39">
        <v>1570338000</v>
      </c>
      <c r="J39">
        <v>1573192800</v>
      </c>
      <c r="K39" t="b">
        <v>0</v>
      </c>
      <c r="L39" t="b">
        <v>1</v>
      </c>
      <c r="M39" t="s">
        <v>119</v>
      </c>
      <c r="N39" t="s">
        <v>21</v>
      </c>
      <c r="O39">
        <v>37</v>
      </c>
      <c r="P39" t="s">
        <v>20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25">
      <c r="A40" t="s">
        <v>120</v>
      </c>
      <c r="B40" s="3" t="s">
        <v>121</v>
      </c>
      <c r="C40">
        <v>3100</v>
      </c>
      <c r="D40">
        <v>10085</v>
      </c>
      <c r="E40" s="7">
        <f t="shared" si="1"/>
        <v>325.32258064516128</v>
      </c>
      <c r="F40">
        <v>134</v>
      </c>
      <c r="G40">
        <f t="shared" si="0"/>
        <v>75.261194029850742</v>
      </c>
      <c r="H40" t="s">
        <v>22</v>
      </c>
      <c r="I40">
        <v>1287378000</v>
      </c>
      <c r="J40">
        <v>1287810000</v>
      </c>
      <c r="K40" t="b">
        <v>0</v>
      </c>
      <c r="L40" t="b">
        <v>0</v>
      </c>
      <c r="M40" t="s">
        <v>122</v>
      </c>
      <c r="N40" t="s">
        <v>21</v>
      </c>
      <c r="O40">
        <v>38</v>
      </c>
      <c r="P40" t="s">
        <v>20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25">
      <c r="A41" t="s">
        <v>123</v>
      </c>
      <c r="B41" s="3" t="s">
        <v>124</v>
      </c>
      <c r="C41">
        <v>9900</v>
      </c>
      <c r="D41">
        <v>5027</v>
      </c>
      <c r="E41" s="7">
        <f t="shared" si="1"/>
        <v>50.777777777777779</v>
      </c>
      <c r="F41">
        <v>88</v>
      </c>
      <c r="G41">
        <f t="shared" si="0"/>
        <v>57.125</v>
      </c>
      <c r="H41" t="s">
        <v>37</v>
      </c>
      <c r="I41">
        <v>1361772000</v>
      </c>
      <c r="J41">
        <v>1362978000</v>
      </c>
      <c r="K41" t="b">
        <v>0</v>
      </c>
      <c r="L41" t="b">
        <v>0</v>
      </c>
      <c r="M41" t="s">
        <v>33</v>
      </c>
      <c r="N41" t="s">
        <v>36</v>
      </c>
      <c r="O41">
        <v>39</v>
      </c>
      <c r="P41" t="s">
        <v>14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25">
      <c r="A42" t="s">
        <v>125</v>
      </c>
      <c r="B42" s="3" t="s">
        <v>126</v>
      </c>
      <c r="C42">
        <v>8800</v>
      </c>
      <c r="D42">
        <v>14878</v>
      </c>
      <c r="E42" s="7">
        <f t="shared" si="1"/>
        <v>169.06818181818181</v>
      </c>
      <c r="F42">
        <v>198</v>
      </c>
      <c r="G42">
        <f t="shared" si="0"/>
        <v>75.141414141414145</v>
      </c>
      <c r="H42" t="s">
        <v>22</v>
      </c>
      <c r="I42">
        <v>1275714000</v>
      </c>
      <c r="J42">
        <v>1277355600</v>
      </c>
      <c r="K42" t="b">
        <v>0</v>
      </c>
      <c r="L42" t="b">
        <v>1</v>
      </c>
      <c r="M42" t="s">
        <v>65</v>
      </c>
      <c r="N42" t="s">
        <v>21</v>
      </c>
      <c r="O42">
        <v>40</v>
      </c>
      <c r="P42" t="s">
        <v>20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25">
      <c r="A43" t="s">
        <v>127</v>
      </c>
      <c r="B43" s="3" t="s">
        <v>128</v>
      </c>
      <c r="C43">
        <v>5600</v>
      </c>
      <c r="D43">
        <v>11924</v>
      </c>
      <c r="E43" s="7">
        <f t="shared" si="1"/>
        <v>212.92857142857144</v>
      </c>
      <c r="F43">
        <v>111</v>
      </c>
      <c r="G43">
        <f t="shared" si="0"/>
        <v>107.42342342342343</v>
      </c>
      <c r="H43" t="s">
        <v>108</v>
      </c>
      <c r="I43">
        <v>1346734800</v>
      </c>
      <c r="J43">
        <v>1348981200</v>
      </c>
      <c r="K43" t="b">
        <v>0</v>
      </c>
      <c r="L43" t="b">
        <v>1</v>
      </c>
      <c r="M43" t="s">
        <v>23</v>
      </c>
      <c r="N43" t="s">
        <v>107</v>
      </c>
      <c r="O43">
        <v>41</v>
      </c>
      <c r="P43" t="s">
        <v>20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25">
      <c r="A44" t="s">
        <v>129</v>
      </c>
      <c r="B44" s="3" t="s">
        <v>130</v>
      </c>
      <c r="C44">
        <v>1800</v>
      </c>
      <c r="D44">
        <v>7991</v>
      </c>
      <c r="E44" s="7">
        <f t="shared" si="1"/>
        <v>443.94444444444446</v>
      </c>
      <c r="F44">
        <v>222</v>
      </c>
      <c r="G44">
        <f t="shared" si="0"/>
        <v>35.995495495495497</v>
      </c>
      <c r="H44" t="s">
        <v>22</v>
      </c>
      <c r="I44">
        <v>1309755600</v>
      </c>
      <c r="J44">
        <v>1310533200</v>
      </c>
      <c r="K44" t="b">
        <v>0</v>
      </c>
      <c r="L44" t="b">
        <v>0</v>
      </c>
      <c r="M44" t="s">
        <v>17</v>
      </c>
      <c r="N44" t="s">
        <v>21</v>
      </c>
      <c r="O44">
        <v>42</v>
      </c>
      <c r="P44" t="s">
        <v>20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25">
      <c r="A45" t="s">
        <v>131</v>
      </c>
      <c r="B45" s="3" t="s">
        <v>132</v>
      </c>
      <c r="C45">
        <v>90200</v>
      </c>
      <c r="D45">
        <v>167717</v>
      </c>
      <c r="E45" s="7">
        <f t="shared" si="1"/>
        <v>185.9390243902439</v>
      </c>
      <c r="F45">
        <v>6212</v>
      </c>
      <c r="G45">
        <f t="shared" si="0"/>
        <v>26.998873148744366</v>
      </c>
      <c r="H45" t="s">
        <v>22</v>
      </c>
      <c r="I45">
        <v>1406178000</v>
      </c>
      <c r="J45">
        <v>1407560400</v>
      </c>
      <c r="K45" t="b">
        <v>0</v>
      </c>
      <c r="L45" t="b">
        <v>0</v>
      </c>
      <c r="M45" t="s">
        <v>133</v>
      </c>
      <c r="N45" t="s">
        <v>21</v>
      </c>
      <c r="O45">
        <v>43</v>
      </c>
      <c r="P45" t="s">
        <v>20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25">
      <c r="A46" t="s">
        <v>134</v>
      </c>
      <c r="B46" s="3" t="s">
        <v>135</v>
      </c>
      <c r="C46">
        <v>1600</v>
      </c>
      <c r="D46">
        <v>10541</v>
      </c>
      <c r="E46" s="7">
        <f t="shared" si="1"/>
        <v>658.8125</v>
      </c>
      <c r="F46">
        <v>98</v>
      </c>
      <c r="G46">
        <f t="shared" si="0"/>
        <v>107.56122448979592</v>
      </c>
      <c r="H46" t="s">
        <v>37</v>
      </c>
      <c r="I46">
        <v>1552798800</v>
      </c>
      <c r="J46">
        <v>1552885200</v>
      </c>
      <c r="K46" t="b">
        <v>0</v>
      </c>
      <c r="L46" t="b">
        <v>0</v>
      </c>
      <c r="M46" t="s">
        <v>119</v>
      </c>
      <c r="N46" t="s">
        <v>36</v>
      </c>
      <c r="O46">
        <v>44</v>
      </c>
      <c r="P46" t="s">
        <v>20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.5" x14ac:dyDescent="0.25">
      <c r="A47" t="s">
        <v>136</v>
      </c>
      <c r="B47" s="3" t="s">
        <v>137</v>
      </c>
      <c r="C47">
        <v>9500</v>
      </c>
      <c r="D47">
        <v>4530</v>
      </c>
      <c r="E47" s="7">
        <f t="shared" si="1"/>
        <v>47.684210526315788</v>
      </c>
      <c r="F47">
        <v>48</v>
      </c>
      <c r="G47">
        <f t="shared" si="0"/>
        <v>94.375</v>
      </c>
      <c r="H47" t="s">
        <v>22</v>
      </c>
      <c r="I47">
        <v>1478062800</v>
      </c>
      <c r="J47">
        <v>1479362400</v>
      </c>
      <c r="K47" t="b">
        <v>0</v>
      </c>
      <c r="L47" t="b">
        <v>1</v>
      </c>
      <c r="M47" t="s">
        <v>33</v>
      </c>
      <c r="N47" t="s">
        <v>21</v>
      </c>
      <c r="O47">
        <v>45</v>
      </c>
      <c r="P47" t="s">
        <v>14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25">
      <c r="A48" t="s">
        <v>138</v>
      </c>
      <c r="B48" s="3" t="s">
        <v>139</v>
      </c>
      <c r="C48">
        <v>3700</v>
      </c>
      <c r="D48">
        <v>4247</v>
      </c>
      <c r="E48" s="7">
        <f t="shared" si="1"/>
        <v>114.78378378378378</v>
      </c>
      <c r="F48">
        <v>92</v>
      </c>
      <c r="G48">
        <f t="shared" si="0"/>
        <v>46.163043478260867</v>
      </c>
      <c r="H48" t="s">
        <v>22</v>
      </c>
      <c r="I48">
        <v>1278565200</v>
      </c>
      <c r="J48">
        <v>1280552400</v>
      </c>
      <c r="K48" t="b">
        <v>0</v>
      </c>
      <c r="L48" t="b">
        <v>0</v>
      </c>
      <c r="M48" t="s">
        <v>23</v>
      </c>
      <c r="N48" t="s">
        <v>21</v>
      </c>
      <c r="O48">
        <v>46</v>
      </c>
      <c r="P48" t="s">
        <v>20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25">
      <c r="A49" t="s">
        <v>140</v>
      </c>
      <c r="B49" s="3" t="s">
        <v>141</v>
      </c>
      <c r="C49">
        <v>1500</v>
      </c>
      <c r="D49">
        <v>7129</v>
      </c>
      <c r="E49" s="7">
        <f t="shared" si="1"/>
        <v>475.26666666666665</v>
      </c>
      <c r="F49">
        <v>149</v>
      </c>
      <c r="G49">
        <f t="shared" si="0"/>
        <v>47.845637583892618</v>
      </c>
      <c r="H49" t="s">
        <v>22</v>
      </c>
      <c r="I49">
        <v>1396069200</v>
      </c>
      <c r="J49">
        <v>1398661200</v>
      </c>
      <c r="K49" t="b">
        <v>0</v>
      </c>
      <c r="L49" t="b">
        <v>0</v>
      </c>
      <c r="M49" t="s">
        <v>33</v>
      </c>
      <c r="N49" t="s">
        <v>21</v>
      </c>
      <c r="O49">
        <v>47</v>
      </c>
      <c r="P49" t="s">
        <v>20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25">
      <c r="A50" t="s">
        <v>142</v>
      </c>
      <c r="B50" s="3" t="s">
        <v>143</v>
      </c>
      <c r="C50">
        <v>33300</v>
      </c>
      <c r="D50">
        <v>128862</v>
      </c>
      <c r="E50" s="7">
        <f t="shared" si="1"/>
        <v>386.97297297297297</v>
      </c>
      <c r="F50">
        <v>2431</v>
      </c>
      <c r="G50">
        <f t="shared" si="0"/>
        <v>53.007815713698065</v>
      </c>
      <c r="H50" t="s">
        <v>22</v>
      </c>
      <c r="I50">
        <v>1435208400</v>
      </c>
      <c r="J50">
        <v>1436245200</v>
      </c>
      <c r="K50" t="b">
        <v>0</v>
      </c>
      <c r="L50" t="b">
        <v>0</v>
      </c>
      <c r="M50" t="s">
        <v>33</v>
      </c>
      <c r="N50" t="s">
        <v>21</v>
      </c>
      <c r="O50">
        <v>48</v>
      </c>
      <c r="P50" t="s">
        <v>20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25">
      <c r="A51" t="s">
        <v>144</v>
      </c>
      <c r="B51" s="3" t="s">
        <v>145</v>
      </c>
      <c r="C51">
        <v>7200</v>
      </c>
      <c r="D51">
        <v>13653</v>
      </c>
      <c r="E51" s="7">
        <f t="shared" si="1"/>
        <v>189.625</v>
      </c>
      <c r="F51">
        <v>303</v>
      </c>
      <c r="G51">
        <f t="shared" si="0"/>
        <v>45.059405940594061</v>
      </c>
      <c r="H51" t="s">
        <v>22</v>
      </c>
      <c r="I51">
        <v>1571547600</v>
      </c>
      <c r="J51">
        <v>1575439200</v>
      </c>
      <c r="K51" t="b">
        <v>0</v>
      </c>
      <c r="L51" t="b">
        <v>0</v>
      </c>
      <c r="M51" t="s">
        <v>23</v>
      </c>
      <c r="N51" t="s">
        <v>21</v>
      </c>
      <c r="O51">
        <v>49</v>
      </c>
      <c r="P51" t="s">
        <v>20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.5" x14ac:dyDescent="0.25">
      <c r="A52" t="s">
        <v>146</v>
      </c>
      <c r="B52" s="3" t="s">
        <v>147</v>
      </c>
      <c r="C52">
        <v>100</v>
      </c>
      <c r="D52">
        <v>2</v>
      </c>
      <c r="E52" s="7">
        <f t="shared" si="1"/>
        <v>2</v>
      </c>
      <c r="F52">
        <v>1</v>
      </c>
      <c r="G52">
        <f t="shared" si="0"/>
        <v>2</v>
      </c>
      <c r="H52" t="s">
        <v>108</v>
      </c>
      <c r="I52">
        <v>1375333200</v>
      </c>
      <c r="J52">
        <v>1377752400</v>
      </c>
      <c r="K52" t="b">
        <v>0</v>
      </c>
      <c r="L52" t="b">
        <v>0</v>
      </c>
      <c r="M52" t="s">
        <v>148</v>
      </c>
      <c r="N52" t="s">
        <v>107</v>
      </c>
      <c r="O52">
        <v>50</v>
      </c>
      <c r="P52" t="s">
        <v>14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25">
      <c r="A53" t="s">
        <v>149</v>
      </c>
      <c r="B53" s="3" t="s">
        <v>150</v>
      </c>
      <c r="C53">
        <v>158100</v>
      </c>
      <c r="D53">
        <v>145243</v>
      </c>
      <c r="E53" s="7">
        <f t="shared" si="1"/>
        <v>91.867805186590772</v>
      </c>
      <c r="F53">
        <v>1467</v>
      </c>
      <c r="G53">
        <f t="shared" si="0"/>
        <v>99.006816632583508</v>
      </c>
      <c r="H53" t="s">
        <v>41</v>
      </c>
      <c r="I53">
        <v>1332824400</v>
      </c>
      <c r="J53">
        <v>1334206800</v>
      </c>
      <c r="K53" t="b">
        <v>0</v>
      </c>
      <c r="L53" t="b">
        <v>1</v>
      </c>
      <c r="M53" t="s">
        <v>65</v>
      </c>
      <c r="N53" t="s">
        <v>40</v>
      </c>
      <c r="O53">
        <v>51</v>
      </c>
      <c r="P53" t="s">
        <v>14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25">
      <c r="A54" t="s">
        <v>151</v>
      </c>
      <c r="B54" s="3" t="s">
        <v>152</v>
      </c>
      <c r="C54">
        <v>7200</v>
      </c>
      <c r="D54">
        <v>2459</v>
      </c>
      <c r="E54" s="7">
        <f t="shared" si="1"/>
        <v>34.152777777777779</v>
      </c>
      <c r="F54">
        <v>75</v>
      </c>
      <c r="G54">
        <f t="shared" si="0"/>
        <v>32.786666666666669</v>
      </c>
      <c r="H54" t="s">
        <v>22</v>
      </c>
      <c r="I54">
        <v>1284526800</v>
      </c>
      <c r="J54">
        <v>1284872400</v>
      </c>
      <c r="K54" t="b">
        <v>0</v>
      </c>
      <c r="L54" t="b">
        <v>0</v>
      </c>
      <c r="M54" t="s">
        <v>33</v>
      </c>
      <c r="N54" t="s">
        <v>21</v>
      </c>
      <c r="O54">
        <v>52</v>
      </c>
      <c r="P54" t="s">
        <v>14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25">
      <c r="A55" t="s">
        <v>153</v>
      </c>
      <c r="B55" s="3" t="s">
        <v>154</v>
      </c>
      <c r="C55">
        <v>8800</v>
      </c>
      <c r="D55">
        <v>12356</v>
      </c>
      <c r="E55" s="7">
        <f t="shared" si="1"/>
        <v>140.40909090909091</v>
      </c>
      <c r="F55">
        <v>209</v>
      </c>
      <c r="G55">
        <f t="shared" si="0"/>
        <v>59.119617224880386</v>
      </c>
      <c r="H55" t="s">
        <v>22</v>
      </c>
      <c r="I55">
        <v>1400562000</v>
      </c>
      <c r="J55">
        <v>1403931600</v>
      </c>
      <c r="K55" t="b">
        <v>0</v>
      </c>
      <c r="L55" t="b">
        <v>0</v>
      </c>
      <c r="M55" t="s">
        <v>53</v>
      </c>
      <c r="N55" t="s">
        <v>21</v>
      </c>
      <c r="O55">
        <v>53</v>
      </c>
      <c r="P55" t="s">
        <v>20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.5" x14ac:dyDescent="0.25">
      <c r="A56" t="s">
        <v>155</v>
      </c>
      <c r="B56" s="3" t="s">
        <v>156</v>
      </c>
      <c r="C56">
        <v>6000</v>
      </c>
      <c r="D56">
        <v>5392</v>
      </c>
      <c r="E56" s="7">
        <f t="shared" si="1"/>
        <v>89.86666666666666</v>
      </c>
      <c r="F56">
        <v>120</v>
      </c>
      <c r="G56">
        <f t="shared" si="0"/>
        <v>44.93333333333333</v>
      </c>
      <c r="H56" t="s">
        <v>22</v>
      </c>
      <c r="I56">
        <v>1520748000</v>
      </c>
      <c r="J56">
        <v>1521262800</v>
      </c>
      <c r="K56" t="b">
        <v>0</v>
      </c>
      <c r="L56" t="b">
        <v>0</v>
      </c>
      <c r="M56" t="s">
        <v>65</v>
      </c>
      <c r="N56" t="s">
        <v>21</v>
      </c>
      <c r="O56">
        <v>54</v>
      </c>
      <c r="P56" t="s">
        <v>14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1.5" x14ac:dyDescent="0.25">
      <c r="A57" t="s">
        <v>157</v>
      </c>
      <c r="B57" s="3" t="s">
        <v>158</v>
      </c>
      <c r="C57">
        <v>6600</v>
      </c>
      <c r="D57">
        <v>11746</v>
      </c>
      <c r="E57" s="7">
        <f t="shared" si="1"/>
        <v>177.96969696969697</v>
      </c>
      <c r="F57">
        <v>131</v>
      </c>
      <c r="G57">
        <f t="shared" si="0"/>
        <v>89.664122137404576</v>
      </c>
      <c r="H57" t="s">
        <v>22</v>
      </c>
      <c r="I57">
        <v>1532926800</v>
      </c>
      <c r="J57">
        <v>1533358800</v>
      </c>
      <c r="K57" t="b">
        <v>0</v>
      </c>
      <c r="L57" t="b">
        <v>0</v>
      </c>
      <c r="M57" t="s">
        <v>159</v>
      </c>
      <c r="N57" t="s">
        <v>21</v>
      </c>
      <c r="O57">
        <v>55</v>
      </c>
      <c r="P57" t="s">
        <v>20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.5" x14ac:dyDescent="0.25">
      <c r="A58" t="s">
        <v>160</v>
      </c>
      <c r="B58" s="3" t="s">
        <v>161</v>
      </c>
      <c r="C58">
        <v>8000</v>
      </c>
      <c r="D58">
        <v>11493</v>
      </c>
      <c r="E58" s="7">
        <f t="shared" si="1"/>
        <v>143.66249999999999</v>
      </c>
      <c r="F58">
        <v>164</v>
      </c>
      <c r="G58">
        <f t="shared" si="0"/>
        <v>70.079268292682926</v>
      </c>
      <c r="H58" t="s">
        <v>22</v>
      </c>
      <c r="I58">
        <v>1420869600</v>
      </c>
      <c r="J58">
        <v>1421474400</v>
      </c>
      <c r="K58" t="b">
        <v>0</v>
      </c>
      <c r="L58" t="b">
        <v>0</v>
      </c>
      <c r="M58" t="s">
        <v>65</v>
      </c>
      <c r="N58" t="s">
        <v>21</v>
      </c>
      <c r="O58">
        <v>56</v>
      </c>
      <c r="P58" t="s">
        <v>20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25">
      <c r="A59" t="s">
        <v>162</v>
      </c>
      <c r="B59" s="3" t="s">
        <v>163</v>
      </c>
      <c r="C59">
        <v>2900</v>
      </c>
      <c r="D59">
        <v>6243</v>
      </c>
      <c r="E59" s="7">
        <f t="shared" si="1"/>
        <v>215.27586206896552</v>
      </c>
      <c r="F59">
        <v>201</v>
      </c>
      <c r="G59">
        <f t="shared" si="0"/>
        <v>31.059701492537314</v>
      </c>
      <c r="H59" t="s">
        <v>22</v>
      </c>
      <c r="I59">
        <v>1504242000</v>
      </c>
      <c r="J59">
        <v>1505278800</v>
      </c>
      <c r="K59" t="b">
        <v>0</v>
      </c>
      <c r="L59" t="b">
        <v>0</v>
      </c>
      <c r="M59" t="s">
        <v>89</v>
      </c>
      <c r="N59" t="s">
        <v>21</v>
      </c>
      <c r="O59">
        <v>57</v>
      </c>
      <c r="P59" t="s">
        <v>20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25">
      <c r="A60" t="s">
        <v>164</v>
      </c>
      <c r="B60" s="3" t="s">
        <v>165</v>
      </c>
      <c r="C60">
        <v>2700</v>
      </c>
      <c r="D60">
        <v>6132</v>
      </c>
      <c r="E60" s="7">
        <f t="shared" si="1"/>
        <v>227.11111111111114</v>
      </c>
      <c r="F60">
        <v>211</v>
      </c>
      <c r="G60">
        <f t="shared" si="0"/>
        <v>29.061611374407583</v>
      </c>
      <c r="H60" t="s">
        <v>22</v>
      </c>
      <c r="I60">
        <v>1442811600</v>
      </c>
      <c r="J60">
        <v>1443934800</v>
      </c>
      <c r="K60" t="b">
        <v>0</v>
      </c>
      <c r="L60" t="b">
        <v>0</v>
      </c>
      <c r="M60" t="s">
        <v>33</v>
      </c>
      <c r="N60" t="s">
        <v>21</v>
      </c>
      <c r="O60">
        <v>58</v>
      </c>
      <c r="P60" t="s">
        <v>20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25">
      <c r="A61" t="s">
        <v>166</v>
      </c>
      <c r="B61" s="3" t="s">
        <v>167</v>
      </c>
      <c r="C61">
        <v>1400</v>
      </c>
      <c r="D61">
        <v>3851</v>
      </c>
      <c r="E61" s="7">
        <f t="shared" si="1"/>
        <v>275.07142857142861</v>
      </c>
      <c r="F61">
        <v>128</v>
      </c>
      <c r="G61">
        <f t="shared" si="0"/>
        <v>30.0859375</v>
      </c>
      <c r="H61" t="s">
        <v>22</v>
      </c>
      <c r="I61">
        <v>1497243600</v>
      </c>
      <c r="J61">
        <v>1498539600</v>
      </c>
      <c r="K61" t="b">
        <v>0</v>
      </c>
      <c r="L61" t="b">
        <v>1</v>
      </c>
      <c r="M61" t="s">
        <v>33</v>
      </c>
      <c r="N61" t="s">
        <v>21</v>
      </c>
      <c r="O61">
        <v>59</v>
      </c>
      <c r="P61" t="s">
        <v>20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25">
      <c r="A62" t="s">
        <v>168</v>
      </c>
      <c r="B62" s="3" t="s">
        <v>169</v>
      </c>
      <c r="C62">
        <v>94200</v>
      </c>
      <c r="D62">
        <v>135997</v>
      </c>
      <c r="E62" s="7">
        <f t="shared" si="1"/>
        <v>144.37048832271762</v>
      </c>
      <c r="F62">
        <v>1600</v>
      </c>
      <c r="G62">
        <f t="shared" si="0"/>
        <v>84.998125000000002</v>
      </c>
      <c r="H62" t="s">
        <v>16</v>
      </c>
      <c r="I62">
        <v>1342501200</v>
      </c>
      <c r="J62">
        <v>1342760400</v>
      </c>
      <c r="K62" t="b">
        <v>0</v>
      </c>
      <c r="L62" t="b">
        <v>0</v>
      </c>
      <c r="M62" t="s">
        <v>33</v>
      </c>
      <c r="N62" t="s">
        <v>15</v>
      </c>
      <c r="O62">
        <v>60</v>
      </c>
      <c r="P62" t="s">
        <v>20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.5" x14ac:dyDescent="0.25">
      <c r="A63" t="s">
        <v>170</v>
      </c>
      <c r="B63" s="3" t="s">
        <v>171</v>
      </c>
      <c r="C63">
        <v>199200</v>
      </c>
      <c r="D63">
        <v>184750</v>
      </c>
      <c r="E63" s="7">
        <f t="shared" si="1"/>
        <v>92.74598393574297</v>
      </c>
      <c r="F63">
        <v>2253</v>
      </c>
      <c r="G63">
        <f t="shared" si="0"/>
        <v>82.001775410563695</v>
      </c>
      <c r="H63" t="s">
        <v>16</v>
      </c>
      <c r="I63">
        <v>1298268000</v>
      </c>
      <c r="J63">
        <v>1301720400</v>
      </c>
      <c r="K63" t="b">
        <v>0</v>
      </c>
      <c r="L63" t="b">
        <v>0</v>
      </c>
      <c r="M63" t="s">
        <v>33</v>
      </c>
      <c r="N63" t="s">
        <v>15</v>
      </c>
      <c r="O63">
        <v>61</v>
      </c>
      <c r="P63" t="s">
        <v>14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25">
      <c r="A64" t="s">
        <v>172</v>
      </c>
      <c r="B64" s="3" t="s">
        <v>173</v>
      </c>
      <c r="C64">
        <v>2000</v>
      </c>
      <c r="D64">
        <v>14452</v>
      </c>
      <c r="E64" s="7">
        <f t="shared" si="1"/>
        <v>722.6</v>
      </c>
      <c r="F64">
        <v>249</v>
      </c>
      <c r="G64">
        <f t="shared" si="0"/>
        <v>58.040160642570278</v>
      </c>
      <c r="H64" t="s">
        <v>22</v>
      </c>
      <c r="I64">
        <v>1433480400</v>
      </c>
      <c r="J64">
        <v>1433566800</v>
      </c>
      <c r="K64" t="b">
        <v>0</v>
      </c>
      <c r="L64" t="b">
        <v>0</v>
      </c>
      <c r="M64" t="s">
        <v>28</v>
      </c>
      <c r="N64" t="s">
        <v>21</v>
      </c>
      <c r="O64">
        <v>62</v>
      </c>
      <c r="P64" t="s">
        <v>20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25">
      <c r="A65" t="s">
        <v>174</v>
      </c>
      <c r="B65" s="3" t="s">
        <v>175</v>
      </c>
      <c r="C65">
        <v>4700</v>
      </c>
      <c r="D65">
        <v>557</v>
      </c>
      <c r="E65" s="7">
        <f t="shared" si="1"/>
        <v>11.851063829787234</v>
      </c>
      <c r="F65">
        <v>5</v>
      </c>
      <c r="G65">
        <f t="shared" si="0"/>
        <v>111.4</v>
      </c>
      <c r="H65" t="s">
        <v>22</v>
      </c>
      <c r="I65">
        <v>1493355600</v>
      </c>
      <c r="J65">
        <v>1493874000</v>
      </c>
      <c r="K65" t="b">
        <v>0</v>
      </c>
      <c r="L65" t="b">
        <v>0</v>
      </c>
      <c r="M65" t="s">
        <v>33</v>
      </c>
      <c r="N65" t="s">
        <v>21</v>
      </c>
      <c r="O65">
        <v>63</v>
      </c>
      <c r="P65" t="s">
        <v>14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25">
      <c r="A66" t="s">
        <v>176</v>
      </c>
      <c r="B66" s="3" t="s">
        <v>177</v>
      </c>
      <c r="C66">
        <v>2800</v>
      </c>
      <c r="D66">
        <v>2734</v>
      </c>
      <c r="E66" s="7">
        <f t="shared" si="1"/>
        <v>97.642857142857139</v>
      </c>
      <c r="F66">
        <v>38</v>
      </c>
      <c r="G66">
        <f t="shared" ref="G66:G129" si="6">IF(F66 = 0, 0, D66/F66)</f>
        <v>71.94736842105263</v>
      </c>
      <c r="H66" t="s">
        <v>22</v>
      </c>
      <c r="I66">
        <v>1530507600</v>
      </c>
      <c r="J66">
        <v>1531803600</v>
      </c>
      <c r="K66" t="b">
        <v>0</v>
      </c>
      <c r="L66" t="b">
        <v>1</v>
      </c>
      <c r="M66" t="s">
        <v>28</v>
      </c>
      <c r="N66" t="s">
        <v>21</v>
      </c>
      <c r="O66">
        <v>64</v>
      </c>
      <c r="P66" t="s">
        <v>14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25">
      <c r="A67" t="s">
        <v>178</v>
      </c>
      <c r="B67" s="3" t="s">
        <v>179</v>
      </c>
      <c r="C67">
        <v>6100</v>
      </c>
      <c r="D67">
        <v>14405</v>
      </c>
      <c r="E67" s="7">
        <f t="shared" ref="E67:E130" si="7">D67/C67*100</f>
        <v>236.14754098360655</v>
      </c>
      <c r="F67">
        <v>236</v>
      </c>
      <c r="G67">
        <f t="shared" si="6"/>
        <v>61.038135593220339</v>
      </c>
      <c r="H67" t="s">
        <v>22</v>
      </c>
      <c r="I67">
        <v>1296108000</v>
      </c>
      <c r="J67">
        <v>1296712800</v>
      </c>
      <c r="K67" t="b">
        <v>0</v>
      </c>
      <c r="L67" t="b">
        <v>0</v>
      </c>
      <c r="M67" t="s">
        <v>33</v>
      </c>
      <c r="N67" t="s">
        <v>21</v>
      </c>
      <c r="O67">
        <v>65</v>
      </c>
      <c r="P67" t="s">
        <v>20</v>
      </c>
      <c r="Q67" t="str">
        <f t="shared" ref="Q67:Q130" si="8">LEFT(M67, FIND("/", M67) - 1)</f>
        <v>theater</v>
      </c>
      <c r="R67" t="str">
        <f t="shared" ref="R67:R130" si="9">MID(M67, FIND("/", M67) + 1, LEN(M67))</f>
        <v>plays</v>
      </c>
      <c r="S67" s="10">
        <f t="shared" ref="S67:S130" si="10">(((I67/60)/60)/24)+DATE(1970,1,1)</f>
        <v>40570.25</v>
      </c>
      <c r="T67" s="10">
        <f t="shared" ref="T67:T130" si="11">(((J67/60)/60)/24)+DATE(1970,1,1)</f>
        <v>40577.25</v>
      </c>
    </row>
    <row r="68" spans="1:20" x14ac:dyDescent="0.25">
      <c r="A68" t="s">
        <v>180</v>
      </c>
      <c r="B68" s="3" t="s">
        <v>181</v>
      </c>
      <c r="C68">
        <v>2900</v>
      </c>
      <c r="D68">
        <v>1307</v>
      </c>
      <c r="E68" s="7">
        <f t="shared" si="7"/>
        <v>45.068965517241381</v>
      </c>
      <c r="F68">
        <v>12</v>
      </c>
      <c r="G68">
        <f t="shared" si="6"/>
        <v>108.91666666666667</v>
      </c>
      <c r="H68" t="s">
        <v>22</v>
      </c>
      <c r="I68">
        <v>1428469200</v>
      </c>
      <c r="J68">
        <v>1428901200</v>
      </c>
      <c r="K68" t="b">
        <v>0</v>
      </c>
      <c r="L68" t="b">
        <v>1</v>
      </c>
      <c r="M68" t="s">
        <v>33</v>
      </c>
      <c r="N68" t="s">
        <v>21</v>
      </c>
      <c r="O68">
        <v>66</v>
      </c>
      <c r="P68" t="s">
        <v>14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.5" x14ac:dyDescent="0.25">
      <c r="A69" t="s">
        <v>182</v>
      </c>
      <c r="B69" s="3" t="s">
        <v>183</v>
      </c>
      <c r="C69">
        <v>72600</v>
      </c>
      <c r="D69">
        <v>117892</v>
      </c>
      <c r="E69" s="7">
        <f t="shared" si="7"/>
        <v>162.38567493112947</v>
      </c>
      <c r="F69">
        <v>4065</v>
      </c>
      <c r="G69">
        <f t="shared" si="6"/>
        <v>29.001722017220171</v>
      </c>
      <c r="H69" t="s">
        <v>41</v>
      </c>
      <c r="I69">
        <v>1264399200</v>
      </c>
      <c r="J69">
        <v>1264831200</v>
      </c>
      <c r="K69" t="b">
        <v>0</v>
      </c>
      <c r="L69" t="b">
        <v>1</v>
      </c>
      <c r="M69" t="s">
        <v>65</v>
      </c>
      <c r="N69" t="s">
        <v>40</v>
      </c>
      <c r="O69">
        <v>67</v>
      </c>
      <c r="P69" t="s">
        <v>20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25">
      <c r="A70" t="s">
        <v>184</v>
      </c>
      <c r="B70" s="3" t="s">
        <v>185</v>
      </c>
      <c r="C70">
        <v>5700</v>
      </c>
      <c r="D70">
        <v>14508</v>
      </c>
      <c r="E70" s="7">
        <f t="shared" si="7"/>
        <v>254.52631578947367</v>
      </c>
      <c r="F70">
        <v>246</v>
      </c>
      <c r="G70">
        <f t="shared" si="6"/>
        <v>58.975609756097562</v>
      </c>
      <c r="H70" t="s">
        <v>108</v>
      </c>
      <c r="I70">
        <v>1501131600</v>
      </c>
      <c r="J70">
        <v>1505192400</v>
      </c>
      <c r="K70" t="b">
        <v>0</v>
      </c>
      <c r="L70" t="b">
        <v>1</v>
      </c>
      <c r="M70" t="s">
        <v>33</v>
      </c>
      <c r="N70" t="s">
        <v>107</v>
      </c>
      <c r="O70">
        <v>68</v>
      </c>
      <c r="P70" t="s">
        <v>20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25">
      <c r="A71" t="s">
        <v>186</v>
      </c>
      <c r="B71" s="3" t="s">
        <v>187</v>
      </c>
      <c r="C71">
        <v>7900</v>
      </c>
      <c r="D71">
        <v>1901</v>
      </c>
      <c r="E71" s="7">
        <f t="shared" si="7"/>
        <v>24.063291139240505</v>
      </c>
      <c r="F71">
        <v>17</v>
      </c>
      <c r="G71">
        <f t="shared" si="6"/>
        <v>111.82352941176471</v>
      </c>
      <c r="H71" t="s">
        <v>22</v>
      </c>
      <c r="I71">
        <v>1292738400</v>
      </c>
      <c r="J71">
        <v>1295676000</v>
      </c>
      <c r="K71" t="b">
        <v>0</v>
      </c>
      <c r="L71" t="b">
        <v>0</v>
      </c>
      <c r="M71" t="s">
        <v>33</v>
      </c>
      <c r="N71" t="s">
        <v>21</v>
      </c>
      <c r="O71">
        <v>69</v>
      </c>
      <c r="P71" t="s">
        <v>74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25">
      <c r="A72" t="s">
        <v>188</v>
      </c>
      <c r="B72" s="3" t="s">
        <v>189</v>
      </c>
      <c r="C72">
        <v>128000</v>
      </c>
      <c r="D72">
        <v>158389</v>
      </c>
      <c r="E72" s="7">
        <f t="shared" si="7"/>
        <v>123.74140625000001</v>
      </c>
      <c r="F72">
        <v>2475</v>
      </c>
      <c r="G72">
        <f t="shared" si="6"/>
        <v>63.995555555555555</v>
      </c>
      <c r="H72" t="s">
        <v>108</v>
      </c>
      <c r="I72">
        <v>1288674000</v>
      </c>
      <c r="J72">
        <v>1292911200</v>
      </c>
      <c r="K72" t="b">
        <v>0</v>
      </c>
      <c r="L72" t="b">
        <v>1</v>
      </c>
      <c r="M72" t="s">
        <v>33</v>
      </c>
      <c r="N72" t="s">
        <v>107</v>
      </c>
      <c r="O72">
        <v>70</v>
      </c>
      <c r="P72" t="s">
        <v>20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.5" x14ac:dyDescent="0.25">
      <c r="A73" t="s">
        <v>190</v>
      </c>
      <c r="B73" s="3" t="s">
        <v>191</v>
      </c>
      <c r="C73">
        <v>6000</v>
      </c>
      <c r="D73">
        <v>6484</v>
      </c>
      <c r="E73" s="7">
        <f t="shared" si="7"/>
        <v>108.06666666666666</v>
      </c>
      <c r="F73">
        <v>76</v>
      </c>
      <c r="G73">
        <f t="shared" si="6"/>
        <v>85.315789473684205</v>
      </c>
      <c r="H73" t="s">
        <v>22</v>
      </c>
      <c r="I73">
        <v>1575093600</v>
      </c>
      <c r="J73">
        <v>1575439200</v>
      </c>
      <c r="K73" t="b">
        <v>0</v>
      </c>
      <c r="L73" t="b">
        <v>0</v>
      </c>
      <c r="M73" t="s">
        <v>33</v>
      </c>
      <c r="N73" t="s">
        <v>21</v>
      </c>
      <c r="O73">
        <v>71</v>
      </c>
      <c r="P73" t="s">
        <v>20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25">
      <c r="A74" t="s">
        <v>192</v>
      </c>
      <c r="B74" s="3" t="s">
        <v>193</v>
      </c>
      <c r="C74">
        <v>600</v>
      </c>
      <c r="D74">
        <v>4022</v>
      </c>
      <c r="E74" s="7">
        <f t="shared" si="7"/>
        <v>670.33333333333326</v>
      </c>
      <c r="F74">
        <v>54</v>
      </c>
      <c r="G74">
        <f t="shared" si="6"/>
        <v>74.481481481481481</v>
      </c>
      <c r="H74" t="s">
        <v>22</v>
      </c>
      <c r="I74">
        <v>1435726800</v>
      </c>
      <c r="J74">
        <v>1438837200</v>
      </c>
      <c r="K74" t="b">
        <v>0</v>
      </c>
      <c r="L74" t="b">
        <v>0</v>
      </c>
      <c r="M74" t="s">
        <v>71</v>
      </c>
      <c r="N74" t="s">
        <v>21</v>
      </c>
      <c r="O74">
        <v>72</v>
      </c>
      <c r="P74" t="s">
        <v>20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25">
      <c r="A75" t="s">
        <v>194</v>
      </c>
      <c r="B75" s="3" t="s">
        <v>195</v>
      </c>
      <c r="C75">
        <v>1400</v>
      </c>
      <c r="D75">
        <v>9253</v>
      </c>
      <c r="E75" s="7">
        <f t="shared" si="7"/>
        <v>660.92857142857144</v>
      </c>
      <c r="F75">
        <v>88</v>
      </c>
      <c r="G75">
        <f t="shared" si="6"/>
        <v>105.14772727272727</v>
      </c>
      <c r="H75" t="s">
        <v>22</v>
      </c>
      <c r="I75">
        <v>1480226400</v>
      </c>
      <c r="J75">
        <v>1480485600</v>
      </c>
      <c r="K75" t="b">
        <v>0</v>
      </c>
      <c r="L75" t="b">
        <v>0</v>
      </c>
      <c r="M75" t="s">
        <v>159</v>
      </c>
      <c r="N75" t="s">
        <v>21</v>
      </c>
      <c r="O75">
        <v>73</v>
      </c>
      <c r="P75" t="s">
        <v>20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25">
      <c r="A76" t="s">
        <v>196</v>
      </c>
      <c r="B76" s="3" t="s">
        <v>197</v>
      </c>
      <c r="C76">
        <v>3900</v>
      </c>
      <c r="D76">
        <v>4776</v>
      </c>
      <c r="E76" s="7">
        <f t="shared" si="7"/>
        <v>122.46153846153847</v>
      </c>
      <c r="F76">
        <v>85</v>
      </c>
      <c r="G76">
        <f t="shared" si="6"/>
        <v>56.188235294117646</v>
      </c>
      <c r="H76" t="s">
        <v>41</v>
      </c>
      <c r="I76">
        <v>1459054800</v>
      </c>
      <c r="J76">
        <v>1459141200</v>
      </c>
      <c r="K76" t="b">
        <v>0</v>
      </c>
      <c r="L76" t="b">
        <v>0</v>
      </c>
      <c r="M76" t="s">
        <v>148</v>
      </c>
      <c r="N76" t="s">
        <v>40</v>
      </c>
      <c r="O76">
        <v>74</v>
      </c>
      <c r="P76" t="s">
        <v>20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25">
      <c r="A77" t="s">
        <v>198</v>
      </c>
      <c r="B77" s="3" t="s">
        <v>199</v>
      </c>
      <c r="C77">
        <v>9700</v>
      </c>
      <c r="D77">
        <v>14606</v>
      </c>
      <c r="E77" s="7">
        <f t="shared" si="7"/>
        <v>150.57731958762886</v>
      </c>
      <c r="F77">
        <v>170</v>
      </c>
      <c r="G77">
        <f t="shared" si="6"/>
        <v>85.917647058823533</v>
      </c>
      <c r="H77" t="s">
        <v>22</v>
      </c>
      <c r="I77">
        <v>1531630800</v>
      </c>
      <c r="J77">
        <v>1532322000</v>
      </c>
      <c r="K77" t="b">
        <v>0</v>
      </c>
      <c r="L77" t="b">
        <v>0</v>
      </c>
      <c r="M77" t="s">
        <v>122</v>
      </c>
      <c r="N77" t="s">
        <v>21</v>
      </c>
      <c r="O77">
        <v>75</v>
      </c>
      <c r="P77" t="s">
        <v>20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25">
      <c r="A78" t="s">
        <v>200</v>
      </c>
      <c r="B78" s="3" t="s">
        <v>201</v>
      </c>
      <c r="C78">
        <v>122900</v>
      </c>
      <c r="D78">
        <v>95993</v>
      </c>
      <c r="E78" s="7">
        <f t="shared" si="7"/>
        <v>78.106590724165997</v>
      </c>
      <c r="F78">
        <v>1684</v>
      </c>
      <c r="G78">
        <f t="shared" si="6"/>
        <v>57.00296912114014</v>
      </c>
      <c r="H78" t="s">
        <v>22</v>
      </c>
      <c r="I78">
        <v>1421992800</v>
      </c>
      <c r="J78">
        <v>1426222800</v>
      </c>
      <c r="K78" t="b">
        <v>1</v>
      </c>
      <c r="L78" t="b">
        <v>1</v>
      </c>
      <c r="M78" t="s">
        <v>33</v>
      </c>
      <c r="N78" t="s">
        <v>21</v>
      </c>
      <c r="O78">
        <v>76</v>
      </c>
      <c r="P78" t="s">
        <v>14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25">
      <c r="A79" t="s">
        <v>202</v>
      </c>
      <c r="B79" s="3" t="s">
        <v>203</v>
      </c>
      <c r="C79">
        <v>9500</v>
      </c>
      <c r="D79">
        <v>4460</v>
      </c>
      <c r="E79" s="7">
        <f t="shared" si="7"/>
        <v>46.94736842105263</v>
      </c>
      <c r="F79">
        <v>56</v>
      </c>
      <c r="G79">
        <f t="shared" si="6"/>
        <v>79.642857142857139</v>
      </c>
      <c r="H79" t="s">
        <v>22</v>
      </c>
      <c r="I79">
        <v>1285563600</v>
      </c>
      <c r="J79">
        <v>1286773200</v>
      </c>
      <c r="K79" t="b">
        <v>0</v>
      </c>
      <c r="L79" t="b">
        <v>1</v>
      </c>
      <c r="M79" t="s">
        <v>71</v>
      </c>
      <c r="N79" t="s">
        <v>21</v>
      </c>
      <c r="O79">
        <v>77</v>
      </c>
      <c r="P79" t="s">
        <v>14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25">
      <c r="A80" t="s">
        <v>204</v>
      </c>
      <c r="B80" s="3" t="s">
        <v>205</v>
      </c>
      <c r="C80">
        <v>4500</v>
      </c>
      <c r="D80">
        <v>13536</v>
      </c>
      <c r="E80" s="7">
        <f t="shared" si="7"/>
        <v>300.8</v>
      </c>
      <c r="F80">
        <v>330</v>
      </c>
      <c r="G80">
        <f t="shared" si="6"/>
        <v>41.018181818181816</v>
      </c>
      <c r="H80" t="s">
        <v>22</v>
      </c>
      <c r="I80">
        <v>1523854800</v>
      </c>
      <c r="J80">
        <v>1523941200</v>
      </c>
      <c r="K80" t="b">
        <v>0</v>
      </c>
      <c r="L80" t="b">
        <v>0</v>
      </c>
      <c r="M80" t="s">
        <v>206</v>
      </c>
      <c r="N80" t="s">
        <v>21</v>
      </c>
      <c r="O80">
        <v>78</v>
      </c>
      <c r="P80" t="s">
        <v>20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25">
      <c r="A81" t="s">
        <v>207</v>
      </c>
      <c r="B81" s="3" t="s">
        <v>208</v>
      </c>
      <c r="C81">
        <v>57800</v>
      </c>
      <c r="D81">
        <v>40228</v>
      </c>
      <c r="E81" s="7">
        <f t="shared" si="7"/>
        <v>69.598615916955026</v>
      </c>
      <c r="F81">
        <v>838</v>
      </c>
      <c r="G81">
        <f t="shared" si="6"/>
        <v>48.004773269689736</v>
      </c>
      <c r="H81" t="s">
        <v>22</v>
      </c>
      <c r="I81">
        <v>1529125200</v>
      </c>
      <c r="J81">
        <v>1529557200</v>
      </c>
      <c r="K81" t="b">
        <v>0</v>
      </c>
      <c r="L81" t="b">
        <v>0</v>
      </c>
      <c r="M81" t="s">
        <v>33</v>
      </c>
      <c r="N81" t="s">
        <v>21</v>
      </c>
      <c r="O81">
        <v>79</v>
      </c>
      <c r="P81" t="s">
        <v>14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25">
      <c r="A82" t="s">
        <v>209</v>
      </c>
      <c r="B82" s="3" t="s">
        <v>210</v>
      </c>
      <c r="C82">
        <v>1100</v>
      </c>
      <c r="D82">
        <v>7012</v>
      </c>
      <c r="E82" s="7">
        <f t="shared" si="7"/>
        <v>637.4545454545455</v>
      </c>
      <c r="F82">
        <v>127</v>
      </c>
      <c r="G82">
        <f t="shared" si="6"/>
        <v>55.212598425196852</v>
      </c>
      <c r="H82" t="s">
        <v>22</v>
      </c>
      <c r="I82">
        <v>1503982800</v>
      </c>
      <c r="J82">
        <v>1506574800</v>
      </c>
      <c r="K82" t="b">
        <v>0</v>
      </c>
      <c r="L82" t="b">
        <v>0</v>
      </c>
      <c r="M82" t="s">
        <v>89</v>
      </c>
      <c r="N82" t="s">
        <v>21</v>
      </c>
      <c r="O82">
        <v>80</v>
      </c>
      <c r="P82" t="s">
        <v>20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25">
      <c r="A83" t="s">
        <v>211</v>
      </c>
      <c r="B83" s="3" t="s">
        <v>212</v>
      </c>
      <c r="C83">
        <v>16800</v>
      </c>
      <c r="D83">
        <v>37857</v>
      </c>
      <c r="E83" s="7">
        <f t="shared" si="7"/>
        <v>225.33928571428569</v>
      </c>
      <c r="F83">
        <v>411</v>
      </c>
      <c r="G83">
        <f t="shared" si="6"/>
        <v>92.109489051094897</v>
      </c>
      <c r="H83" t="s">
        <v>22</v>
      </c>
      <c r="I83">
        <v>1511416800</v>
      </c>
      <c r="J83">
        <v>1513576800</v>
      </c>
      <c r="K83" t="b">
        <v>0</v>
      </c>
      <c r="L83" t="b">
        <v>0</v>
      </c>
      <c r="M83" t="s">
        <v>23</v>
      </c>
      <c r="N83" t="s">
        <v>21</v>
      </c>
      <c r="O83">
        <v>81</v>
      </c>
      <c r="P83" t="s">
        <v>20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25">
      <c r="A84" t="s">
        <v>213</v>
      </c>
      <c r="B84" s="3" t="s">
        <v>214</v>
      </c>
      <c r="C84">
        <v>1000</v>
      </c>
      <c r="D84">
        <v>14973</v>
      </c>
      <c r="E84" s="7">
        <f t="shared" si="7"/>
        <v>1497.3000000000002</v>
      </c>
      <c r="F84">
        <v>180</v>
      </c>
      <c r="G84">
        <f t="shared" si="6"/>
        <v>83.183333333333337</v>
      </c>
      <c r="H84" t="s">
        <v>41</v>
      </c>
      <c r="I84">
        <v>1547704800</v>
      </c>
      <c r="J84">
        <v>1548309600</v>
      </c>
      <c r="K84" t="b">
        <v>0</v>
      </c>
      <c r="L84" t="b">
        <v>1</v>
      </c>
      <c r="M84" t="s">
        <v>89</v>
      </c>
      <c r="N84" t="s">
        <v>40</v>
      </c>
      <c r="O84">
        <v>82</v>
      </c>
      <c r="P84" t="s">
        <v>20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25">
      <c r="A85" t="s">
        <v>215</v>
      </c>
      <c r="B85" s="3" t="s">
        <v>216</v>
      </c>
      <c r="C85">
        <v>106400</v>
      </c>
      <c r="D85">
        <v>39996</v>
      </c>
      <c r="E85" s="7">
        <f t="shared" si="7"/>
        <v>37.590225563909776</v>
      </c>
      <c r="F85">
        <v>1000</v>
      </c>
      <c r="G85">
        <f t="shared" si="6"/>
        <v>39.996000000000002</v>
      </c>
      <c r="H85" t="s">
        <v>22</v>
      </c>
      <c r="I85">
        <v>1469682000</v>
      </c>
      <c r="J85">
        <v>1471582800</v>
      </c>
      <c r="K85" t="b">
        <v>0</v>
      </c>
      <c r="L85" t="b">
        <v>0</v>
      </c>
      <c r="M85" t="s">
        <v>50</v>
      </c>
      <c r="N85" t="s">
        <v>21</v>
      </c>
      <c r="O85">
        <v>83</v>
      </c>
      <c r="P85" t="s">
        <v>14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25">
      <c r="A86" t="s">
        <v>217</v>
      </c>
      <c r="B86" s="3" t="s">
        <v>218</v>
      </c>
      <c r="C86">
        <v>31400</v>
      </c>
      <c r="D86">
        <v>41564</v>
      </c>
      <c r="E86" s="7">
        <f t="shared" si="7"/>
        <v>132.36942675159236</v>
      </c>
      <c r="F86">
        <v>374</v>
      </c>
      <c r="G86">
        <f t="shared" si="6"/>
        <v>111.1336898395722</v>
      </c>
      <c r="H86" t="s">
        <v>22</v>
      </c>
      <c r="I86">
        <v>1343451600</v>
      </c>
      <c r="J86">
        <v>1344315600</v>
      </c>
      <c r="K86" t="b">
        <v>0</v>
      </c>
      <c r="L86" t="b">
        <v>0</v>
      </c>
      <c r="M86" t="s">
        <v>65</v>
      </c>
      <c r="N86" t="s">
        <v>21</v>
      </c>
      <c r="O86">
        <v>84</v>
      </c>
      <c r="P86" t="s">
        <v>20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25">
      <c r="A87" t="s">
        <v>219</v>
      </c>
      <c r="B87" s="3" t="s">
        <v>220</v>
      </c>
      <c r="C87">
        <v>4900</v>
      </c>
      <c r="D87">
        <v>6430</v>
      </c>
      <c r="E87" s="7">
        <f t="shared" si="7"/>
        <v>131.22448979591837</v>
      </c>
      <c r="F87">
        <v>71</v>
      </c>
      <c r="G87">
        <f t="shared" si="6"/>
        <v>90.563380281690144</v>
      </c>
      <c r="H87" t="s">
        <v>27</v>
      </c>
      <c r="I87">
        <v>1315717200</v>
      </c>
      <c r="J87">
        <v>1316408400</v>
      </c>
      <c r="K87" t="b">
        <v>0</v>
      </c>
      <c r="L87" t="b">
        <v>0</v>
      </c>
      <c r="M87" t="s">
        <v>60</v>
      </c>
      <c r="N87" t="s">
        <v>26</v>
      </c>
      <c r="O87">
        <v>85</v>
      </c>
      <c r="P87" t="s">
        <v>20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25">
      <c r="A88" t="s">
        <v>221</v>
      </c>
      <c r="B88" s="3" t="s">
        <v>222</v>
      </c>
      <c r="C88">
        <v>7400</v>
      </c>
      <c r="D88">
        <v>12405</v>
      </c>
      <c r="E88" s="7">
        <f t="shared" si="7"/>
        <v>167.63513513513513</v>
      </c>
      <c r="F88">
        <v>203</v>
      </c>
      <c r="G88">
        <f t="shared" si="6"/>
        <v>61.108374384236456</v>
      </c>
      <c r="H88" t="s">
        <v>22</v>
      </c>
      <c r="I88">
        <v>1430715600</v>
      </c>
      <c r="J88">
        <v>1431838800</v>
      </c>
      <c r="K88" t="b">
        <v>1</v>
      </c>
      <c r="L88" t="b">
        <v>0</v>
      </c>
      <c r="M88" t="s">
        <v>33</v>
      </c>
      <c r="N88" t="s">
        <v>21</v>
      </c>
      <c r="O88">
        <v>86</v>
      </c>
      <c r="P88" t="s">
        <v>20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.5" x14ac:dyDescent="0.25">
      <c r="A89" t="s">
        <v>223</v>
      </c>
      <c r="B89" s="3" t="s">
        <v>224</v>
      </c>
      <c r="C89">
        <v>198500</v>
      </c>
      <c r="D89">
        <v>123040</v>
      </c>
      <c r="E89" s="7">
        <f t="shared" si="7"/>
        <v>61.984886649874063</v>
      </c>
      <c r="F89">
        <v>1482</v>
      </c>
      <c r="G89">
        <f t="shared" si="6"/>
        <v>83.022941970310384</v>
      </c>
      <c r="H89" t="s">
        <v>27</v>
      </c>
      <c r="I89">
        <v>1299564000</v>
      </c>
      <c r="J89">
        <v>1300510800</v>
      </c>
      <c r="K89" t="b">
        <v>0</v>
      </c>
      <c r="L89" t="b">
        <v>1</v>
      </c>
      <c r="M89" t="s">
        <v>23</v>
      </c>
      <c r="N89" t="s">
        <v>26</v>
      </c>
      <c r="O89">
        <v>87</v>
      </c>
      <c r="P89" t="s">
        <v>14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25">
      <c r="A90" t="s">
        <v>225</v>
      </c>
      <c r="B90" s="3" t="s">
        <v>226</v>
      </c>
      <c r="C90">
        <v>4800</v>
      </c>
      <c r="D90">
        <v>12516</v>
      </c>
      <c r="E90" s="7">
        <f t="shared" si="7"/>
        <v>260.75</v>
      </c>
      <c r="F90">
        <v>113</v>
      </c>
      <c r="G90">
        <f t="shared" si="6"/>
        <v>110.76106194690266</v>
      </c>
      <c r="H90" t="s">
        <v>22</v>
      </c>
      <c r="I90">
        <v>1429160400</v>
      </c>
      <c r="J90">
        <v>1431061200</v>
      </c>
      <c r="K90" t="b">
        <v>0</v>
      </c>
      <c r="L90" t="b">
        <v>0</v>
      </c>
      <c r="M90" t="s">
        <v>206</v>
      </c>
      <c r="N90" t="s">
        <v>21</v>
      </c>
      <c r="O90">
        <v>88</v>
      </c>
      <c r="P90" t="s">
        <v>20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25">
      <c r="A91" t="s">
        <v>227</v>
      </c>
      <c r="B91" s="3" t="s">
        <v>228</v>
      </c>
      <c r="C91">
        <v>3400</v>
      </c>
      <c r="D91">
        <v>8588</v>
      </c>
      <c r="E91" s="7">
        <f t="shared" si="7"/>
        <v>252.58823529411765</v>
      </c>
      <c r="F91">
        <v>96</v>
      </c>
      <c r="G91">
        <f t="shared" si="6"/>
        <v>89.458333333333329</v>
      </c>
      <c r="H91" t="s">
        <v>22</v>
      </c>
      <c r="I91">
        <v>1271307600</v>
      </c>
      <c r="J91">
        <v>1271480400</v>
      </c>
      <c r="K91" t="b">
        <v>0</v>
      </c>
      <c r="L91" t="b">
        <v>0</v>
      </c>
      <c r="M91" t="s">
        <v>33</v>
      </c>
      <c r="N91" t="s">
        <v>21</v>
      </c>
      <c r="O91">
        <v>89</v>
      </c>
      <c r="P91" t="s">
        <v>20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25">
      <c r="A92" t="s">
        <v>229</v>
      </c>
      <c r="B92" s="3" t="s">
        <v>230</v>
      </c>
      <c r="C92">
        <v>7800</v>
      </c>
      <c r="D92">
        <v>6132</v>
      </c>
      <c r="E92" s="7">
        <f t="shared" si="7"/>
        <v>78.615384615384613</v>
      </c>
      <c r="F92">
        <v>106</v>
      </c>
      <c r="G92">
        <f t="shared" si="6"/>
        <v>57.849056603773583</v>
      </c>
      <c r="H92" t="s">
        <v>22</v>
      </c>
      <c r="I92">
        <v>1456380000</v>
      </c>
      <c r="J92">
        <v>1456380000</v>
      </c>
      <c r="K92" t="b">
        <v>0</v>
      </c>
      <c r="L92" t="b">
        <v>1</v>
      </c>
      <c r="M92" t="s">
        <v>33</v>
      </c>
      <c r="N92" t="s">
        <v>21</v>
      </c>
      <c r="O92">
        <v>90</v>
      </c>
      <c r="P92" t="s">
        <v>14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25">
      <c r="A93" t="s">
        <v>231</v>
      </c>
      <c r="B93" s="3" t="s">
        <v>232</v>
      </c>
      <c r="C93">
        <v>154300</v>
      </c>
      <c r="D93">
        <v>74688</v>
      </c>
      <c r="E93" s="7">
        <f t="shared" si="7"/>
        <v>48.404406999351913</v>
      </c>
      <c r="F93">
        <v>679</v>
      </c>
      <c r="G93">
        <f t="shared" si="6"/>
        <v>109.99705449189985</v>
      </c>
      <c r="H93" t="s">
        <v>108</v>
      </c>
      <c r="I93">
        <v>1470459600</v>
      </c>
      <c r="J93">
        <v>1472878800</v>
      </c>
      <c r="K93" t="b">
        <v>0</v>
      </c>
      <c r="L93" t="b">
        <v>0</v>
      </c>
      <c r="M93" t="s">
        <v>206</v>
      </c>
      <c r="N93" t="s">
        <v>107</v>
      </c>
      <c r="O93">
        <v>91</v>
      </c>
      <c r="P93" t="s">
        <v>14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1.5" x14ac:dyDescent="0.25">
      <c r="A94" t="s">
        <v>233</v>
      </c>
      <c r="B94" s="3" t="s">
        <v>234</v>
      </c>
      <c r="C94">
        <v>20000</v>
      </c>
      <c r="D94">
        <v>51775</v>
      </c>
      <c r="E94" s="7">
        <f t="shared" si="7"/>
        <v>258.875</v>
      </c>
      <c r="F94">
        <v>498</v>
      </c>
      <c r="G94">
        <f t="shared" si="6"/>
        <v>103.96586345381526</v>
      </c>
      <c r="H94" t="s">
        <v>99</v>
      </c>
      <c r="I94">
        <v>1277269200</v>
      </c>
      <c r="J94">
        <v>1277355600</v>
      </c>
      <c r="K94" t="b">
        <v>0</v>
      </c>
      <c r="L94" t="b">
        <v>1</v>
      </c>
      <c r="M94" t="s">
        <v>89</v>
      </c>
      <c r="N94" t="s">
        <v>98</v>
      </c>
      <c r="O94">
        <v>92</v>
      </c>
      <c r="P94" t="s">
        <v>20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25">
      <c r="A95" t="s">
        <v>235</v>
      </c>
      <c r="B95" s="3" t="s">
        <v>236</v>
      </c>
      <c r="C95">
        <v>108800</v>
      </c>
      <c r="D95">
        <v>65877</v>
      </c>
      <c r="E95" s="7">
        <f t="shared" si="7"/>
        <v>60.548713235294116</v>
      </c>
      <c r="F95">
        <v>610</v>
      </c>
      <c r="G95">
        <f t="shared" si="6"/>
        <v>107.99508196721311</v>
      </c>
      <c r="H95" t="s">
        <v>22</v>
      </c>
      <c r="I95">
        <v>1350709200</v>
      </c>
      <c r="J95">
        <v>1351054800</v>
      </c>
      <c r="K95" t="b">
        <v>0</v>
      </c>
      <c r="L95" t="b">
        <v>1</v>
      </c>
      <c r="M95" t="s">
        <v>33</v>
      </c>
      <c r="N95" t="s">
        <v>21</v>
      </c>
      <c r="O95">
        <v>93</v>
      </c>
      <c r="P95" t="s">
        <v>74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25">
      <c r="A96" t="s">
        <v>237</v>
      </c>
      <c r="B96" s="3" t="s">
        <v>238</v>
      </c>
      <c r="C96">
        <v>2900</v>
      </c>
      <c r="D96">
        <v>8807</v>
      </c>
      <c r="E96" s="7">
        <f t="shared" si="7"/>
        <v>303.68965517241378</v>
      </c>
      <c r="F96">
        <v>180</v>
      </c>
      <c r="G96">
        <f t="shared" si="6"/>
        <v>48.927777777777777</v>
      </c>
      <c r="H96" t="s">
        <v>41</v>
      </c>
      <c r="I96">
        <v>1554613200</v>
      </c>
      <c r="J96">
        <v>1555563600</v>
      </c>
      <c r="K96" t="b">
        <v>0</v>
      </c>
      <c r="L96" t="b">
        <v>0</v>
      </c>
      <c r="M96" t="s">
        <v>28</v>
      </c>
      <c r="N96" t="s">
        <v>40</v>
      </c>
      <c r="O96">
        <v>94</v>
      </c>
      <c r="P96" t="s">
        <v>20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.5" x14ac:dyDescent="0.25">
      <c r="A97" t="s">
        <v>239</v>
      </c>
      <c r="B97" s="3" t="s">
        <v>240</v>
      </c>
      <c r="C97">
        <v>900</v>
      </c>
      <c r="D97">
        <v>1017</v>
      </c>
      <c r="E97" s="7">
        <f t="shared" si="7"/>
        <v>112.99999999999999</v>
      </c>
      <c r="F97">
        <v>27</v>
      </c>
      <c r="G97">
        <f t="shared" si="6"/>
        <v>37.666666666666664</v>
      </c>
      <c r="H97" t="s">
        <v>22</v>
      </c>
      <c r="I97">
        <v>1571029200</v>
      </c>
      <c r="J97">
        <v>1571634000</v>
      </c>
      <c r="K97" t="b">
        <v>0</v>
      </c>
      <c r="L97" t="b">
        <v>0</v>
      </c>
      <c r="M97" t="s">
        <v>42</v>
      </c>
      <c r="N97" t="s">
        <v>21</v>
      </c>
      <c r="O97">
        <v>95</v>
      </c>
      <c r="P97" t="s">
        <v>20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25">
      <c r="A98" t="s">
        <v>241</v>
      </c>
      <c r="B98" s="3" t="s">
        <v>242</v>
      </c>
      <c r="C98">
        <v>69700</v>
      </c>
      <c r="D98">
        <v>151513</v>
      </c>
      <c r="E98" s="7">
        <f t="shared" si="7"/>
        <v>217.37876614060258</v>
      </c>
      <c r="F98">
        <v>2331</v>
      </c>
      <c r="G98">
        <f t="shared" si="6"/>
        <v>64.999141999141997</v>
      </c>
      <c r="H98" t="s">
        <v>22</v>
      </c>
      <c r="I98">
        <v>1299736800</v>
      </c>
      <c r="J98">
        <v>1300856400</v>
      </c>
      <c r="K98" t="b">
        <v>0</v>
      </c>
      <c r="L98" t="b">
        <v>0</v>
      </c>
      <c r="M98" t="s">
        <v>33</v>
      </c>
      <c r="N98" t="s">
        <v>21</v>
      </c>
      <c r="O98">
        <v>96</v>
      </c>
      <c r="P98" t="s">
        <v>20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25">
      <c r="A99" t="s">
        <v>243</v>
      </c>
      <c r="B99" s="3" t="s">
        <v>244</v>
      </c>
      <c r="C99">
        <v>1300</v>
      </c>
      <c r="D99">
        <v>12047</v>
      </c>
      <c r="E99" s="7">
        <f t="shared" si="7"/>
        <v>926.69230769230762</v>
      </c>
      <c r="F99">
        <v>113</v>
      </c>
      <c r="G99">
        <f t="shared" si="6"/>
        <v>106.61061946902655</v>
      </c>
      <c r="H99" t="s">
        <v>22</v>
      </c>
      <c r="I99">
        <v>1435208400</v>
      </c>
      <c r="J99">
        <v>1439874000</v>
      </c>
      <c r="K99" t="b">
        <v>0</v>
      </c>
      <c r="L99" t="b">
        <v>0</v>
      </c>
      <c r="M99" t="s">
        <v>17</v>
      </c>
      <c r="N99" t="s">
        <v>21</v>
      </c>
      <c r="O99">
        <v>97</v>
      </c>
      <c r="P99" t="s">
        <v>20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25">
      <c r="A100" t="s">
        <v>245</v>
      </c>
      <c r="B100" s="3" t="s">
        <v>246</v>
      </c>
      <c r="C100">
        <v>97800</v>
      </c>
      <c r="D100">
        <v>32951</v>
      </c>
      <c r="E100" s="7">
        <f t="shared" si="7"/>
        <v>33.692229038854805</v>
      </c>
      <c r="F100">
        <v>1220</v>
      </c>
      <c r="G100">
        <f t="shared" si="6"/>
        <v>27.009016393442622</v>
      </c>
      <c r="H100" t="s">
        <v>27</v>
      </c>
      <c r="I100">
        <v>1437973200</v>
      </c>
      <c r="J100">
        <v>1438318800</v>
      </c>
      <c r="K100" t="b">
        <v>0</v>
      </c>
      <c r="L100" t="b">
        <v>0</v>
      </c>
      <c r="M100" t="s">
        <v>89</v>
      </c>
      <c r="N100" t="s">
        <v>26</v>
      </c>
      <c r="O100">
        <v>98</v>
      </c>
      <c r="P100" t="s">
        <v>14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x14ac:dyDescent="0.25">
      <c r="A101" t="s">
        <v>247</v>
      </c>
      <c r="B101" s="3" t="s">
        <v>248</v>
      </c>
      <c r="C101">
        <v>7600</v>
      </c>
      <c r="D101">
        <v>14951</v>
      </c>
      <c r="E101" s="7">
        <f t="shared" si="7"/>
        <v>196.7236842105263</v>
      </c>
      <c r="F101">
        <v>164</v>
      </c>
      <c r="G101">
        <f t="shared" si="6"/>
        <v>91.16463414634147</v>
      </c>
      <c r="H101" t="s">
        <v>22</v>
      </c>
      <c r="I101">
        <v>1416895200</v>
      </c>
      <c r="J101">
        <v>1419400800</v>
      </c>
      <c r="K101" t="b">
        <v>0</v>
      </c>
      <c r="L101" t="b">
        <v>0</v>
      </c>
      <c r="M101" t="s">
        <v>33</v>
      </c>
      <c r="N101" t="s">
        <v>21</v>
      </c>
      <c r="O101">
        <v>99</v>
      </c>
      <c r="P101" t="s">
        <v>20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25">
      <c r="A102" t="s">
        <v>249</v>
      </c>
      <c r="B102" s="3" t="s">
        <v>250</v>
      </c>
      <c r="C102">
        <v>100</v>
      </c>
      <c r="D102">
        <v>1</v>
      </c>
      <c r="E102" s="7">
        <f t="shared" si="7"/>
        <v>1</v>
      </c>
      <c r="F102">
        <v>1</v>
      </c>
      <c r="G102">
        <f t="shared" si="6"/>
        <v>1</v>
      </c>
      <c r="H102" t="s">
        <v>22</v>
      </c>
      <c r="I102">
        <v>1319000400</v>
      </c>
      <c r="J102">
        <v>1320555600</v>
      </c>
      <c r="K102" t="b">
        <v>0</v>
      </c>
      <c r="L102" t="b">
        <v>0</v>
      </c>
      <c r="M102" t="s">
        <v>33</v>
      </c>
      <c r="N102" t="s">
        <v>21</v>
      </c>
      <c r="O102">
        <v>100</v>
      </c>
      <c r="P102" t="s">
        <v>14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25">
      <c r="A103" t="s">
        <v>251</v>
      </c>
      <c r="B103" s="3" t="s">
        <v>252</v>
      </c>
      <c r="C103">
        <v>900</v>
      </c>
      <c r="D103">
        <v>9193</v>
      </c>
      <c r="E103" s="7">
        <f t="shared" si="7"/>
        <v>1021.4444444444445</v>
      </c>
      <c r="F103">
        <v>164</v>
      </c>
      <c r="G103">
        <f t="shared" si="6"/>
        <v>56.054878048780488</v>
      </c>
      <c r="H103" t="s">
        <v>22</v>
      </c>
      <c r="I103">
        <v>1424498400</v>
      </c>
      <c r="J103">
        <v>1425103200</v>
      </c>
      <c r="K103" t="b">
        <v>0</v>
      </c>
      <c r="L103" t="b">
        <v>1</v>
      </c>
      <c r="M103" t="s">
        <v>50</v>
      </c>
      <c r="N103" t="s">
        <v>21</v>
      </c>
      <c r="O103">
        <v>101</v>
      </c>
      <c r="P103" t="s">
        <v>20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25">
      <c r="A104" t="s">
        <v>253</v>
      </c>
      <c r="B104" s="3" t="s">
        <v>254</v>
      </c>
      <c r="C104">
        <v>3700</v>
      </c>
      <c r="D104">
        <v>10422</v>
      </c>
      <c r="E104" s="7">
        <f t="shared" si="7"/>
        <v>281.67567567567568</v>
      </c>
      <c r="F104">
        <v>336</v>
      </c>
      <c r="G104">
        <f t="shared" si="6"/>
        <v>31.017857142857142</v>
      </c>
      <c r="H104" t="s">
        <v>22</v>
      </c>
      <c r="I104">
        <v>1526274000</v>
      </c>
      <c r="J104">
        <v>1526878800</v>
      </c>
      <c r="K104" t="b">
        <v>0</v>
      </c>
      <c r="L104" t="b">
        <v>1</v>
      </c>
      <c r="M104" t="s">
        <v>65</v>
      </c>
      <c r="N104" t="s">
        <v>21</v>
      </c>
      <c r="O104">
        <v>102</v>
      </c>
      <c r="P104" t="s">
        <v>20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25">
      <c r="A105" t="s">
        <v>255</v>
      </c>
      <c r="B105" s="3" t="s">
        <v>256</v>
      </c>
      <c r="C105">
        <v>10000</v>
      </c>
      <c r="D105">
        <v>2461</v>
      </c>
      <c r="E105" s="7">
        <f t="shared" si="7"/>
        <v>24.610000000000003</v>
      </c>
      <c r="F105">
        <v>37</v>
      </c>
      <c r="G105">
        <f t="shared" si="6"/>
        <v>66.513513513513516</v>
      </c>
      <c r="H105" t="s">
        <v>108</v>
      </c>
      <c r="I105">
        <v>1287896400</v>
      </c>
      <c r="J105">
        <v>1288674000</v>
      </c>
      <c r="K105" t="b">
        <v>0</v>
      </c>
      <c r="L105" t="b">
        <v>0</v>
      </c>
      <c r="M105" t="s">
        <v>50</v>
      </c>
      <c r="N105" t="s">
        <v>107</v>
      </c>
      <c r="O105">
        <v>103</v>
      </c>
      <c r="P105" t="s">
        <v>14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25">
      <c r="A106" t="s">
        <v>257</v>
      </c>
      <c r="B106" s="3" t="s">
        <v>258</v>
      </c>
      <c r="C106">
        <v>119200</v>
      </c>
      <c r="D106">
        <v>170623</v>
      </c>
      <c r="E106" s="7">
        <f t="shared" si="7"/>
        <v>143.14010067114094</v>
      </c>
      <c r="F106">
        <v>1917</v>
      </c>
      <c r="G106">
        <f t="shared" si="6"/>
        <v>89.005216484089729</v>
      </c>
      <c r="H106" t="s">
        <v>22</v>
      </c>
      <c r="I106">
        <v>1495515600</v>
      </c>
      <c r="J106">
        <v>1495602000</v>
      </c>
      <c r="K106" t="b">
        <v>0</v>
      </c>
      <c r="L106" t="b">
        <v>0</v>
      </c>
      <c r="M106" t="s">
        <v>60</v>
      </c>
      <c r="N106" t="s">
        <v>21</v>
      </c>
      <c r="O106">
        <v>104</v>
      </c>
      <c r="P106" t="s">
        <v>20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25">
      <c r="A107" t="s">
        <v>259</v>
      </c>
      <c r="B107" s="3" t="s">
        <v>260</v>
      </c>
      <c r="C107">
        <v>6800</v>
      </c>
      <c r="D107">
        <v>9829</v>
      </c>
      <c r="E107" s="7">
        <f t="shared" si="7"/>
        <v>144.54411764705884</v>
      </c>
      <c r="F107">
        <v>95</v>
      </c>
      <c r="G107">
        <f t="shared" si="6"/>
        <v>103.46315789473684</v>
      </c>
      <c r="H107" t="s">
        <v>22</v>
      </c>
      <c r="I107">
        <v>1364878800</v>
      </c>
      <c r="J107">
        <v>1366434000</v>
      </c>
      <c r="K107" t="b">
        <v>0</v>
      </c>
      <c r="L107" t="b">
        <v>0</v>
      </c>
      <c r="M107" t="s">
        <v>28</v>
      </c>
      <c r="N107" t="s">
        <v>21</v>
      </c>
      <c r="O107">
        <v>105</v>
      </c>
      <c r="P107" t="s">
        <v>20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25">
      <c r="A108" t="s">
        <v>261</v>
      </c>
      <c r="B108" s="3" t="s">
        <v>262</v>
      </c>
      <c r="C108">
        <v>3900</v>
      </c>
      <c r="D108">
        <v>14006</v>
      </c>
      <c r="E108" s="7">
        <f t="shared" si="7"/>
        <v>359.12820512820514</v>
      </c>
      <c r="F108">
        <v>147</v>
      </c>
      <c r="G108">
        <f t="shared" si="6"/>
        <v>95.278911564625844</v>
      </c>
      <c r="H108" t="s">
        <v>22</v>
      </c>
      <c r="I108">
        <v>1567918800</v>
      </c>
      <c r="J108">
        <v>1568350800</v>
      </c>
      <c r="K108" t="b">
        <v>0</v>
      </c>
      <c r="L108" t="b">
        <v>0</v>
      </c>
      <c r="M108" t="s">
        <v>33</v>
      </c>
      <c r="N108" t="s">
        <v>21</v>
      </c>
      <c r="O108">
        <v>106</v>
      </c>
      <c r="P108" t="s">
        <v>20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.5" x14ac:dyDescent="0.25">
      <c r="A109" t="s">
        <v>263</v>
      </c>
      <c r="B109" s="3" t="s">
        <v>264</v>
      </c>
      <c r="C109">
        <v>3500</v>
      </c>
      <c r="D109">
        <v>6527</v>
      </c>
      <c r="E109" s="7">
        <f t="shared" si="7"/>
        <v>186.48571428571427</v>
      </c>
      <c r="F109">
        <v>86</v>
      </c>
      <c r="G109">
        <f t="shared" si="6"/>
        <v>75.895348837209298</v>
      </c>
      <c r="H109" t="s">
        <v>22</v>
      </c>
      <c r="I109">
        <v>1524459600</v>
      </c>
      <c r="J109">
        <v>1525928400</v>
      </c>
      <c r="K109" t="b">
        <v>0</v>
      </c>
      <c r="L109" t="b">
        <v>1</v>
      </c>
      <c r="M109" t="s">
        <v>33</v>
      </c>
      <c r="N109" t="s">
        <v>21</v>
      </c>
      <c r="O109">
        <v>107</v>
      </c>
      <c r="P109" t="s">
        <v>20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.5" x14ac:dyDescent="0.25">
      <c r="A110" t="s">
        <v>265</v>
      </c>
      <c r="B110" s="3" t="s">
        <v>266</v>
      </c>
      <c r="C110">
        <v>1500</v>
      </c>
      <c r="D110">
        <v>8929</v>
      </c>
      <c r="E110" s="7">
        <f t="shared" si="7"/>
        <v>595.26666666666665</v>
      </c>
      <c r="F110">
        <v>83</v>
      </c>
      <c r="G110">
        <f t="shared" si="6"/>
        <v>107.57831325301204</v>
      </c>
      <c r="H110" t="s">
        <v>22</v>
      </c>
      <c r="I110">
        <v>1333688400</v>
      </c>
      <c r="J110">
        <v>1336885200</v>
      </c>
      <c r="K110" t="b">
        <v>0</v>
      </c>
      <c r="L110" t="b">
        <v>0</v>
      </c>
      <c r="M110" t="s">
        <v>42</v>
      </c>
      <c r="N110" t="s">
        <v>21</v>
      </c>
      <c r="O110">
        <v>108</v>
      </c>
      <c r="P110" t="s">
        <v>20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25">
      <c r="A111" t="s">
        <v>267</v>
      </c>
      <c r="B111" s="3" t="s">
        <v>268</v>
      </c>
      <c r="C111">
        <v>5200</v>
      </c>
      <c r="D111">
        <v>3079</v>
      </c>
      <c r="E111" s="7">
        <f t="shared" si="7"/>
        <v>59.21153846153846</v>
      </c>
      <c r="F111">
        <v>60</v>
      </c>
      <c r="G111">
        <f t="shared" si="6"/>
        <v>51.31666666666667</v>
      </c>
      <c r="H111" t="s">
        <v>22</v>
      </c>
      <c r="I111">
        <v>1389506400</v>
      </c>
      <c r="J111">
        <v>1389679200</v>
      </c>
      <c r="K111" t="b">
        <v>0</v>
      </c>
      <c r="L111" t="b">
        <v>0</v>
      </c>
      <c r="M111" t="s">
        <v>269</v>
      </c>
      <c r="N111" t="s">
        <v>21</v>
      </c>
      <c r="O111">
        <v>109</v>
      </c>
      <c r="P111" t="s">
        <v>14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.5" x14ac:dyDescent="0.25">
      <c r="A112" t="s">
        <v>270</v>
      </c>
      <c r="B112" s="3" t="s">
        <v>271</v>
      </c>
      <c r="C112">
        <v>142400</v>
      </c>
      <c r="D112">
        <v>21307</v>
      </c>
      <c r="E112" s="7">
        <f t="shared" si="7"/>
        <v>14.962780898876405</v>
      </c>
      <c r="F112">
        <v>296</v>
      </c>
      <c r="G112">
        <f t="shared" si="6"/>
        <v>71.983108108108112</v>
      </c>
      <c r="H112" t="s">
        <v>22</v>
      </c>
      <c r="I112">
        <v>1536642000</v>
      </c>
      <c r="J112">
        <v>1538283600</v>
      </c>
      <c r="K112" t="b">
        <v>0</v>
      </c>
      <c r="L112" t="b">
        <v>0</v>
      </c>
      <c r="M112" t="s">
        <v>17</v>
      </c>
      <c r="N112" t="s">
        <v>21</v>
      </c>
      <c r="O112">
        <v>110</v>
      </c>
      <c r="P112" t="s">
        <v>14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25">
      <c r="A113" t="s">
        <v>272</v>
      </c>
      <c r="B113" s="3" t="s">
        <v>273</v>
      </c>
      <c r="C113">
        <v>61400</v>
      </c>
      <c r="D113">
        <v>73653</v>
      </c>
      <c r="E113" s="7">
        <f t="shared" si="7"/>
        <v>119.95602605863192</v>
      </c>
      <c r="F113">
        <v>676</v>
      </c>
      <c r="G113">
        <f t="shared" si="6"/>
        <v>108.95414201183432</v>
      </c>
      <c r="H113" t="s">
        <v>22</v>
      </c>
      <c r="I113">
        <v>1348290000</v>
      </c>
      <c r="J113">
        <v>1348808400</v>
      </c>
      <c r="K113" t="b">
        <v>0</v>
      </c>
      <c r="L113" t="b">
        <v>0</v>
      </c>
      <c r="M113" t="s">
        <v>133</v>
      </c>
      <c r="N113" t="s">
        <v>21</v>
      </c>
      <c r="O113">
        <v>111</v>
      </c>
      <c r="P113" t="s">
        <v>20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25">
      <c r="A114" t="s">
        <v>274</v>
      </c>
      <c r="B114" s="3" t="s">
        <v>275</v>
      </c>
      <c r="C114">
        <v>4700</v>
      </c>
      <c r="D114">
        <v>12635</v>
      </c>
      <c r="E114" s="7">
        <f t="shared" si="7"/>
        <v>268.82978723404256</v>
      </c>
      <c r="F114">
        <v>361</v>
      </c>
      <c r="G114">
        <f t="shared" si="6"/>
        <v>35</v>
      </c>
      <c r="H114" t="s">
        <v>27</v>
      </c>
      <c r="I114">
        <v>1408856400</v>
      </c>
      <c r="J114">
        <v>1410152400</v>
      </c>
      <c r="K114" t="b">
        <v>0</v>
      </c>
      <c r="L114" t="b">
        <v>0</v>
      </c>
      <c r="M114" t="s">
        <v>28</v>
      </c>
      <c r="N114" t="s">
        <v>26</v>
      </c>
      <c r="O114">
        <v>112</v>
      </c>
      <c r="P114" t="s">
        <v>20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25">
      <c r="A115" t="s">
        <v>276</v>
      </c>
      <c r="B115" s="3" t="s">
        <v>277</v>
      </c>
      <c r="C115">
        <v>3300</v>
      </c>
      <c r="D115">
        <v>12437</v>
      </c>
      <c r="E115" s="7">
        <f t="shared" si="7"/>
        <v>376.87878787878788</v>
      </c>
      <c r="F115">
        <v>131</v>
      </c>
      <c r="G115">
        <f t="shared" si="6"/>
        <v>94.938931297709928</v>
      </c>
      <c r="H115" t="s">
        <v>22</v>
      </c>
      <c r="I115">
        <v>1505192400</v>
      </c>
      <c r="J115">
        <v>1505797200</v>
      </c>
      <c r="K115" t="b">
        <v>0</v>
      </c>
      <c r="L115" t="b">
        <v>0</v>
      </c>
      <c r="M115" t="s">
        <v>17</v>
      </c>
      <c r="N115" t="s">
        <v>21</v>
      </c>
      <c r="O115">
        <v>113</v>
      </c>
      <c r="P115" t="s">
        <v>20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25">
      <c r="A116" t="s">
        <v>278</v>
      </c>
      <c r="B116" s="3" t="s">
        <v>279</v>
      </c>
      <c r="C116">
        <v>1900</v>
      </c>
      <c r="D116">
        <v>13816</v>
      </c>
      <c r="E116" s="7">
        <f t="shared" si="7"/>
        <v>727.15789473684208</v>
      </c>
      <c r="F116">
        <v>126</v>
      </c>
      <c r="G116">
        <f t="shared" si="6"/>
        <v>109.65079365079364</v>
      </c>
      <c r="H116" t="s">
        <v>22</v>
      </c>
      <c r="I116">
        <v>1554786000</v>
      </c>
      <c r="J116">
        <v>1554872400</v>
      </c>
      <c r="K116" t="b">
        <v>0</v>
      </c>
      <c r="L116" t="b">
        <v>1</v>
      </c>
      <c r="M116" t="s">
        <v>65</v>
      </c>
      <c r="N116" t="s">
        <v>21</v>
      </c>
      <c r="O116">
        <v>114</v>
      </c>
      <c r="P116" t="s">
        <v>20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25">
      <c r="A117" t="s">
        <v>280</v>
      </c>
      <c r="B117" s="3" t="s">
        <v>281</v>
      </c>
      <c r="C117">
        <v>166700</v>
      </c>
      <c r="D117">
        <v>145382</v>
      </c>
      <c r="E117" s="7">
        <f t="shared" si="7"/>
        <v>87.211757648470297</v>
      </c>
      <c r="F117">
        <v>3304</v>
      </c>
      <c r="G117">
        <f t="shared" si="6"/>
        <v>44.001815980629537</v>
      </c>
      <c r="H117" t="s">
        <v>108</v>
      </c>
      <c r="I117">
        <v>1510898400</v>
      </c>
      <c r="J117">
        <v>1513922400</v>
      </c>
      <c r="K117" t="b">
        <v>0</v>
      </c>
      <c r="L117" t="b">
        <v>0</v>
      </c>
      <c r="M117" t="s">
        <v>119</v>
      </c>
      <c r="N117" t="s">
        <v>107</v>
      </c>
      <c r="O117">
        <v>115</v>
      </c>
      <c r="P117" t="s">
        <v>14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.5" x14ac:dyDescent="0.25">
      <c r="A118" t="s">
        <v>282</v>
      </c>
      <c r="B118" s="3" t="s">
        <v>283</v>
      </c>
      <c r="C118">
        <v>7200</v>
      </c>
      <c r="D118">
        <v>6336</v>
      </c>
      <c r="E118" s="7">
        <f t="shared" si="7"/>
        <v>88</v>
      </c>
      <c r="F118">
        <v>73</v>
      </c>
      <c r="G118">
        <f t="shared" si="6"/>
        <v>86.794520547945211</v>
      </c>
      <c r="H118" t="s">
        <v>22</v>
      </c>
      <c r="I118">
        <v>1442552400</v>
      </c>
      <c r="J118">
        <v>1442638800</v>
      </c>
      <c r="K118" t="b">
        <v>0</v>
      </c>
      <c r="L118" t="b">
        <v>0</v>
      </c>
      <c r="M118" t="s">
        <v>33</v>
      </c>
      <c r="N118" t="s">
        <v>21</v>
      </c>
      <c r="O118">
        <v>116</v>
      </c>
      <c r="P118" t="s">
        <v>14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25">
      <c r="A119" t="s">
        <v>284</v>
      </c>
      <c r="B119" s="3" t="s">
        <v>285</v>
      </c>
      <c r="C119">
        <v>4900</v>
      </c>
      <c r="D119">
        <v>8523</v>
      </c>
      <c r="E119" s="7">
        <f t="shared" si="7"/>
        <v>173.9387755102041</v>
      </c>
      <c r="F119">
        <v>275</v>
      </c>
      <c r="G119">
        <f t="shared" si="6"/>
        <v>30.992727272727272</v>
      </c>
      <c r="H119" t="s">
        <v>22</v>
      </c>
      <c r="I119">
        <v>1316667600</v>
      </c>
      <c r="J119">
        <v>1317186000</v>
      </c>
      <c r="K119" t="b">
        <v>0</v>
      </c>
      <c r="L119" t="b">
        <v>0</v>
      </c>
      <c r="M119" t="s">
        <v>269</v>
      </c>
      <c r="N119" t="s">
        <v>21</v>
      </c>
      <c r="O119">
        <v>117</v>
      </c>
      <c r="P119" t="s">
        <v>20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25">
      <c r="A120" t="s">
        <v>286</v>
      </c>
      <c r="B120" s="3" t="s">
        <v>287</v>
      </c>
      <c r="C120">
        <v>5400</v>
      </c>
      <c r="D120">
        <v>6351</v>
      </c>
      <c r="E120" s="7">
        <f t="shared" si="7"/>
        <v>117.61111111111111</v>
      </c>
      <c r="F120">
        <v>67</v>
      </c>
      <c r="G120">
        <f t="shared" si="6"/>
        <v>94.791044776119406</v>
      </c>
      <c r="H120" t="s">
        <v>22</v>
      </c>
      <c r="I120">
        <v>1390716000</v>
      </c>
      <c r="J120">
        <v>1391234400</v>
      </c>
      <c r="K120" t="b">
        <v>0</v>
      </c>
      <c r="L120" t="b">
        <v>0</v>
      </c>
      <c r="M120" t="s">
        <v>122</v>
      </c>
      <c r="N120" t="s">
        <v>21</v>
      </c>
      <c r="O120">
        <v>118</v>
      </c>
      <c r="P120" t="s">
        <v>20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.5" x14ac:dyDescent="0.25">
      <c r="A121" t="s">
        <v>288</v>
      </c>
      <c r="B121" s="3" t="s">
        <v>289</v>
      </c>
      <c r="C121">
        <v>5000</v>
      </c>
      <c r="D121">
        <v>10748</v>
      </c>
      <c r="E121" s="7">
        <f t="shared" si="7"/>
        <v>214.96</v>
      </c>
      <c r="F121">
        <v>154</v>
      </c>
      <c r="G121">
        <f t="shared" si="6"/>
        <v>69.79220779220779</v>
      </c>
      <c r="H121" t="s">
        <v>22</v>
      </c>
      <c r="I121">
        <v>1402894800</v>
      </c>
      <c r="J121">
        <v>1404363600</v>
      </c>
      <c r="K121" t="b">
        <v>0</v>
      </c>
      <c r="L121" t="b">
        <v>1</v>
      </c>
      <c r="M121" t="s">
        <v>42</v>
      </c>
      <c r="N121" t="s">
        <v>21</v>
      </c>
      <c r="O121">
        <v>119</v>
      </c>
      <c r="P121" t="s">
        <v>20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25">
      <c r="A122" t="s">
        <v>290</v>
      </c>
      <c r="B122" s="3" t="s">
        <v>291</v>
      </c>
      <c r="C122">
        <v>75100</v>
      </c>
      <c r="D122">
        <v>112272</v>
      </c>
      <c r="E122" s="7">
        <f t="shared" si="7"/>
        <v>149.49667110519306</v>
      </c>
      <c r="F122">
        <v>1782</v>
      </c>
      <c r="G122">
        <f t="shared" si="6"/>
        <v>63.003367003367003</v>
      </c>
      <c r="H122" t="s">
        <v>22</v>
      </c>
      <c r="I122">
        <v>1429246800</v>
      </c>
      <c r="J122">
        <v>1429592400</v>
      </c>
      <c r="K122" t="b">
        <v>0</v>
      </c>
      <c r="L122" t="b">
        <v>1</v>
      </c>
      <c r="M122" t="s">
        <v>292</v>
      </c>
      <c r="N122" t="s">
        <v>21</v>
      </c>
      <c r="O122">
        <v>120</v>
      </c>
      <c r="P122" t="s">
        <v>20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25">
      <c r="A123" t="s">
        <v>293</v>
      </c>
      <c r="B123" s="3" t="s">
        <v>294</v>
      </c>
      <c r="C123">
        <v>45300</v>
      </c>
      <c r="D123">
        <v>99361</v>
      </c>
      <c r="E123" s="7">
        <f t="shared" si="7"/>
        <v>219.33995584988963</v>
      </c>
      <c r="F123">
        <v>903</v>
      </c>
      <c r="G123">
        <f t="shared" si="6"/>
        <v>110.0343300110742</v>
      </c>
      <c r="H123" t="s">
        <v>22</v>
      </c>
      <c r="I123">
        <v>1412485200</v>
      </c>
      <c r="J123">
        <v>1413608400</v>
      </c>
      <c r="K123" t="b">
        <v>0</v>
      </c>
      <c r="L123" t="b">
        <v>0</v>
      </c>
      <c r="M123" t="s">
        <v>89</v>
      </c>
      <c r="N123" t="s">
        <v>21</v>
      </c>
      <c r="O123">
        <v>121</v>
      </c>
      <c r="P123" t="s">
        <v>20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25">
      <c r="A124" t="s">
        <v>295</v>
      </c>
      <c r="B124" s="3" t="s">
        <v>296</v>
      </c>
      <c r="C124">
        <v>136800</v>
      </c>
      <c r="D124">
        <v>88055</v>
      </c>
      <c r="E124" s="7">
        <f t="shared" si="7"/>
        <v>64.367690058479525</v>
      </c>
      <c r="F124">
        <v>3387</v>
      </c>
      <c r="G124">
        <f t="shared" si="6"/>
        <v>25.997933274284026</v>
      </c>
      <c r="H124" t="s">
        <v>22</v>
      </c>
      <c r="I124">
        <v>1417068000</v>
      </c>
      <c r="J124">
        <v>1419400800</v>
      </c>
      <c r="K124" t="b">
        <v>0</v>
      </c>
      <c r="L124" t="b">
        <v>0</v>
      </c>
      <c r="M124" t="s">
        <v>119</v>
      </c>
      <c r="N124" t="s">
        <v>21</v>
      </c>
      <c r="O124">
        <v>122</v>
      </c>
      <c r="P124" t="s">
        <v>14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25">
      <c r="A125" t="s">
        <v>297</v>
      </c>
      <c r="B125" s="3" t="s">
        <v>298</v>
      </c>
      <c r="C125">
        <v>177700</v>
      </c>
      <c r="D125">
        <v>33092</v>
      </c>
      <c r="E125" s="7">
        <f t="shared" si="7"/>
        <v>18.622397298818232</v>
      </c>
      <c r="F125">
        <v>662</v>
      </c>
      <c r="G125">
        <f t="shared" si="6"/>
        <v>49.987915407854985</v>
      </c>
      <c r="H125" t="s">
        <v>16</v>
      </c>
      <c r="I125">
        <v>1448344800</v>
      </c>
      <c r="J125">
        <v>1448604000</v>
      </c>
      <c r="K125" t="b">
        <v>1</v>
      </c>
      <c r="L125" t="b">
        <v>0</v>
      </c>
      <c r="M125" t="s">
        <v>33</v>
      </c>
      <c r="N125" t="s">
        <v>15</v>
      </c>
      <c r="O125">
        <v>123</v>
      </c>
      <c r="P125" t="s">
        <v>14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25">
      <c r="A126" t="s">
        <v>299</v>
      </c>
      <c r="B126" s="3" t="s">
        <v>300</v>
      </c>
      <c r="C126">
        <v>2600</v>
      </c>
      <c r="D126">
        <v>9562</v>
      </c>
      <c r="E126" s="7">
        <f t="shared" si="7"/>
        <v>367.76923076923077</v>
      </c>
      <c r="F126">
        <v>94</v>
      </c>
      <c r="G126">
        <f t="shared" si="6"/>
        <v>101.72340425531915</v>
      </c>
      <c r="H126" t="s">
        <v>108</v>
      </c>
      <c r="I126">
        <v>1557723600</v>
      </c>
      <c r="J126">
        <v>1562302800</v>
      </c>
      <c r="K126" t="b">
        <v>0</v>
      </c>
      <c r="L126" t="b">
        <v>0</v>
      </c>
      <c r="M126" t="s">
        <v>122</v>
      </c>
      <c r="N126" t="s">
        <v>107</v>
      </c>
      <c r="O126">
        <v>124</v>
      </c>
      <c r="P126" t="s">
        <v>20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25">
      <c r="A127" t="s">
        <v>301</v>
      </c>
      <c r="B127" s="3" t="s">
        <v>302</v>
      </c>
      <c r="C127">
        <v>5300</v>
      </c>
      <c r="D127">
        <v>8475</v>
      </c>
      <c r="E127" s="7">
        <f t="shared" si="7"/>
        <v>159.90566037735849</v>
      </c>
      <c r="F127">
        <v>180</v>
      </c>
      <c r="G127">
        <f t="shared" si="6"/>
        <v>47.083333333333336</v>
      </c>
      <c r="H127" t="s">
        <v>22</v>
      </c>
      <c r="I127">
        <v>1537333200</v>
      </c>
      <c r="J127">
        <v>1537678800</v>
      </c>
      <c r="K127" t="b">
        <v>0</v>
      </c>
      <c r="L127" t="b">
        <v>0</v>
      </c>
      <c r="M127" t="s">
        <v>33</v>
      </c>
      <c r="N127" t="s">
        <v>21</v>
      </c>
      <c r="O127">
        <v>125</v>
      </c>
      <c r="P127" t="s">
        <v>20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25">
      <c r="A128" t="s">
        <v>303</v>
      </c>
      <c r="B128" s="3" t="s">
        <v>304</v>
      </c>
      <c r="C128">
        <v>180200</v>
      </c>
      <c r="D128">
        <v>69617</v>
      </c>
      <c r="E128" s="7">
        <f t="shared" si="7"/>
        <v>38.633185349611544</v>
      </c>
      <c r="F128">
        <v>774</v>
      </c>
      <c r="G128">
        <f t="shared" si="6"/>
        <v>89.944444444444443</v>
      </c>
      <c r="H128" t="s">
        <v>22</v>
      </c>
      <c r="I128">
        <v>1471150800</v>
      </c>
      <c r="J128">
        <v>1473570000</v>
      </c>
      <c r="K128" t="b">
        <v>0</v>
      </c>
      <c r="L128" t="b">
        <v>1</v>
      </c>
      <c r="M128" t="s">
        <v>33</v>
      </c>
      <c r="N128" t="s">
        <v>21</v>
      </c>
      <c r="O128">
        <v>126</v>
      </c>
      <c r="P128" t="s">
        <v>14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25">
      <c r="A129" t="s">
        <v>305</v>
      </c>
      <c r="B129" s="3" t="s">
        <v>306</v>
      </c>
      <c r="C129">
        <v>103200</v>
      </c>
      <c r="D129">
        <v>53067</v>
      </c>
      <c r="E129" s="7">
        <f t="shared" si="7"/>
        <v>51.42151162790698</v>
      </c>
      <c r="F129">
        <v>672</v>
      </c>
      <c r="G129">
        <f t="shared" si="6"/>
        <v>78.96875</v>
      </c>
      <c r="H129" t="s">
        <v>16</v>
      </c>
      <c r="I129">
        <v>1273640400</v>
      </c>
      <c r="J129">
        <v>1273899600</v>
      </c>
      <c r="K129" t="b">
        <v>0</v>
      </c>
      <c r="L129" t="b">
        <v>0</v>
      </c>
      <c r="M129" t="s">
        <v>33</v>
      </c>
      <c r="N129" t="s">
        <v>15</v>
      </c>
      <c r="O129">
        <v>127</v>
      </c>
      <c r="P129" t="s">
        <v>14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25">
      <c r="A130" t="s">
        <v>307</v>
      </c>
      <c r="B130" s="3" t="s">
        <v>308</v>
      </c>
      <c r="C130">
        <v>70600</v>
      </c>
      <c r="D130">
        <v>42596</v>
      </c>
      <c r="E130" s="7">
        <f t="shared" si="7"/>
        <v>60.334277620396605</v>
      </c>
      <c r="F130">
        <v>532</v>
      </c>
      <c r="G130">
        <f t="shared" ref="G130:G193" si="12">IF(F130 = 0, 0, D130/F130)</f>
        <v>80.067669172932327</v>
      </c>
      <c r="H130" t="s">
        <v>22</v>
      </c>
      <c r="I130">
        <v>1282885200</v>
      </c>
      <c r="J130">
        <v>1284008400</v>
      </c>
      <c r="K130" t="b">
        <v>0</v>
      </c>
      <c r="L130" t="b">
        <v>0</v>
      </c>
      <c r="M130" t="s">
        <v>23</v>
      </c>
      <c r="N130" t="s">
        <v>21</v>
      </c>
      <c r="O130">
        <v>128</v>
      </c>
      <c r="P130" t="s">
        <v>74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25">
      <c r="A131" t="s">
        <v>309</v>
      </c>
      <c r="B131" s="3" t="s">
        <v>310</v>
      </c>
      <c r="C131">
        <v>148500</v>
      </c>
      <c r="D131">
        <v>4756</v>
      </c>
      <c r="E131" s="7">
        <f t="shared" ref="E131:E194" si="13">D131/C131*100</f>
        <v>3.202693602693603</v>
      </c>
      <c r="F131">
        <v>55</v>
      </c>
      <c r="G131">
        <f t="shared" si="12"/>
        <v>86.472727272727269</v>
      </c>
      <c r="H131" t="s">
        <v>27</v>
      </c>
      <c r="I131">
        <v>1422943200</v>
      </c>
      <c r="J131">
        <v>1425103200</v>
      </c>
      <c r="K131" t="b">
        <v>0</v>
      </c>
      <c r="L131" t="b">
        <v>0</v>
      </c>
      <c r="M131" t="s">
        <v>17</v>
      </c>
      <c r="N131" t="s">
        <v>26</v>
      </c>
      <c r="O131">
        <v>129</v>
      </c>
      <c r="P131" t="s">
        <v>74</v>
      </c>
      <c r="Q131" t="str">
        <f t="shared" ref="Q131:Q194" si="14">LEFT(M131, FIND("/", M131) - 1)</f>
        <v>food</v>
      </c>
      <c r="R131" t="str">
        <f t="shared" ref="R131:R194" si="15">MID(M131, FIND("/", M131) + 1, LEN(M131))</f>
        <v>food trucks</v>
      </c>
      <c r="S131" s="10">
        <f t="shared" ref="S131:S194" si="16">(((I131/60)/60)/24)+DATE(1970,1,1)</f>
        <v>42038.25</v>
      </c>
      <c r="T131" s="10">
        <f t="shared" ref="T131:T194" si="17">(((J131/60)/60)/24)+DATE(1970,1,1)</f>
        <v>42063.25</v>
      </c>
    </row>
    <row r="132" spans="1:20" x14ac:dyDescent="0.25">
      <c r="A132" t="s">
        <v>311</v>
      </c>
      <c r="B132" s="3" t="s">
        <v>312</v>
      </c>
      <c r="C132">
        <v>9600</v>
      </c>
      <c r="D132">
        <v>14925</v>
      </c>
      <c r="E132" s="7">
        <f t="shared" si="13"/>
        <v>155.46875</v>
      </c>
      <c r="F132">
        <v>533</v>
      </c>
      <c r="G132">
        <f t="shared" si="12"/>
        <v>28.001876172607879</v>
      </c>
      <c r="H132" t="s">
        <v>37</v>
      </c>
      <c r="I132">
        <v>1319605200</v>
      </c>
      <c r="J132">
        <v>1320991200</v>
      </c>
      <c r="K132" t="b">
        <v>0</v>
      </c>
      <c r="L132" t="b">
        <v>0</v>
      </c>
      <c r="M132" t="s">
        <v>53</v>
      </c>
      <c r="N132" t="s">
        <v>36</v>
      </c>
      <c r="O132">
        <v>130</v>
      </c>
      <c r="P132" t="s">
        <v>20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.5" x14ac:dyDescent="0.25">
      <c r="A133" t="s">
        <v>313</v>
      </c>
      <c r="B133" s="3" t="s">
        <v>314</v>
      </c>
      <c r="C133">
        <v>164700</v>
      </c>
      <c r="D133">
        <v>166116</v>
      </c>
      <c r="E133" s="7">
        <f t="shared" si="13"/>
        <v>100.85974499089254</v>
      </c>
      <c r="F133">
        <v>2443</v>
      </c>
      <c r="G133">
        <f t="shared" si="12"/>
        <v>67.996725337699544</v>
      </c>
      <c r="H133" t="s">
        <v>41</v>
      </c>
      <c r="I133">
        <v>1385704800</v>
      </c>
      <c r="J133">
        <v>1386828000</v>
      </c>
      <c r="K133" t="b">
        <v>0</v>
      </c>
      <c r="L133" t="b">
        <v>0</v>
      </c>
      <c r="M133" t="s">
        <v>28</v>
      </c>
      <c r="N133" t="s">
        <v>40</v>
      </c>
      <c r="O133">
        <v>131</v>
      </c>
      <c r="P133" t="s">
        <v>20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25">
      <c r="A134" t="s">
        <v>315</v>
      </c>
      <c r="B134" s="3" t="s">
        <v>316</v>
      </c>
      <c r="C134">
        <v>3300</v>
      </c>
      <c r="D134">
        <v>3834</v>
      </c>
      <c r="E134" s="7">
        <f t="shared" si="13"/>
        <v>116.18181818181819</v>
      </c>
      <c r="F134">
        <v>89</v>
      </c>
      <c r="G134">
        <f t="shared" si="12"/>
        <v>43.078651685393261</v>
      </c>
      <c r="H134" t="s">
        <v>22</v>
      </c>
      <c r="I134">
        <v>1515736800</v>
      </c>
      <c r="J134">
        <v>1517119200</v>
      </c>
      <c r="K134" t="b">
        <v>0</v>
      </c>
      <c r="L134" t="b">
        <v>1</v>
      </c>
      <c r="M134" t="s">
        <v>33</v>
      </c>
      <c r="N134" t="s">
        <v>21</v>
      </c>
      <c r="O134">
        <v>132</v>
      </c>
      <c r="P134" t="s">
        <v>20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25">
      <c r="A135" t="s">
        <v>317</v>
      </c>
      <c r="B135" s="3" t="s">
        <v>318</v>
      </c>
      <c r="C135">
        <v>4500</v>
      </c>
      <c r="D135">
        <v>13985</v>
      </c>
      <c r="E135" s="7">
        <f t="shared" si="13"/>
        <v>310.77777777777777</v>
      </c>
      <c r="F135">
        <v>159</v>
      </c>
      <c r="G135">
        <f t="shared" si="12"/>
        <v>87.95597484276729</v>
      </c>
      <c r="H135" t="s">
        <v>22</v>
      </c>
      <c r="I135">
        <v>1313125200</v>
      </c>
      <c r="J135">
        <v>1315026000</v>
      </c>
      <c r="K135" t="b">
        <v>0</v>
      </c>
      <c r="L135" t="b">
        <v>0</v>
      </c>
      <c r="M135" t="s">
        <v>319</v>
      </c>
      <c r="N135" t="s">
        <v>21</v>
      </c>
      <c r="O135">
        <v>133</v>
      </c>
      <c r="P135" t="s">
        <v>20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25">
      <c r="A136" t="s">
        <v>320</v>
      </c>
      <c r="B136" s="3" t="s">
        <v>321</v>
      </c>
      <c r="C136">
        <v>99500</v>
      </c>
      <c r="D136">
        <v>89288</v>
      </c>
      <c r="E136" s="7">
        <f t="shared" si="13"/>
        <v>89.73668341708543</v>
      </c>
      <c r="F136">
        <v>940</v>
      </c>
      <c r="G136">
        <f t="shared" si="12"/>
        <v>94.987234042553197</v>
      </c>
      <c r="H136" t="s">
        <v>99</v>
      </c>
      <c r="I136">
        <v>1308459600</v>
      </c>
      <c r="J136">
        <v>1312693200</v>
      </c>
      <c r="K136" t="b">
        <v>0</v>
      </c>
      <c r="L136" t="b">
        <v>1</v>
      </c>
      <c r="M136" t="s">
        <v>42</v>
      </c>
      <c r="N136" t="s">
        <v>98</v>
      </c>
      <c r="O136">
        <v>134</v>
      </c>
      <c r="P136" t="s">
        <v>14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25">
      <c r="A137" t="s">
        <v>322</v>
      </c>
      <c r="B137" s="3" t="s">
        <v>323</v>
      </c>
      <c r="C137">
        <v>7700</v>
      </c>
      <c r="D137">
        <v>5488</v>
      </c>
      <c r="E137" s="7">
        <f t="shared" si="13"/>
        <v>71.27272727272728</v>
      </c>
      <c r="F137">
        <v>117</v>
      </c>
      <c r="G137">
        <f t="shared" si="12"/>
        <v>46.905982905982903</v>
      </c>
      <c r="H137" t="s">
        <v>22</v>
      </c>
      <c r="I137">
        <v>1362636000</v>
      </c>
      <c r="J137">
        <v>1363064400</v>
      </c>
      <c r="K137" t="b">
        <v>0</v>
      </c>
      <c r="L137" t="b">
        <v>1</v>
      </c>
      <c r="M137" t="s">
        <v>33</v>
      </c>
      <c r="N137" t="s">
        <v>21</v>
      </c>
      <c r="O137">
        <v>135</v>
      </c>
      <c r="P137" t="s">
        <v>14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25">
      <c r="A138" t="s">
        <v>324</v>
      </c>
      <c r="B138" s="3" t="s">
        <v>325</v>
      </c>
      <c r="C138">
        <v>82800</v>
      </c>
      <c r="D138">
        <v>2721</v>
      </c>
      <c r="E138" s="7">
        <f t="shared" si="13"/>
        <v>3.2862318840579712</v>
      </c>
      <c r="F138">
        <v>58</v>
      </c>
      <c r="G138">
        <f t="shared" si="12"/>
        <v>46.913793103448278</v>
      </c>
      <c r="H138" t="s">
        <v>22</v>
      </c>
      <c r="I138">
        <v>1402117200</v>
      </c>
      <c r="J138">
        <v>1403154000</v>
      </c>
      <c r="K138" t="b">
        <v>0</v>
      </c>
      <c r="L138" t="b">
        <v>1</v>
      </c>
      <c r="M138" t="s">
        <v>53</v>
      </c>
      <c r="N138" t="s">
        <v>21</v>
      </c>
      <c r="O138">
        <v>136</v>
      </c>
      <c r="P138" t="s">
        <v>74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25">
      <c r="A139" t="s">
        <v>326</v>
      </c>
      <c r="B139" s="3" t="s">
        <v>327</v>
      </c>
      <c r="C139">
        <v>1800</v>
      </c>
      <c r="D139">
        <v>4712</v>
      </c>
      <c r="E139" s="7">
        <f t="shared" si="13"/>
        <v>261.77777777777777</v>
      </c>
      <c r="F139">
        <v>50</v>
      </c>
      <c r="G139">
        <f t="shared" si="12"/>
        <v>94.24</v>
      </c>
      <c r="H139" t="s">
        <v>22</v>
      </c>
      <c r="I139">
        <v>1286341200</v>
      </c>
      <c r="J139">
        <v>1286859600</v>
      </c>
      <c r="K139" t="b">
        <v>0</v>
      </c>
      <c r="L139" t="b">
        <v>0</v>
      </c>
      <c r="M139" t="s">
        <v>68</v>
      </c>
      <c r="N139" t="s">
        <v>21</v>
      </c>
      <c r="O139">
        <v>137</v>
      </c>
      <c r="P139" t="s">
        <v>20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.5" x14ac:dyDescent="0.25">
      <c r="A140" t="s">
        <v>328</v>
      </c>
      <c r="B140" s="3" t="s">
        <v>329</v>
      </c>
      <c r="C140">
        <v>9600</v>
      </c>
      <c r="D140">
        <v>9216</v>
      </c>
      <c r="E140" s="7">
        <f t="shared" si="13"/>
        <v>96</v>
      </c>
      <c r="F140">
        <v>115</v>
      </c>
      <c r="G140">
        <f t="shared" si="12"/>
        <v>80.139130434782615</v>
      </c>
      <c r="H140" t="s">
        <v>22</v>
      </c>
      <c r="I140">
        <v>1348808400</v>
      </c>
      <c r="J140">
        <v>1349326800</v>
      </c>
      <c r="K140" t="b">
        <v>0</v>
      </c>
      <c r="L140" t="b">
        <v>0</v>
      </c>
      <c r="M140" t="s">
        <v>292</v>
      </c>
      <c r="N140" t="s">
        <v>21</v>
      </c>
      <c r="O140">
        <v>138</v>
      </c>
      <c r="P140" t="s">
        <v>14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25">
      <c r="A141" t="s">
        <v>330</v>
      </c>
      <c r="B141" s="3" t="s">
        <v>331</v>
      </c>
      <c r="C141">
        <v>92100</v>
      </c>
      <c r="D141">
        <v>19246</v>
      </c>
      <c r="E141" s="7">
        <f t="shared" si="13"/>
        <v>20.896851248642779</v>
      </c>
      <c r="F141">
        <v>326</v>
      </c>
      <c r="G141">
        <f t="shared" si="12"/>
        <v>59.036809815950917</v>
      </c>
      <c r="H141" t="s">
        <v>22</v>
      </c>
      <c r="I141">
        <v>1429592400</v>
      </c>
      <c r="J141">
        <v>1430974800</v>
      </c>
      <c r="K141" t="b">
        <v>0</v>
      </c>
      <c r="L141" t="b">
        <v>1</v>
      </c>
      <c r="M141" t="s">
        <v>65</v>
      </c>
      <c r="N141" t="s">
        <v>21</v>
      </c>
      <c r="O141">
        <v>139</v>
      </c>
      <c r="P141" t="s">
        <v>14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.5" x14ac:dyDescent="0.25">
      <c r="A142" t="s">
        <v>332</v>
      </c>
      <c r="B142" s="3" t="s">
        <v>333</v>
      </c>
      <c r="C142">
        <v>5500</v>
      </c>
      <c r="D142">
        <v>12274</v>
      </c>
      <c r="E142" s="7">
        <f t="shared" si="13"/>
        <v>223.16363636363636</v>
      </c>
      <c r="F142">
        <v>186</v>
      </c>
      <c r="G142">
        <f t="shared" si="12"/>
        <v>65.989247311827953</v>
      </c>
      <c r="H142" t="s">
        <v>22</v>
      </c>
      <c r="I142">
        <v>1519538400</v>
      </c>
      <c r="J142">
        <v>1519970400</v>
      </c>
      <c r="K142" t="b">
        <v>0</v>
      </c>
      <c r="L142" t="b">
        <v>0</v>
      </c>
      <c r="M142" t="s">
        <v>42</v>
      </c>
      <c r="N142" t="s">
        <v>21</v>
      </c>
      <c r="O142">
        <v>140</v>
      </c>
      <c r="P142" t="s">
        <v>20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25">
      <c r="A143" t="s">
        <v>334</v>
      </c>
      <c r="B143" s="3" t="s">
        <v>335</v>
      </c>
      <c r="C143">
        <v>64300</v>
      </c>
      <c r="D143">
        <v>65323</v>
      </c>
      <c r="E143" s="7">
        <f t="shared" si="13"/>
        <v>101.59097978227061</v>
      </c>
      <c r="F143">
        <v>1071</v>
      </c>
      <c r="G143">
        <f t="shared" si="12"/>
        <v>60.992530345471522</v>
      </c>
      <c r="H143" t="s">
        <v>22</v>
      </c>
      <c r="I143">
        <v>1434085200</v>
      </c>
      <c r="J143">
        <v>1434603600</v>
      </c>
      <c r="K143" t="b">
        <v>0</v>
      </c>
      <c r="L143" t="b">
        <v>0</v>
      </c>
      <c r="M143" t="s">
        <v>28</v>
      </c>
      <c r="N143" t="s">
        <v>21</v>
      </c>
      <c r="O143">
        <v>141</v>
      </c>
      <c r="P143" t="s">
        <v>20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x14ac:dyDescent="0.25">
      <c r="A144" t="s">
        <v>336</v>
      </c>
      <c r="B144" s="3" t="s">
        <v>337</v>
      </c>
      <c r="C144">
        <v>5000</v>
      </c>
      <c r="D144">
        <v>11502</v>
      </c>
      <c r="E144" s="7">
        <f t="shared" si="13"/>
        <v>230.03999999999996</v>
      </c>
      <c r="F144">
        <v>117</v>
      </c>
      <c r="G144">
        <f t="shared" si="12"/>
        <v>98.307692307692307</v>
      </c>
      <c r="H144" t="s">
        <v>22</v>
      </c>
      <c r="I144">
        <v>1333688400</v>
      </c>
      <c r="J144">
        <v>1337230800</v>
      </c>
      <c r="K144" t="b">
        <v>0</v>
      </c>
      <c r="L144" t="b">
        <v>0</v>
      </c>
      <c r="M144" t="s">
        <v>28</v>
      </c>
      <c r="N144" t="s">
        <v>21</v>
      </c>
      <c r="O144">
        <v>142</v>
      </c>
      <c r="P144" t="s">
        <v>20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25">
      <c r="A145" t="s">
        <v>338</v>
      </c>
      <c r="B145" s="3" t="s">
        <v>339</v>
      </c>
      <c r="C145">
        <v>5400</v>
      </c>
      <c r="D145">
        <v>7322</v>
      </c>
      <c r="E145" s="7">
        <f t="shared" si="13"/>
        <v>135.59259259259261</v>
      </c>
      <c r="F145">
        <v>70</v>
      </c>
      <c r="G145">
        <f t="shared" si="12"/>
        <v>104.6</v>
      </c>
      <c r="H145" t="s">
        <v>22</v>
      </c>
      <c r="I145">
        <v>1277701200</v>
      </c>
      <c r="J145">
        <v>1279429200</v>
      </c>
      <c r="K145" t="b">
        <v>0</v>
      </c>
      <c r="L145" t="b">
        <v>0</v>
      </c>
      <c r="M145" t="s">
        <v>60</v>
      </c>
      <c r="N145" t="s">
        <v>21</v>
      </c>
      <c r="O145">
        <v>143</v>
      </c>
      <c r="P145" t="s">
        <v>20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25">
      <c r="A146" t="s">
        <v>340</v>
      </c>
      <c r="B146" s="3" t="s">
        <v>341</v>
      </c>
      <c r="C146">
        <v>9000</v>
      </c>
      <c r="D146">
        <v>11619</v>
      </c>
      <c r="E146" s="7">
        <f t="shared" si="13"/>
        <v>129.1</v>
      </c>
      <c r="F146">
        <v>135</v>
      </c>
      <c r="G146">
        <f t="shared" si="12"/>
        <v>86.066666666666663</v>
      </c>
      <c r="H146" t="s">
        <v>22</v>
      </c>
      <c r="I146">
        <v>1560747600</v>
      </c>
      <c r="J146">
        <v>1561438800</v>
      </c>
      <c r="K146" t="b">
        <v>0</v>
      </c>
      <c r="L146" t="b">
        <v>0</v>
      </c>
      <c r="M146" t="s">
        <v>33</v>
      </c>
      <c r="N146" t="s">
        <v>21</v>
      </c>
      <c r="O146">
        <v>144</v>
      </c>
      <c r="P146" t="s">
        <v>20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25">
      <c r="A147" t="s">
        <v>342</v>
      </c>
      <c r="B147" s="3" t="s">
        <v>343</v>
      </c>
      <c r="C147">
        <v>25000</v>
      </c>
      <c r="D147">
        <v>59128</v>
      </c>
      <c r="E147" s="7">
        <f t="shared" si="13"/>
        <v>236.512</v>
      </c>
      <c r="F147">
        <v>768</v>
      </c>
      <c r="G147">
        <f t="shared" si="12"/>
        <v>76.989583333333329</v>
      </c>
      <c r="H147" t="s">
        <v>99</v>
      </c>
      <c r="I147">
        <v>1410066000</v>
      </c>
      <c r="J147">
        <v>1410498000</v>
      </c>
      <c r="K147" t="b">
        <v>0</v>
      </c>
      <c r="L147" t="b">
        <v>0</v>
      </c>
      <c r="M147" t="s">
        <v>65</v>
      </c>
      <c r="N147" t="s">
        <v>98</v>
      </c>
      <c r="O147">
        <v>145</v>
      </c>
      <c r="P147" t="s">
        <v>20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.5" x14ac:dyDescent="0.25">
      <c r="A148" t="s">
        <v>344</v>
      </c>
      <c r="B148" s="3" t="s">
        <v>345</v>
      </c>
      <c r="C148">
        <v>8800</v>
      </c>
      <c r="D148">
        <v>1518</v>
      </c>
      <c r="E148" s="7">
        <f t="shared" si="13"/>
        <v>17.25</v>
      </c>
      <c r="F148">
        <v>51</v>
      </c>
      <c r="G148">
        <f t="shared" si="12"/>
        <v>29.764705882352942</v>
      </c>
      <c r="H148" t="s">
        <v>22</v>
      </c>
      <c r="I148">
        <v>1320732000</v>
      </c>
      <c r="J148">
        <v>1322460000</v>
      </c>
      <c r="K148" t="b">
        <v>0</v>
      </c>
      <c r="L148" t="b">
        <v>0</v>
      </c>
      <c r="M148" t="s">
        <v>33</v>
      </c>
      <c r="N148" t="s">
        <v>21</v>
      </c>
      <c r="O148">
        <v>146</v>
      </c>
      <c r="P148" t="s">
        <v>74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x14ac:dyDescent="0.25">
      <c r="A149" t="s">
        <v>346</v>
      </c>
      <c r="B149" s="3" t="s">
        <v>347</v>
      </c>
      <c r="C149">
        <v>8300</v>
      </c>
      <c r="D149">
        <v>9337</v>
      </c>
      <c r="E149" s="7">
        <f t="shared" si="13"/>
        <v>112.49397590361446</v>
      </c>
      <c r="F149">
        <v>199</v>
      </c>
      <c r="G149">
        <f t="shared" si="12"/>
        <v>46.91959798994975</v>
      </c>
      <c r="H149" t="s">
        <v>22</v>
      </c>
      <c r="I149">
        <v>1465794000</v>
      </c>
      <c r="J149">
        <v>1466312400</v>
      </c>
      <c r="K149" t="b">
        <v>0</v>
      </c>
      <c r="L149" t="b">
        <v>1</v>
      </c>
      <c r="M149" t="s">
        <v>33</v>
      </c>
      <c r="N149" t="s">
        <v>21</v>
      </c>
      <c r="O149">
        <v>147</v>
      </c>
      <c r="P149" t="s">
        <v>20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25">
      <c r="A150" t="s">
        <v>348</v>
      </c>
      <c r="B150" s="3" t="s">
        <v>349</v>
      </c>
      <c r="C150">
        <v>9300</v>
      </c>
      <c r="D150">
        <v>11255</v>
      </c>
      <c r="E150" s="7">
        <f t="shared" si="13"/>
        <v>121.02150537634408</v>
      </c>
      <c r="F150">
        <v>107</v>
      </c>
      <c r="G150">
        <f t="shared" si="12"/>
        <v>105.18691588785046</v>
      </c>
      <c r="H150" t="s">
        <v>22</v>
      </c>
      <c r="I150">
        <v>1500958800</v>
      </c>
      <c r="J150">
        <v>1501736400</v>
      </c>
      <c r="K150" t="b">
        <v>0</v>
      </c>
      <c r="L150" t="b">
        <v>0</v>
      </c>
      <c r="M150" t="s">
        <v>65</v>
      </c>
      <c r="N150" t="s">
        <v>21</v>
      </c>
      <c r="O150">
        <v>148</v>
      </c>
      <c r="P150" t="s">
        <v>20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25">
      <c r="A151" t="s">
        <v>350</v>
      </c>
      <c r="B151" s="3" t="s">
        <v>351</v>
      </c>
      <c r="C151">
        <v>6200</v>
      </c>
      <c r="D151">
        <v>13632</v>
      </c>
      <c r="E151" s="7">
        <f t="shared" si="13"/>
        <v>219.87096774193549</v>
      </c>
      <c r="F151">
        <v>195</v>
      </c>
      <c r="G151">
        <f t="shared" si="12"/>
        <v>69.907692307692301</v>
      </c>
      <c r="H151" t="s">
        <v>22</v>
      </c>
      <c r="I151">
        <v>1357020000</v>
      </c>
      <c r="J151">
        <v>1361512800</v>
      </c>
      <c r="K151" t="b">
        <v>0</v>
      </c>
      <c r="L151" t="b">
        <v>0</v>
      </c>
      <c r="M151" t="s">
        <v>60</v>
      </c>
      <c r="N151" t="s">
        <v>21</v>
      </c>
      <c r="O151">
        <v>149</v>
      </c>
      <c r="P151" t="s">
        <v>20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25">
      <c r="A152" t="s">
        <v>352</v>
      </c>
      <c r="B152" s="3" t="s">
        <v>353</v>
      </c>
      <c r="C152">
        <v>100</v>
      </c>
      <c r="D152">
        <v>1</v>
      </c>
      <c r="E152" s="7">
        <f t="shared" si="13"/>
        <v>1</v>
      </c>
      <c r="F152">
        <v>1</v>
      </c>
      <c r="G152">
        <f t="shared" si="12"/>
        <v>1</v>
      </c>
      <c r="H152" t="s">
        <v>22</v>
      </c>
      <c r="I152">
        <v>1544940000</v>
      </c>
      <c r="J152">
        <v>1545026400</v>
      </c>
      <c r="K152" t="b">
        <v>0</v>
      </c>
      <c r="L152" t="b">
        <v>0</v>
      </c>
      <c r="M152" t="s">
        <v>23</v>
      </c>
      <c r="N152" t="s">
        <v>21</v>
      </c>
      <c r="O152">
        <v>150</v>
      </c>
      <c r="P152" t="s">
        <v>14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25">
      <c r="A153" t="s">
        <v>354</v>
      </c>
      <c r="B153" s="3" t="s">
        <v>355</v>
      </c>
      <c r="C153">
        <v>137200</v>
      </c>
      <c r="D153">
        <v>88037</v>
      </c>
      <c r="E153" s="7">
        <f t="shared" si="13"/>
        <v>64.166909620991248</v>
      </c>
      <c r="F153">
        <v>1467</v>
      </c>
      <c r="G153">
        <f t="shared" si="12"/>
        <v>60.011588275391958</v>
      </c>
      <c r="H153" t="s">
        <v>22</v>
      </c>
      <c r="I153">
        <v>1402290000</v>
      </c>
      <c r="J153">
        <v>1406696400</v>
      </c>
      <c r="K153" t="b">
        <v>0</v>
      </c>
      <c r="L153" t="b">
        <v>0</v>
      </c>
      <c r="M153" t="s">
        <v>50</v>
      </c>
      <c r="N153" t="s">
        <v>21</v>
      </c>
      <c r="O153">
        <v>151</v>
      </c>
      <c r="P153" t="s">
        <v>14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25">
      <c r="A154" t="s">
        <v>356</v>
      </c>
      <c r="B154" s="3" t="s">
        <v>357</v>
      </c>
      <c r="C154">
        <v>41500</v>
      </c>
      <c r="D154">
        <v>175573</v>
      </c>
      <c r="E154" s="7">
        <f t="shared" si="13"/>
        <v>423.06746987951806</v>
      </c>
      <c r="F154">
        <v>3376</v>
      </c>
      <c r="G154">
        <f t="shared" si="12"/>
        <v>52.006220379146917</v>
      </c>
      <c r="H154" t="s">
        <v>22</v>
      </c>
      <c r="I154">
        <v>1487311200</v>
      </c>
      <c r="J154">
        <v>1487916000</v>
      </c>
      <c r="K154" t="b">
        <v>0</v>
      </c>
      <c r="L154" t="b">
        <v>0</v>
      </c>
      <c r="M154" t="s">
        <v>60</v>
      </c>
      <c r="N154" t="s">
        <v>21</v>
      </c>
      <c r="O154">
        <v>152</v>
      </c>
      <c r="P154" t="s">
        <v>20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25">
      <c r="A155" t="s">
        <v>358</v>
      </c>
      <c r="B155" s="3" t="s">
        <v>359</v>
      </c>
      <c r="C155">
        <v>189400</v>
      </c>
      <c r="D155">
        <v>176112</v>
      </c>
      <c r="E155" s="7">
        <f t="shared" si="13"/>
        <v>92.984160506863773</v>
      </c>
      <c r="F155">
        <v>5681</v>
      </c>
      <c r="G155">
        <f t="shared" si="12"/>
        <v>31.000176025347649</v>
      </c>
      <c r="H155" t="s">
        <v>22</v>
      </c>
      <c r="I155">
        <v>1350622800</v>
      </c>
      <c r="J155">
        <v>1351141200</v>
      </c>
      <c r="K155" t="b">
        <v>0</v>
      </c>
      <c r="L155" t="b">
        <v>0</v>
      </c>
      <c r="M155" t="s">
        <v>33</v>
      </c>
      <c r="N155" t="s">
        <v>21</v>
      </c>
      <c r="O155">
        <v>153</v>
      </c>
      <c r="P155" t="s">
        <v>14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25">
      <c r="A156" t="s">
        <v>360</v>
      </c>
      <c r="B156" s="3" t="s">
        <v>361</v>
      </c>
      <c r="C156">
        <v>171300</v>
      </c>
      <c r="D156">
        <v>100650</v>
      </c>
      <c r="E156" s="7">
        <f t="shared" si="13"/>
        <v>58.756567425569173</v>
      </c>
      <c r="F156">
        <v>1059</v>
      </c>
      <c r="G156">
        <f t="shared" si="12"/>
        <v>95.042492917847028</v>
      </c>
      <c r="H156" t="s">
        <v>22</v>
      </c>
      <c r="I156">
        <v>1463029200</v>
      </c>
      <c r="J156">
        <v>1465016400</v>
      </c>
      <c r="K156" t="b">
        <v>0</v>
      </c>
      <c r="L156" t="b">
        <v>1</v>
      </c>
      <c r="M156" t="s">
        <v>60</v>
      </c>
      <c r="N156" t="s">
        <v>21</v>
      </c>
      <c r="O156">
        <v>154</v>
      </c>
      <c r="P156" t="s">
        <v>14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25">
      <c r="A157" t="s">
        <v>362</v>
      </c>
      <c r="B157" s="3" t="s">
        <v>363</v>
      </c>
      <c r="C157">
        <v>139500</v>
      </c>
      <c r="D157">
        <v>90706</v>
      </c>
      <c r="E157" s="7">
        <f t="shared" si="13"/>
        <v>65.022222222222226</v>
      </c>
      <c r="F157">
        <v>1194</v>
      </c>
      <c r="G157">
        <f t="shared" si="12"/>
        <v>75.968174204355108</v>
      </c>
      <c r="H157" t="s">
        <v>22</v>
      </c>
      <c r="I157">
        <v>1269493200</v>
      </c>
      <c r="J157">
        <v>1270789200</v>
      </c>
      <c r="K157" t="b">
        <v>0</v>
      </c>
      <c r="L157" t="b">
        <v>0</v>
      </c>
      <c r="M157" t="s">
        <v>33</v>
      </c>
      <c r="N157" t="s">
        <v>21</v>
      </c>
      <c r="O157">
        <v>155</v>
      </c>
      <c r="P157" t="s">
        <v>14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25">
      <c r="A158" t="s">
        <v>364</v>
      </c>
      <c r="B158" s="3" t="s">
        <v>365</v>
      </c>
      <c r="C158">
        <v>36400</v>
      </c>
      <c r="D158">
        <v>26914</v>
      </c>
      <c r="E158" s="7">
        <f t="shared" si="13"/>
        <v>73.939560439560438</v>
      </c>
      <c r="F158">
        <v>379</v>
      </c>
      <c r="G158">
        <f t="shared" si="12"/>
        <v>71.013192612137203</v>
      </c>
      <c r="H158" t="s">
        <v>27</v>
      </c>
      <c r="I158">
        <v>1570251600</v>
      </c>
      <c r="J158">
        <v>1572325200</v>
      </c>
      <c r="K158" t="b">
        <v>0</v>
      </c>
      <c r="L158" t="b">
        <v>0</v>
      </c>
      <c r="M158" t="s">
        <v>23</v>
      </c>
      <c r="N158" t="s">
        <v>26</v>
      </c>
      <c r="O158">
        <v>156</v>
      </c>
      <c r="P158" t="s">
        <v>74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25">
      <c r="A159" t="s">
        <v>366</v>
      </c>
      <c r="B159" s="3" t="s">
        <v>367</v>
      </c>
      <c r="C159">
        <v>4200</v>
      </c>
      <c r="D159">
        <v>2212</v>
      </c>
      <c r="E159" s="7">
        <f t="shared" si="13"/>
        <v>52.666666666666664</v>
      </c>
      <c r="F159">
        <v>30</v>
      </c>
      <c r="G159">
        <f t="shared" si="12"/>
        <v>73.733333333333334</v>
      </c>
      <c r="H159" t="s">
        <v>27</v>
      </c>
      <c r="I159">
        <v>1388383200</v>
      </c>
      <c r="J159">
        <v>1389420000</v>
      </c>
      <c r="K159" t="b">
        <v>0</v>
      </c>
      <c r="L159" t="b">
        <v>0</v>
      </c>
      <c r="M159" t="s">
        <v>122</v>
      </c>
      <c r="N159" t="s">
        <v>26</v>
      </c>
      <c r="O159">
        <v>157</v>
      </c>
      <c r="P159" t="s">
        <v>14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25">
      <c r="A160" t="s">
        <v>368</v>
      </c>
      <c r="B160" s="3" t="s">
        <v>369</v>
      </c>
      <c r="C160">
        <v>2100</v>
      </c>
      <c r="D160">
        <v>4640</v>
      </c>
      <c r="E160" s="7">
        <f t="shared" si="13"/>
        <v>220.95238095238096</v>
      </c>
      <c r="F160">
        <v>41</v>
      </c>
      <c r="G160">
        <f t="shared" si="12"/>
        <v>113.17073170731707</v>
      </c>
      <c r="H160" t="s">
        <v>22</v>
      </c>
      <c r="I160">
        <v>1449554400</v>
      </c>
      <c r="J160">
        <v>1449640800</v>
      </c>
      <c r="K160" t="b">
        <v>0</v>
      </c>
      <c r="L160" t="b">
        <v>0</v>
      </c>
      <c r="M160" t="s">
        <v>23</v>
      </c>
      <c r="N160" t="s">
        <v>21</v>
      </c>
      <c r="O160">
        <v>158</v>
      </c>
      <c r="P160" t="s">
        <v>20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25">
      <c r="A161" t="s">
        <v>370</v>
      </c>
      <c r="B161" s="3" t="s">
        <v>371</v>
      </c>
      <c r="C161">
        <v>191200</v>
      </c>
      <c r="D161">
        <v>191222</v>
      </c>
      <c r="E161" s="7">
        <f t="shared" si="13"/>
        <v>100.01150627615063</v>
      </c>
      <c r="F161">
        <v>1821</v>
      </c>
      <c r="G161">
        <f t="shared" si="12"/>
        <v>105.00933552992861</v>
      </c>
      <c r="H161" t="s">
        <v>22</v>
      </c>
      <c r="I161">
        <v>1553662800</v>
      </c>
      <c r="J161">
        <v>1555218000</v>
      </c>
      <c r="K161" t="b">
        <v>0</v>
      </c>
      <c r="L161" t="b">
        <v>1</v>
      </c>
      <c r="M161" t="s">
        <v>33</v>
      </c>
      <c r="N161" t="s">
        <v>21</v>
      </c>
      <c r="O161">
        <v>159</v>
      </c>
      <c r="P161" t="s">
        <v>20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25">
      <c r="A162" t="s">
        <v>372</v>
      </c>
      <c r="B162" s="3" t="s">
        <v>373</v>
      </c>
      <c r="C162">
        <v>8000</v>
      </c>
      <c r="D162">
        <v>12985</v>
      </c>
      <c r="E162" s="7">
        <f t="shared" si="13"/>
        <v>162.3125</v>
      </c>
      <c r="F162">
        <v>164</v>
      </c>
      <c r="G162">
        <f t="shared" si="12"/>
        <v>79.176829268292678</v>
      </c>
      <c r="H162" t="s">
        <v>22</v>
      </c>
      <c r="I162">
        <v>1556341200</v>
      </c>
      <c r="J162">
        <v>1557723600</v>
      </c>
      <c r="K162" t="b">
        <v>0</v>
      </c>
      <c r="L162" t="b">
        <v>0</v>
      </c>
      <c r="M162" t="s">
        <v>65</v>
      </c>
      <c r="N162" t="s">
        <v>21</v>
      </c>
      <c r="O162">
        <v>160</v>
      </c>
      <c r="P162" t="s">
        <v>20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.5" x14ac:dyDescent="0.25">
      <c r="A163" t="s">
        <v>374</v>
      </c>
      <c r="B163" s="3" t="s">
        <v>375</v>
      </c>
      <c r="C163">
        <v>5500</v>
      </c>
      <c r="D163">
        <v>4300</v>
      </c>
      <c r="E163" s="7">
        <f t="shared" si="13"/>
        <v>78.181818181818187</v>
      </c>
      <c r="F163">
        <v>75</v>
      </c>
      <c r="G163">
        <f t="shared" si="12"/>
        <v>57.333333333333336</v>
      </c>
      <c r="H163" t="s">
        <v>22</v>
      </c>
      <c r="I163">
        <v>1442984400</v>
      </c>
      <c r="J163">
        <v>1443502800</v>
      </c>
      <c r="K163" t="b">
        <v>0</v>
      </c>
      <c r="L163" t="b">
        <v>1</v>
      </c>
      <c r="M163" t="s">
        <v>28</v>
      </c>
      <c r="N163" t="s">
        <v>21</v>
      </c>
      <c r="O163">
        <v>161</v>
      </c>
      <c r="P163" t="s">
        <v>14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.5" x14ac:dyDescent="0.25">
      <c r="A164" t="s">
        <v>376</v>
      </c>
      <c r="B164" s="3" t="s">
        <v>377</v>
      </c>
      <c r="C164">
        <v>6100</v>
      </c>
      <c r="D164">
        <v>9134</v>
      </c>
      <c r="E164" s="7">
        <f t="shared" si="13"/>
        <v>149.73770491803279</v>
      </c>
      <c r="F164">
        <v>157</v>
      </c>
      <c r="G164">
        <f t="shared" si="12"/>
        <v>58.178343949044589</v>
      </c>
      <c r="H164" t="s">
        <v>99</v>
      </c>
      <c r="I164">
        <v>1544248800</v>
      </c>
      <c r="J164">
        <v>1546840800</v>
      </c>
      <c r="K164" t="b">
        <v>0</v>
      </c>
      <c r="L164" t="b">
        <v>0</v>
      </c>
      <c r="M164" t="s">
        <v>23</v>
      </c>
      <c r="N164" t="s">
        <v>98</v>
      </c>
      <c r="O164">
        <v>162</v>
      </c>
      <c r="P164" t="s">
        <v>20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25">
      <c r="A165" t="s">
        <v>378</v>
      </c>
      <c r="B165" s="3" t="s">
        <v>379</v>
      </c>
      <c r="C165">
        <v>3500</v>
      </c>
      <c r="D165">
        <v>8864</v>
      </c>
      <c r="E165" s="7">
        <f t="shared" si="13"/>
        <v>253.25714285714284</v>
      </c>
      <c r="F165">
        <v>246</v>
      </c>
      <c r="G165">
        <f t="shared" si="12"/>
        <v>36.032520325203251</v>
      </c>
      <c r="H165" t="s">
        <v>22</v>
      </c>
      <c r="I165">
        <v>1508475600</v>
      </c>
      <c r="J165">
        <v>1512712800</v>
      </c>
      <c r="K165" t="b">
        <v>0</v>
      </c>
      <c r="L165" t="b">
        <v>1</v>
      </c>
      <c r="M165" t="s">
        <v>122</v>
      </c>
      <c r="N165" t="s">
        <v>21</v>
      </c>
      <c r="O165">
        <v>163</v>
      </c>
      <c r="P165" t="s">
        <v>20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25">
      <c r="A166" t="s">
        <v>380</v>
      </c>
      <c r="B166" s="3" t="s">
        <v>381</v>
      </c>
      <c r="C166">
        <v>150500</v>
      </c>
      <c r="D166">
        <v>150755</v>
      </c>
      <c r="E166" s="7">
        <f t="shared" si="13"/>
        <v>100.16943521594683</v>
      </c>
      <c r="F166">
        <v>1396</v>
      </c>
      <c r="G166">
        <f t="shared" si="12"/>
        <v>107.99068767908309</v>
      </c>
      <c r="H166" t="s">
        <v>22</v>
      </c>
      <c r="I166">
        <v>1507438800</v>
      </c>
      <c r="J166">
        <v>1507525200</v>
      </c>
      <c r="K166" t="b">
        <v>0</v>
      </c>
      <c r="L166" t="b">
        <v>0</v>
      </c>
      <c r="M166" t="s">
        <v>33</v>
      </c>
      <c r="N166" t="s">
        <v>21</v>
      </c>
      <c r="O166">
        <v>164</v>
      </c>
      <c r="P166" t="s">
        <v>20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25">
      <c r="A167" t="s">
        <v>382</v>
      </c>
      <c r="B167" s="3" t="s">
        <v>383</v>
      </c>
      <c r="C167">
        <v>90400</v>
      </c>
      <c r="D167">
        <v>110279</v>
      </c>
      <c r="E167" s="7">
        <f t="shared" si="13"/>
        <v>121.99004424778761</v>
      </c>
      <c r="F167">
        <v>2506</v>
      </c>
      <c r="G167">
        <f t="shared" si="12"/>
        <v>44.005985634477256</v>
      </c>
      <c r="H167" t="s">
        <v>22</v>
      </c>
      <c r="I167">
        <v>1501563600</v>
      </c>
      <c r="J167">
        <v>1504328400</v>
      </c>
      <c r="K167" t="b">
        <v>0</v>
      </c>
      <c r="L167" t="b">
        <v>0</v>
      </c>
      <c r="M167" t="s">
        <v>28</v>
      </c>
      <c r="N167" t="s">
        <v>21</v>
      </c>
      <c r="O167">
        <v>165</v>
      </c>
      <c r="P167" t="s">
        <v>20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25">
      <c r="A168" t="s">
        <v>384</v>
      </c>
      <c r="B168" s="3" t="s">
        <v>385</v>
      </c>
      <c r="C168">
        <v>9800</v>
      </c>
      <c r="D168">
        <v>13439</v>
      </c>
      <c r="E168" s="7">
        <f t="shared" si="13"/>
        <v>137.13265306122449</v>
      </c>
      <c r="F168">
        <v>244</v>
      </c>
      <c r="G168">
        <f t="shared" si="12"/>
        <v>55.077868852459019</v>
      </c>
      <c r="H168" t="s">
        <v>22</v>
      </c>
      <c r="I168">
        <v>1292997600</v>
      </c>
      <c r="J168">
        <v>1293343200</v>
      </c>
      <c r="K168" t="b">
        <v>0</v>
      </c>
      <c r="L168" t="b">
        <v>0</v>
      </c>
      <c r="M168" t="s">
        <v>122</v>
      </c>
      <c r="N168" t="s">
        <v>21</v>
      </c>
      <c r="O168">
        <v>166</v>
      </c>
      <c r="P168" t="s">
        <v>20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25">
      <c r="A169" t="s">
        <v>386</v>
      </c>
      <c r="B169" s="3" t="s">
        <v>387</v>
      </c>
      <c r="C169">
        <v>2600</v>
      </c>
      <c r="D169">
        <v>10804</v>
      </c>
      <c r="E169" s="7">
        <f t="shared" si="13"/>
        <v>415.53846153846149</v>
      </c>
      <c r="F169">
        <v>146</v>
      </c>
      <c r="G169">
        <f t="shared" si="12"/>
        <v>74</v>
      </c>
      <c r="H169" t="s">
        <v>27</v>
      </c>
      <c r="I169">
        <v>1370840400</v>
      </c>
      <c r="J169">
        <v>1371704400</v>
      </c>
      <c r="K169" t="b">
        <v>0</v>
      </c>
      <c r="L169" t="b">
        <v>0</v>
      </c>
      <c r="M169" t="s">
        <v>33</v>
      </c>
      <c r="N169" t="s">
        <v>26</v>
      </c>
      <c r="O169">
        <v>167</v>
      </c>
      <c r="P169" t="s">
        <v>20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25">
      <c r="A170" t="s">
        <v>388</v>
      </c>
      <c r="B170" s="3" t="s">
        <v>389</v>
      </c>
      <c r="C170">
        <v>128100</v>
      </c>
      <c r="D170">
        <v>40107</v>
      </c>
      <c r="E170" s="7">
        <f t="shared" si="13"/>
        <v>31.30913348946136</v>
      </c>
      <c r="F170">
        <v>955</v>
      </c>
      <c r="G170">
        <f t="shared" si="12"/>
        <v>41.996858638743454</v>
      </c>
      <c r="H170" t="s">
        <v>37</v>
      </c>
      <c r="I170">
        <v>1550815200</v>
      </c>
      <c r="J170">
        <v>1552798800</v>
      </c>
      <c r="K170" t="b">
        <v>0</v>
      </c>
      <c r="L170" t="b">
        <v>1</v>
      </c>
      <c r="M170" t="s">
        <v>60</v>
      </c>
      <c r="N170" t="s">
        <v>36</v>
      </c>
      <c r="O170">
        <v>168</v>
      </c>
      <c r="P170" t="s">
        <v>14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25">
      <c r="A171" t="s">
        <v>390</v>
      </c>
      <c r="B171" s="3" t="s">
        <v>391</v>
      </c>
      <c r="C171">
        <v>23300</v>
      </c>
      <c r="D171">
        <v>98811</v>
      </c>
      <c r="E171" s="7">
        <f t="shared" si="13"/>
        <v>424.08154506437768</v>
      </c>
      <c r="F171">
        <v>1267</v>
      </c>
      <c r="G171">
        <f t="shared" si="12"/>
        <v>77.988161010260455</v>
      </c>
      <c r="H171" t="s">
        <v>22</v>
      </c>
      <c r="I171">
        <v>1339909200</v>
      </c>
      <c r="J171">
        <v>1342328400</v>
      </c>
      <c r="K171" t="b">
        <v>0</v>
      </c>
      <c r="L171" t="b">
        <v>1</v>
      </c>
      <c r="M171" t="s">
        <v>100</v>
      </c>
      <c r="N171" t="s">
        <v>21</v>
      </c>
      <c r="O171">
        <v>169</v>
      </c>
      <c r="P171" t="s">
        <v>20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25">
      <c r="A172" t="s">
        <v>392</v>
      </c>
      <c r="B172" s="3" t="s">
        <v>393</v>
      </c>
      <c r="C172">
        <v>188100</v>
      </c>
      <c r="D172">
        <v>5528</v>
      </c>
      <c r="E172" s="7">
        <f t="shared" si="13"/>
        <v>2.93886230728336</v>
      </c>
      <c r="F172">
        <v>67</v>
      </c>
      <c r="G172">
        <f t="shared" si="12"/>
        <v>82.507462686567166</v>
      </c>
      <c r="H172" t="s">
        <v>22</v>
      </c>
      <c r="I172">
        <v>1501736400</v>
      </c>
      <c r="J172">
        <v>1502341200</v>
      </c>
      <c r="K172" t="b">
        <v>0</v>
      </c>
      <c r="L172" t="b">
        <v>0</v>
      </c>
      <c r="M172" t="s">
        <v>60</v>
      </c>
      <c r="N172" t="s">
        <v>21</v>
      </c>
      <c r="O172">
        <v>170</v>
      </c>
      <c r="P172" t="s">
        <v>14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.5" x14ac:dyDescent="0.25">
      <c r="A173" t="s">
        <v>394</v>
      </c>
      <c r="B173" s="3" t="s">
        <v>395</v>
      </c>
      <c r="C173">
        <v>4900</v>
      </c>
      <c r="D173">
        <v>521</v>
      </c>
      <c r="E173" s="7">
        <f t="shared" si="13"/>
        <v>10.63265306122449</v>
      </c>
      <c r="F173">
        <v>5</v>
      </c>
      <c r="G173">
        <f t="shared" si="12"/>
        <v>104.2</v>
      </c>
      <c r="H173" t="s">
        <v>22</v>
      </c>
      <c r="I173">
        <v>1395291600</v>
      </c>
      <c r="J173">
        <v>1397192400</v>
      </c>
      <c r="K173" t="b">
        <v>0</v>
      </c>
      <c r="L173" t="b">
        <v>0</v>
      </c>
      <c r="M173" t="s">
        <v>206</v>
      </c>
      <c r="N173" t="s">
        <v>21</v>
      </c>
      <c r="O173">
        <v>171</v>
      </c>
      <c r="P173" t="s">
        <v>14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25">
      <c r="A174" t="s">
        <v>396</v>
      </c>
      <c r="B174" s="3" t="s">
        <v>397</v>
      </c>
      <c r="C174">
        <v>800</v>
      </c>
      <c r="D174">
        <v>663</v>
      </c>
      <c r="E174" s="7">
        <f t="shared" si="13"/>
        <v>82.875</v>
      </c>
      <c r="F174">
        <v>26</v>
      </c>
      <c r="G174">
        <f t="shared" si="12"/>
        <v>25.5</v>
      </c>
      <c r="H174" t="s">
        <v>22</v>
      </c>
      <c r="I174">
        <v>1405746000</v>
      </c>
      <c r="J174">
        <v>1407042000</v>
      </c>
      <c r="K174" t="b">
        <v>0</v>
      </c>
      <c r="L174" t="b">
        <v>1</v>
      </c>
      <c r="M174" t="s">
        <v>42</v>
      </c>
      <c r="N174" t="s">
        <v>21</v>
      </c>
      <c r="O174">
        <v>172</v>
      </c>
      <c r="P174" t="s">
        <v>14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25">
      <c r="A175" t="s">
        <v>398</v>
      </c>
      <c r="B175" s="3" t="s">
        <v>399</v>
      </c>
      <c r="C175">
        <v>96700</v>
      </c>
      <c r="D175">
        <v>157635</v>
      </c>
      <c r="E175" s="7">
        <f t="shared" si="13"/>
        <v>163.01447776628748</v>
      </c>
      <c r="F175">
        <v>1561</v>
      </c>
      <c r="G175">
        <f t="shared" si="12"/>
        <v>100.98334401024984</v>
      </c>
      <c r="H175" t="s">
        <v>22</v>
      </c>
      <c r="I175">
        <v>1368853200</v>
      </c>
      <c r="J175">
        <v>1369371600</v>
      </c>
      <c r="K175" t="b">
        <v>0</v>
      </c>
      <c r="L175" t="b">
        <v>0</v>
      </c>
      <c r="M175" t="s">
        <v>33</v>
      </c>
      <c r="N175" t="s">
        <v>21</v>
      </c>
      <c r="O175">
        <v>173</v>
      </c>
      <c r="P175" t="s">
        <v>20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25">
      <c r="A176" t="s">
        <v>400</v>
      </c>
      <c r="B176" s="3" t="s">
        <v>401</v>
      </c>
      <c r="C176">
        <v>600</v>
      </c>
      <c r="D176">
        <v>5368</v>
      </c>
      <c r="E176" s="7">
        <f t="shared" si="13"/>
        <v>894.66666666666674</v>
      </c>
      <c r="F176">
        <v>48</v>
      </c>
      <c r="G176">
        <f t="shared" si="12"/>
        <v>111.83333333333333</v>
      </c>
      <c r="H176" t="s">
        <v>22</v>
      </c>
      <c r="I176">
        <v>1444021200</v>
      </c>
      <c r="J176">
        <v>1444107600</v>
      </c>
      <c r="K176" t="b">
        <v>0</v>
      </c>
      <c r="L176" t="b">
        <v>1</v>
      </c>
      <c r="M176" t="s">
        <v>65</v>
      </c>
      <c r="N176" t="s">
        <v>21</v>
      </c>
      <c r="O176">
        <v>174</v>
      </c>
      <c r="P176" t="s">
        <v>20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25">
      <c r="A177" t="s">
        <v>402</v>
      </c>
      <c r="B177" s="3" t="s">
        <v>403</v>
      </c>
      <c r="C177">
        <v>181200</v>
      </c>
      <c r="D177">
        <v>47459</v>
      </c>
      <c r="E177" s="7">
        <f t="shared" si="13"/>
        <v>26.191501103752756</v>
      </c>
      <c r="F177">
        <v>1130</v>
      </c>
      <c r="G177">
        <f t="shared" si="12"/>
        <v>41.999115044247787</v>
      </c>
      <c r="H177" t="s">
        <v>22</v>
      </c>
      <c r="I177">
        <v>1472619600</v>
      </c>
      <c r="J177">
        <v>1474261200</v>
      </c>
      <c r="K177" t="b">
        <v>0</v>
      </c>
      <c r="L177" t="b">
        <v>0</v>
      </c>
      <c r="M177" t="s">
        <v>33</v>
      </c>
      <c r="N177" t="s">
        <v>21</v>
      </c>
      <c r="O177">
        <v>175</v>
      </c>
      <c r="P177" t="s">
        <v>14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.5" x14ac:dyDescent="0.25">
      <c r="A178" t="s">
        <v>404</v>
      </c>
      <c r="B178" s="3" t="s">
        <v>405</v>
      </c>
      <c r="C178">
        <v>115000</v>
      </c>
      <c r="D178">
        <v>86060</v>
      </c>
      <c r="E178" s="7">
        <f t="shared" si="13"/>
        <v>74.834782608695647</v>
      </c>
      <c r="F178">
        <v>782</v>
      </c>
      <c r="G178">
        <f t="shared" si="12"/>
        <v>110.05115089514067</v>
      </c>
      <c r="H178" t="s">
        <v>22</v>
      </c>
      <c r="I178">
        <v>1472878800</v>
      </c>
      <c r="J178">
        <v>1473656400</v>
      </c>
      <c r="K178" t="b">
        <v>0</v>
      </c>
      <c r="L178" t="b">
        <v>0</v>
      </c>
      <c r="M178" t="s">
        <v>33</v>
      </c>
      <c r="N178" t="s">
        <v>21</v>
      </c>
      <c r="O178">
        <v>176</v>
      </c>
      <c r="P178" t="s">
        <v>14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25">
      <c r="A179" t="s">
        <v>406</v>
      </c>
      <c r="B179" s="3" t="s">
        <v>407</v>
      </c>
      <c r="C179">
        <v>38800</v>
      </c>
      <c r="D179">
        <v>161593</v>
      </c>
      <c r="E179" s="7">
        <f t="shared" si="13"/>
        <v>416.47680412371136</v>
      </c>
      <c r="F179">
        <v>2739</v>
      </c>
      <c r="G179">
        <f t="shared" si="12"/>
        <v>58.997079225994888</v>
      </c>
      <c r="H179" t="s">
        <v>22</v>
      </c>
      <c r="I179">
        <v>1289800800</v>
      </c>
      <c r="J179">
        <v>1291960800</v>
      </c>
      <c r="K179" t="b">
        <v>0</v>
      </c>
      <c r="L179" t="b">
        <v>0</v>
      </c>
      <c r="M179" t="s">
        <v>33</v>
      </c>
      <c r="N179" t="s">
        <v>21</v>
      </c>
      <c r="O179">
        <v>177</v>
      </c>
      <c r="P179" t="s">
        <v>20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25">
      <c r="A180" t="s">
        <v>408</v>
      </c>
      <c r="B180" s="3" t="s">
        <v>409</v>
      </c>
      <c r="C180">
        <v>7200</v>
      </c>
      <c r="D180">
        <v>6927</v>
      </c>
      <c r="E180" s="7">
        <f t="shared" si="13"/>
        <v>96.208333333333329</v>
      </c>
      <c r="F180">
        <v>210</v>
      </c>
      <c r="G180">
        <f t="shared" si="12"/>
        <v>32.985714285714288</v>
      </c>
      <c r="H180" t="s">
        <v>22</v>
      </c>
      <c r="I180">
        <v>1505970000</v>
      </c>
      <c r="J180">
        <v>1506747600</v>
      </c>
      <c r="K180" t="b">
        <v>0</v>
      </c>
      <c r="L180" t="b">
        <v>0</v>
      </c>
      <c r="M180" t="s">
        <v>17</v>
      </c>
      <c r="N180" t="s">
        <v>21</v>
      </c>
      <c r="O180">
        <v>178</v>
      </c>
      <c r="P180" t="s">
        <v>14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.5" x14ac:dyDescent="0.25">
      <c r="A181" t="s">
        <v>410</v>
      </c>
      <c r="B181" s="3" t="s">
        <v>411</v>
      </c>
      <c r="C181">
        <v>44500</v>
      </c>
      <c r="D181">
        <v>159185</v>
      </c>
      <c r="E181" s="7">
        <f t="shared" si="13"/>
        <v>357.71910112359546</v>
      </c>
      <c r="F181">
        <v>3537</v>
      </c>
      <c r="G181">
        <f t="shared" si="12"/>
        <v>45.005654509471306</v>
      </c>
      <c r="H181" t="s">
        <v>16</v>
      </c>
      <c r="I181">
        <v>1363496400</v>
      </c>
      <c r="J181">
        <v>1363582800</v>
      </c>
      <c r="K181" t="b">
        <v>0</v>
      </c>
      <c r="L181" t="b">
        <v>1</v>
      </c>
      <c r="M181" t="s">
        <v>33</v>
      </c>
      <c r="N181" t="s">
        <v>15</v>
      </c>
      <c r="O181">
        <v>179</v>
      </c>
      <c r="P181" t="s">
        <v>20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25">
      <c r="A182" t="s">
        <v>412</v>
      </c>
      <c r="B182" s="3" t="s">
        <v>413</v>
      </c>
      <c r="C182">
        <v>56000</v>
      </c>
      <c r="D182">
        <v>172736</v>
      </c>
      <c r="E182" s="7">
        <f t="shared" si="13"/>
        <v>308.45714285714286</v>
      </c>
      <c r="F182">
        <v>2107</v>
      </c>
      <c r="G182">
        <f t="shared" si="12"/>
        <v>81.98196487897485</v>
      </c>
      <c r="H182" t="s">
        <v>27</v>
      </c>
      <c r="I182">
        <v>1269234000</v>
      </c>
      <c r="J182">
        <v>1269666000</v>
      </c>
      <c r="K182" t="b">
        <v>0</v>
      </c>
      <c r="L182" t="b">
        <v>0</v>
      </c>
      <c r="M182" t="s">
        <v>65</v>
      </c>
      <c r="N182" t="s">
        <v>26</v>
      </c>
      <c r="O182">
        <v>180</v>
      </c>
      <c r="P182" t="s">
        <v>20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25">
      <c r="A183" t="s">
        <v>414</v>
      </c>
      <c r="B183" s="3" t="s">
        <v>415</v>
      </c>
      <c r="C183">
        <v>8600</v>
      </c>
      <c r="D183">
        <v>5315</v>
      </c>
      <c r="E183" s="7">
        <f t="shared" si="13"/>
        <v>61.802325581395344</v>
      </c>
      <c r="F183">
        <v>136</v>
      </c>
      <c r="G183">
        <f t="shared" si="12"/>
        <v>39.080882352941174</v>
      </c>
      <c r="H183" t="s">
        <v>22</v>
      </c>
      <c r="I183">
        <v>1507093200</v>
      </c>
      <c r="J183">
        <v>1508648400</v>
      </c>
      <c r="K183" t="b">
        <v>0</v>
      </c>
      <c r="L183" t="b">
        <v>0</v>
      </c>
      <c r="M183" t="s">
        <v>28</v>
      </c>
      <c r="N183" t="s">
        <v>21</v>
      </c>
      <c r="O183">
        <v>181</v>
      </c>
      <c r="P183" t="s">
        <v>14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.5" x14ac:dyDescent="0.25">
      <c r="A184" t="s">
        <v>416</v>
      </c>
      <c r="B184" s="3" t="s">
        <v>417</v>
      </c>
      <c r="C184">
        <v>27100</v>
      </c>
      <c r="D184">
        <v>195750</v>
      </c>
      <c r="E184" s="7">
        <f t="shared" si="13"/>
        <v>722.32472324723244</v>
      </c>
      <c r="F184">
        <v>3318</v>
      </c>
      <c r="G184">
        <f t="shared" si="12"/>
        <v>58.996383363471971</v>
      </c>
      <c r="H184" t="s">
        <v>37</v>
      </c>
      <c r="I184">
        <v>1560574800</v>
      </c>
      <c r="J184">
        <v>1561957200</v>
      </c>
      <c r="K184" t="b">
        <v>0</v>
      </c>
      <c r="L184" t="b">
        <v>0</v>
      </c>
      <c r="M184" t="s">
        <v>33</v>
      </c>
      <c r="N184" t="s">
        <v>36</v>
      </c>
      <c r="O184">
        <v>182</v>
      </c>
      <c r="P184" t="s">
        <v>20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.5" x14ac:dyDescent="0.25">
      <c r="A185" t="s">
        <v>418</v>
      </c>
      <c r="B185" s="3" t="s">
        <v>419</v>
      </c>
      <c r="C185">
        <v>5100</v>
      </c>
      <c r="D185">
        <v>3525</v>
      </c>
      <c r="E185" s="7">
        <f t="shared" si="13"/>
        <v>69.117647058823522</v>
      </c>
      <c r="F185">
        <v>86</v>
      </c>
      <c r="G185">
        <f t="shared" si="12"/>
        <v>40.988372093023258</v>
      </c>
      <c r="H185" t="s">
        <v>16</v>
      </c>
      <c r="I185">
        <v>1284008400</v>
      </c>
      <c r="J185">
        <v>1285131600</v>
      </c>
      <c r="K185" t="b">
        <v>0</v>
      </c>
      <c r="L185" t="b">
        <v>0</v>
      </c>
      <c r="M185" t="s">
        <v>23</v>
      </c>
      <c r="N185" t="s">
        <v>15</v>
      </c>
      <c r="O185">
        <v>183</v>
      </c>
      <c r="P185" t="s">
        <v>14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25">
      <c r="A186" t="s">
        <v>420</v>
      </c>
      <c r="B186" s="3" t="s">
        <v>421</v>
      </c>
      <c r="C186">
        <v>3600</v>
      </c>
      <c r="D186">
        <v>10550</v>
      </c>
      <c r="E186" s="7">
        <f t="shared" si="13"/>
        <v>293.05555555555554</v>
      </c>
      <c r="F186">
        <v>340</v>
      </c>
      <c r="G186">
        <f t="shared" si="12"/>
        <v>31.029411764705884</v>
      </c>
      <c r="H186" t="s">
        <v>22</v>
      </c>
      <c r="I186">
        <v>1556859600</v>
      </c>
      <c r="J186">
        <v>1556946000</v>
      </c>
      <c r="K186" t="b">
        <v>0</v>
      </c>
      <c r="L186" t="b">
        <v>0</v>
      </c>
      <c r="M186" t="s">
        <v>33</v>
      </c>
      <c r="N186" t="s">
        <v>21</v>
      </c>
      <c r="O186">
        <v>184</v>
      </c>
      <c r="P186" t="s">
        <v>20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25">
      <c r="A187" t="s">
        <v>422</v>
      </c>
      <c r="B187" s="3" t="s">
        <v>423</v>
      </c>
      <c r="C187">
        <v>1000</v>
      </c>
      <c r="D187">
        <v>718</v>
      </c>
      <c r="E187" s="7">
        <f t="shared" si="13"/>
        <v>71.8</v>
      </c>
      <c r="F187">
        <v>19</v>
      </c>
      <c r="G187">
        <f t="shared" si="12"/>
        <v>37.789473684210527</v>
      </c>
      <c r="H187" t="s">
        <v>22</v>
      </c>
      <c r="I187">
        <v>1526187600</v>
      </c>
      <c r="J187">
        <v>1527138000</v>
      </c>
      <c r="K187" t="b">
        <v>0</v>
      </c>
      <c r="L187" t="b">
        <v>0</v>
      </c>
      <c r="M187" t="s">
        <v>269</v>
      </c>
      <c r="N187" t="s">
        <v>21</v>
      </c>
      <c r="O187">
        <v>185</v>
      </c>
      <c r="P187" t="s">
        <v>14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25">
      <c r="A188" t="s">
        <v>424</v>
      </c>
      <c r="B188" s="3" t="s">
        <v>425</v>
      </c>
      <c r="C188">
        <v>88800</v>
      </c>
      <c r="D188">
        <v>28358</v>
      </c>
      <c r="E188" s="7">
        <f t="shared" si="13"/>
        <v>31.934684684684683</v>
      </c>
      <c r="F188">
        <v>886</v>
      </c>
      <c r="G188">
        <f t="shared" si="12"/>
        <v>32.006772009029348</v>
      </c>
      <c r="H188" t="s">
        <v>22</v>
      </c>
      <c r="I188">
        <v>1400821200</v>
      </c>
      <c r="J188">
        <v>1402117200</v>
      </c>
      <c r="K188" t="b">
        <v>0</v>
      </c>
      <c r="L188" t="b">
        <v>0</v>
      </c>
      <c r="M188" t="s">
        <v>33</v>
      </c>
      <c r="N188" t="s">
        <v>21</v>
      </c>
      <c r="O188">
        <v>186</v>
      </c>
      <c r="P188" t="s">
        <v>14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25">
      <c r="A189" t="s">
        <v>426</v>
      </c>
      <c r="B189" s="3" t="s">
        <v>427</v>
      </c>
      <c r="C189">
        <v>60200</v>
      </c>
      <c r="D189">
        <v>138384</v>
      </c>
      <c r="E189" s="7">
        <f t="shared" si="13"/>
        <v>229.87375415282392</v>
      </c>
      <c r="F189">
        <v>1442</v>
      </c>
      <c r="G189">
        <f t="shared" si="12"/>
        <v>95.966712898751737</v>
      </c>
      <c r="H189" t="s">
        <v>16</v>
      </c>
      <c r="I189">
        <v>1361599200</v>
      </c>
      <c r="J189">
        <v>1364014800</v>
      </c>
      <c r="K189" t="b">
        <v>0</v>
      </c>
      <c r="L189" t="b">
        <v>1</v>
      </c>
      <c r="M189" t="s">
        <v>100</v>
      </c>
      <c r="N189" t="s">
        <v>15</v>
      </c>
      <c r="O189">
        <v>187</v>
      </c>
      <c r="P189" t="s">
        <v>20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25">
      <c r="A190" t="s">
        <v>428</v>
      </c>
      <c r="B190" s="3" t="s">
        <v>429</v>
      </c>
      <c r="C190">
        <v>8200</v>
      </c>
      <c r="D190">
        <v>2625</v>
      </c>
      <c r="E190" s="7">
        <f t="shared" si="13"/>
        <v>32.012195121951223</v>
      </c>
      <c r="F190">
        <v>35</v>
      </c>
      <c r="G190">
        <f t="shared" si="12"/>
        <v>75</v>
      </c>
      <c r="H190" t="s">
        <v>108</v>
      </c>
      <c r="I190">
        <v>1417500000</v>
      </c>
      <c r="J190">
        <v>1417586400</v>
      </c>
      <c r="K190" t="b">
        <v>0</v>
      </c>
      <c r="L190" t="b">
        <v>0</v>
      </c>
      <c r="M190" t="s">
        <v>33</v>
      </c>
      <c r="N190" t="s">
        <v>107</v>
      </c>
      <c r="O190">
        <v>188</v>
      </c>
      <c r="P190" t="s">
        <v>14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25">
      <c r="A191" t="s">
        <v>430</v>
      </c>
      <c r="B191" s="3" t="s">
        <v>431</v>
      </c>
      <c r="C191">
        <v>191300</v>
      </c>
      <c r="D191">
        <v>45004</v>
      </c>
      <c r="E191" s="7">
        <f t="shared" si="13"/>
        <v>23.525352848928385</v>
      </c>
      <c r="F191">
        <v>441</v>
      </c>
      <c r="G191">
        <f t="shared" si="12"/>
        <v>102.0498866213152</v>
      </c>
      <c r="H191" t="s">
        <v>22</v>
      </c>
      <c r="I191">
        <v>1457071200</v>
      </c>
      <c r="J191">
        <v>1457071200</v>
      </c>
      <c r="K191" t="b">
        <v>0</v>
      </c>
      <c r="L191" t="b">
        <v>0</v>
      </c>
      <c r="M191" t="s">
        <v>33</v>
      </c>
      <c r="N191" t="s">
        <v>21</v>
      </c>
      <c r="O191">
        <v>189</v>
      </c>
      <c r="P191" t="s">
        <v>74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25">
      <c r="A192" t="s">
        <v>432</v>
      </c>
      <c r="B192" s="3" t="s">
        <v>433</v>
      </c>
      <c r="C192">
        <v>3700</v>
      </c>
      <c r="D192">
        <v>2538</v>
      </c>
      <c r="E192" s="7">
        <f t="shared" si="13"/>
        <v>68.594594594594597</v>
      </c>
      <c r="F192">
        <v>24</v>
      </c>
      <c r="G192">
        <f t="shared" si="12"/>
        <v>105.75</v>
      </c>
      <c r="H192" t="s">
        <v>22</v>
      </c>
      <c r="I192">
        <v>1370322000</v>
      </c>
      <c r="J192">
        <v>1370408400</v>
      </c>
      <c r="K192" t="b">
        <v>0</v>
      </c>
      <c r="L192" t="b">
        <v>1</v>
      </c>
      <c r="M192" t="s">
        <v>33</v>
      </c>
      <c r="N192" t="s">
        <v>21</v>
      </c>
      <c r="O192">
        <v>190</v>
      </c>
      <c r="P192" t="s">
        <v>14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25">
      <c r="A193" t="s">
        <v>434</v>
      </c>
      <c r="B193" s="3" t="s">
        <v>435</v>
      </c>
      <c r="C193">
        <v>8400</v>
      </c>
      <c r="D193">
        <v>3188</v>
      </c>
      <c r="E193" s="7">
        <f t="shared" si="13"/>
        <v>37.952380952380956</v>
      </c>
      <c r="F193">
        <v>86</v>
      </c>
      <c r="G193">
        <f t="shared" si="12"/>
        <v>37.069767441860463</v>
      </c>
      <c r="H193" t="s">
        <v>108</v>
      </c>
      <c r="I193">
        <v>1552366800</v>
      </c>
      <c r="J193">
        <v>1552626000</v>
      </c>
      <c r="K193" t="b">
        <v>0</v>
      </c>
      <c r="L193" t="b">
        <v>0</v>
      </c>
      <c r="M193" t="s">
        <v>33</v>
      </c>
      <c r="N193" t="s">
        <v>107</v>
      </c>
      <c r="O193">
        <v>191</v>
      </c>
      <c r="P193" t="s">
        <v>14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25">
      <c r="A194" t="s">
        <v>436</v>
      </c>
      <c r="B194" s="3" t="s">
        <v>437</v>
      </c>
      <c r="C194">
        <v>42600</v>
      </c>
      <c r="D194">
        <v>8517</v>
      </c>
      <c r="E194" s="7">
        <f t="shared" si="13"/>
        <v>19.992957746478872</v>
      </c>
      <c r="F194">
        <v>243</v>
      </c>
      <c r="G194">
        <f t="shared" ref="G194:G257" si="18">IF(F194 = 0, 0, D194/F194)</f>
        <v>35.049382716049379</v>
      </c>
      <c r="H194" t="s">
        <v>22</v>
      </c>
      <c r="I194">
        <v>1403845200</v>
      </c>
      <c r="J194">
        <v>1404190800</v>
      </c>
      <c r="K194" t="b">
        <v>0</v>
      </c>
      <c r="L194" t="b">
        <v>0</v>
      </c>
      <c r="M194" t="s">
        <v>23</v>
      </c>
      <c r="N194" t="s">
        <v>21</v>
      </c>
      <c r="O194">
        <v>192</v>
      </c>
      <c r="P194" t="s">
        <v>14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25">
      <c r="A195" t="s">
        <v>438</v>
      </c>
      <c r="B195" s="3" t="s">
        <v>439</v>
      </c>
      <c r="C195">
        <v>6600</v>
      </c>
      <c r="D195">
        <v>3012</v>
      </c>
      <c r="E195" s="7">
        <f t="shared" ref="E195:E258" si="19">D195/C195*100</f>
        <v>45.636363636363633</v>
      </c>
      <c r="F195">
        <v>65</v>
      </c>
      <c r="G195">
        <f t="shared" si="18"/>
        <v>46.338461538461537</v>
      </c>
      <c r="H195" t="s">
        <v>22</v>
      </c>
      <c r="I195">
        <v>1523163600</v>
      </c>
      <c r="J195">
        <v>1523509200</v>
      </c>
      <c r="K195" t="b">
        <v>1</v>
      </c>
      <c r="L195" t="b">
        <v>0</v>
      </c>
      <c r="M195" t="s">
        <v>60</v>
      </c>
      <c r="N195" t="s">
        <v>21</v>
      </c>
      <c r="O195">
        <v>193</v>
      </c>
      <c r="P195" t="s">
        <v>14</v>
      </c>
      <c r="Q195" t="str">
        <f t="shared" ref="Q195:Q258" si="20">LEFT(M195, FIND("/", M195) - 1)</f>
        <v>music</v>
      </c>
      <c r="R195" t="str">
        <f t="shared" ref="R195:R258" si="21">MID(M195, FIND("/", M195) + 1, LEN(M195))</f>
        <v>indie rock</v>
      </c>
      <c r="S195" s="10">
        <f t="shared" ref="S195:S258" si="22">(((I195/60)/60)/24)+DATE(1970,1,1)</f>
        <v>43198.208333333328</v>
      </c>
      <c r="T195" s="10">
        <f t="shared" ref="T195:T258" si="23">(((J195/60)/60)/24)+DATE(1970,1,1)</f>
        <v>43202.208333333328</v>
      </c>
    </row>
    <row r="196" spans="1:20" x14ac:dyDescent="0.25">
      <c r="A196" t="s">
        <v>440</v>
      </c>
      <c r="B196" s="3" t="s">
        <v>441</v>
      </c>
      <c r="C196">
        <v>7100</v>
      </c>
      <c r="D196">
        <v>8716</v>
      </c>
      <c r="E196" s="7">
        <f t="shared" si="19"/>
        <v>122.7605633802817</v>
      </c>
      <c r="F196">
        <v>126</v>
      </c>
      <c r="G196">
        <f t="shared" si="18"/>
        <v>69.174603174603178</v>
      </c>
      <c r="H196" t="s">
        <v>22</v>
      </c>
      <c r="I196">
        <v>1442206800</v>
      </c>
      <c r="J196">
        <v>1443589200</v>
      </c>
      <c r="K196" t="b">
        <v>0</v>
      </c>
      <c r="L196" t="b">
        <v>0</v>
      </c>
      <c r="M196" t="s">
        <v>148</v>
      </c>
      <c r="N196" t="s">
        <v>21</v>
      </c>
      <c r="O196">
        <v>194</v>
      </c>
      <c r="P196" t="s">
        <v>20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25">
      <c r="A197" t="s">
        <v>442</v>
      </c>
      <c r="B197" s="3" t="s">
        <v>443</v>
      </c>
      <c r="C197">
        <v>15800</v>
      </c>
      <c r="D197">
        <v>57157</v>
      </c>
      <c r="E197" s="7">
        <f t="shared" si="19"/>
        <v>361.75316455696202</v>
      </c>
      <c r="F197">
        <v>524</v>
      </c>
      <c r="G197">
        <f t="shared" si="18"/>
        <v>109.07824427480917</v>
      </c>
      <c r="H197" t="s">
        <v>22</v>
      </c>
      <c r="I197">
        <v>1532840400</v>
      </c>
      <c r="J197">
        <v>1533445200</v>
      </c>
      <c r="K197" t="b">
        <v>0</v>
      </c>
      <c r="L197" t="b">
        <v>0</v>
      </c>
      <c r="M197" t="s">
        <v>50</v>
      </c>
      <c r="N197" t="s">
        <v>21</v>
      </c>
      <c r="O197">
        <v>195</v>
      </c>
      <c r="P197" t="s">
        <v>20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25">
      <c r="A198" t="s">
        <v>444</v>
      </c>
      <c r="B198" s="3" t="s">
        <v>445</v>
      </c>
      <c r="C198">
        <v>8200</v>
      </c>
      <c r="D198">
        <v>5178</v>
      </c>
      <c r="E198" s="7">
        <f t="shared" si="19"/>
        <v>63.146341463414636</v>
      </c>
      <c r="F198">
        <v>100</v>
      </c>
      <c r="G198">
        <f t="shared" si="18"/>
        <v>51.78</v>
      </c>
      <c r="H198" t="s">
        <v>37</v>
      </c>
      <c r="I198">
        <v>1472878800</v>
      </c>
      <c r="J198">
        <v>1474520400</v>
      </c>
      <c r="K198" t="b">
        <v>0</v>
      </c>
      <c r="L198" t="b">
        <v>0</v>
      </c>
      <c r="M198" t="s">
        <v>65</v>
      </c>
      <c r="N198" t="s">
        <v>36</v>
      </c>
      <c r="O198">
        <v>196</v>
      </c>
      <c r="P198" t="s">
        <v>14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25">
      <c r="A199" t="s">
        <v>446</v>
      </c>
      <c r="B199" s="3" t="s">
        <v>447</v>
      </c>
      <c r="C199">
        <v>54700</v>
      </c>
      <c r="D199">
        <v>163118</v>
      </c>
      <c r="E199" s="7">
        <f t="shared" si="19"/>
        <v>298.20475319926874</v>
      </c>
      <c r="F199">
        <v>1989</v>
      </c>
      <c r="G199">
        <f t="shared" si="18"/>
        <v>82.010055304172951</v>
      </c>
      <c r="H199" t="s">
        <v>22</v>
      </c>
      <c r="I199">
        <v>1498194000</v>
      </c>
      <c r="J199">
        <v>1499403600</v>
      </c>
      <c r="K199" t="b">
        <v>0</v>
      </c>
      <c r="L199" t="b">
        <v>0</v>
      </c>
      <c r="M199" t="s">
        <v>53</v>
      </c>
      <c r="N199" t="s">
        <v>21</v>
      </c>
      <c r="O199">
        <v>197</v>
      </c>
      <c r="P199" t="s">
        <v>20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25">
      <c r="A200" t="s">
        <v>448</v>
      </c>
      <c r="B200" s="3" t="s">
        <v>449</v>
      </c>
      <c r="C200">
        <v>63200</v>
      </c>
      <c r="D200">
        <v>6041</v>
      </c>
      <c r="E200" s="7">
        <f t="shared" si="19"/>
        <v>9.5585443037974684</v>
      </c>
      <c r="F200">
        <v>168</v>
      </c>
      <c r="G200">
        <f t="shared" si="18"/>
        <v>35.958333333333336</v>
      </c>
      <c r="H200" t="s">
        <v>22</v>
      </c>
      <c r="I200">
        <v>1281070800</v>
      </c>
      <c r="J200">
        <v>1283576400</v>
      </c>
      <c r="K200" t="b">
        <v>0</v>
      </c>
      <c r="L200" t="b">
        <v>0</v>
      </c>
      <c r="M200" t="s">
        <v>50</v>
      </c>
      <c r="N200" t="s">
        <v>21</v>
      </c>
      <c r="O200">
        <v>198</v>
      </c>
      <c r="P200" t="s">
        <v>14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25">
      <c r="A201" t="s">
        <v>450</v>
      </c>
      <c r="B201" s="3" t="s">
        <v>451</v>
      </c>
      <c r="C201">
        <v>1800</v>
      </c>
      <c r="D201">
        <v>968</v>
      </c>
      <c r="E201" s="7">
        <f t="shared" si="19"/>
        <v>53.777777777777779</v>
      </c>
      <c r="F201">
        <v>13</v>
      </c>
      <c r="G201">
        <f t="shared" si="18"/>
        <v>74.461538461538467</v>
      </c>
      <c r="H201" t="s">
        <v>22</v>
      </c>
      <c r="I201">
        <v>1436245200</v>
      </c>
      <c r="J201">
        <v>1436590800</v>
      </c>
      <c r="K201" t="b">
        <v>0</v>
      </c>
      <c r="L201" t="b">
        <v>0</v>
      </c>
      <c r="M201" t="s">
        <v>23</v>
      </c>
      <c r="N201" t="s">
        <v>21</v>
      </c>
      <c r="O201">
        <v>199</v>
      </c>
      <c r="P201" t="s">
        <v>14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25">
      <c r="A202" t="s">
        <v>452</v>
      </c>
      <c r="B202" s="3" t="s">
        <v>453</v>
      </c>
      <c r="C202">
        <v>100</v>
      </c>
      <c r="D202">
        <v>2</v>
      </c>
      <c r="E202" s="7">
        <f t="shared" si="19"/>
        <v>2</v>
      </c>
      <c r="F202">
        <v>1</v>
      </c>
      <c r="G202">
        <f t="shared" si="18"/>
        <v>2</v>
      </c>
      <c r="H202" t="s">
        <v>16</v>
      </c>
      <c r="I202">
        <v>1269493200</v>
      </c>
      <c r="J202">
        <v>1270443600</v>
      </c>
      <c r="K202" t="b">
        <v>0</v>
      </c>
      <c r="L202" t="b">
        <v>0</v>
      </c>
      <c r="M202" t="s">
        <v>33</v>
      </c>
      <c r="N202" t="s">
        <v>15</v>
      </c>
      <c r="O202">
        <v>200</v>
      </c>
      <c r="P202" t="s">
        <v>14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25">
      <c r="A203" t="s">
        <v>454</v>
      </c>
      <c r="B203" s="3" t="s">
        <v>455</v>
      </c>
      <c r="C203">
        <v>2100</v>
      </c>
      <c r="D203">
        <v>14305</v>
      </c>
      <c r="E203" s="7">
        <f t="shared" si="19"/>
        <v>681.19047619047615</v>
      </c>
      <c r="F203">
        <v>157</v>
      </c>
      <c r="G203">
        <f t="shared" si="18"/>
        <v>91.114649681528661</v>
      </c>
      <c r="H203" t="s">
        <v>22</v>
      </c>
      <c r="I203">
        <v>1406264400</v>
      </c>
      <c r="J203">
        <v>1407819600</v>
      </c>
      <c r="K203" t="b">
        <v>0</v>
      </c>
      <c r="L203" t="b">
        <v>0</v>
      </c>
      <c r="M203" t="s">
        <v>28</v>
      </c>
      <c r="N203" t="s">
        <v>21</v>
      </c>
      <c r="O203">
        <v>201</v>
      </c>
      <c r="P203" t="s">
        <v>20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25">
      <c r="A204" t="s">
        <v>456</v>
      </c>
      <c r="B204" s="3" t="s">
        <v>457</v>
      </c>
      <c r="C204">
        <v>8300</v>
      </c>
      <c r="D204">
        <v>6543</v>
      </c>
      <c r="E204" s="7">
        <f t="shared" si="19"/>
        <v>78.831325301204828</v>
      </c>
      <c r="F204">
        <v>82</v>
      </c>
      <c r="G204">
        <f t="shared" si="18"/>
        <v>79.792682926829272</v>
      </c>
      <c r="H204" t="s">
        <v>22</v>
      </c>
      <c r="I204">
        <v>1317531600</v>
      </c>
      <c r="J204">
        <v>1317877200</v>
      </c>
      <c r="K204" t="b">
        <v>0</v>
      </c>
      <c r="L204" t="b">
        <v>0</v>
      </c>
      <c r="M204" t="s">
        <v>17</v>
      </c>
      <c r="N204" t="s">
        <v>21</v>
      </c>
      <c r="O204">
        <v>202</v>
      </c>
      <c r="P204" t="s">
        <v>74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.5" x14ac:dyDescent="0.25">
      <c r="A205" t="s">
        <v>458</v>
      </c>
      <c r="B205" s="3" t="s">
        <v>459</v>
      </c>
      <c r="C205">
        <v>143900</v>
      </c>
      <c r="D205">
        <v>193413</v>
      </c>
      <c r="E205" s="7">
        <f t="shared" si="19"/>
        <v>134.40792216817235</v>
      </c>
      <c r="F205">
        <v>4498</v>
      </c>
      <c r="G205">
        <f t="shared" si="18"/>
        <v>42.999777678968428</v>
      </c>
      <c r="H205" t="s">
        <v>27</v>
      </c>
      <c r="I205">
        <v>1484632800</v>
      </c>
      <c r="J205">
        <v>1484805600</v>
      </c>
      <c r="K205" t="b">
        <v>0</v>
      </c>
      <c r="L205" t="b">
        <v>0</v>
      </c>
      <c r="M205" t="s">
        <v>33</v>
      </c>
      <c r="N205" t="s">
        <v>26</v>
      </c>
      <c r="O205">
        <v>203</v>
      </c>
      <c r="P205" t="s">
        <v>20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25">
      <c r="A206" t="s">
        <v>460</v>
      </c>
      <c r="B206" s="3" t="s">
        <v>461</v>
      </c>
      <c r="C206">
        <v>75000</v>
      </c>
      <c r="D206">
        <v>2529</v>
      </c>
      <c r="E206" s="7">
        <f t="shared" si="19"/>
        <v>3.3719999999999999</v>
      </c>
      <c r="F206">
        <v>40</v>
      </c>
      <c r="G206">
        <f t="shared" si="18"/>
        <v>63.225000000000001</v>
      </c>
      <c r="H206" t="s">
        <v>22</v>
      </c>
      <c r="I206">
        <v>1301806800</v>
      </c>
      <c r="J206">
        <v>1302670800</v>
      </c>
      <c r="K206" t="b">
        <v>0</v>
      </c>
      <c r="L206" t="b">
        <v>0</v>
      </c>
      <c r="M206" t="s">
        <v>159</v>
      </c>
      <c r="N206" t="s">
        <v>21</v>
      </c>
      <c r="O206">
        <v>204</v>
      </c>
      <c r="P206" t="s">
        <v>14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25">
      <c r="A207" t="s">
        <v>462</v>
      </c>
      <c r="B207" s="3" t="s">
        <v>463</v>
      </c>
      <c r="C207">
        <v>1300</v>
      </c>
      <c r="D207">
        <v>5614</v>
      </c>
      <c r="E207" s="7">
        <f t="shared" si="19"/>
        <v>431.84615384615387</v>
      </c>
      <c r="F207">
        <v>80</v>
      </c>
      <c r="G207">
        <f t="shared" si="18"/>
        <v>70.174999999999997</v>
      </c>
      <c r="H207" t="s">
        <v>22</v>
      </c>
      <c r="I207">
        <v>1539752400</v>
      </c>
      <c r="J207">
        <v>1540789200</v>
      </c>
      <c r="K207" t="b">
        <v>1</v>
      </c>
      <c r="L207" t="b">
        <v>0</v>
      </c>
      <c r="M207" t="s">
        <v>33</v>
      </c>
      <c r="N207" t="s">
        <v>21</v>
      </c>
      <c r="O207">
        <v>205</v>
      </c>
      <c r="P207" t="s">
        <v>20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25">
      <c r="A208" t="s">
        <v>464</v>
      </c>
      <c r="B208" s="3" t="s">
        <v>465</v>
      </c>
      <c r="C208">
        <v>9000</v>
      </c>
      <c r="D208">
        <v>3496</v>
      </c>
      <c r="E208" s="7">
        <f t="shared" si="19"/>
        <v>38.844444444444441</v>
      </c>
      <c r="F208">
        <v>57</v>
      </c>
      <c r="G208">
        <f t="shared" si="18"/>
        <v>61.333333333333336</v>
      </c>
      <c r="H208" t="s">
        <v>22</v>
      </c>
      <c r="I208">
        <v>1267250400</v>
      </c>
      <c r="J208">
        <v>1268028000</v>
      </c>
      <c r="K208" t="b">
        <v>0</v>
      </c>
      <c r="L208" t="b">
        <v>0</v>
      </c>
      <c r="M208" t="s">
        <v>119</v>
      </c>
      <c r="N208" t="s">
        <v>21</v>
      </c>
      <c r="O208">
        <v>206</v>
      </c>
      <c r="P208" t="s">
        <v>74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1.5" x14ac:dyDescent="0.25">
      <c r="A209" t="s">
        <v>466</v>
      </c>
      <c r="B209" s="3" t="s">
        <v>467</v>
      </c>
      <c r="C209">
        <v>1000</v>
      </c>
      <c r="D209">
        <v>4257</v>
      </c>
      <c r="E209" s="7">
        <f t="shared" si="19"/>
        <v>425.7</v>
      </c>
      <c r="F209">
        <v>43</v>
      </c>
      <c r="G209">
        <f t="shared" si="18"/>
        <v>99</v>
      </c>
      <c r="H209" t="s">
        <v>22</v>
      </c>
      <c r="I209">
        <v>1535432400</v>
      </c>
      <c r="J209">
        <v>1537160400</v>
      </c>
      <c r="K209" t="b">
        <v>0</v>
      </c>
      <c r="L209" t="b">
        <v>1</v>
      </c>
      <c r="M209" t="s">
        <v>23</v>
      </c>
      <c r="N209" t="s">
        <v>21</v>
      </c>
      <c r="O209">
        <v>207</v>
      </c>
      <c r="P209" t="s">
        <v>20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25">
      <c r="A210" t="s">
        <v>468</v>
      </c>
      <c r="B210" s="3" t="s">
        <v>469</v>
      </c>
      <c r="C210">
        <v>196900</v>
      </c>
      <c r="D210">
        <v>199110</v>
      </c>
      <c r="E210" s="7">
        <f t="shared" si="19"/>
        <v>101.12239715591672</v>
      </c>
      <c r="F210">
        <v>2053</v>
      </c>
      <c r="G210">
        <f t="shared" si="18"/>
        <v>96.984900146127615</v>
      </c>
      <c r="H210" t="s">
        <v>22</v>
      </c>
      <c r="I210">
        <v>1510207200</v>
      </c>
      <c r="J210">
        <v>1512280800</v>
      </c>
      <c r="K210" t="b">
        <v>0</v>
      </c>
      <c r="L210" t="b">
        <v>0</v>
      </c>
      <c r="M210" t="s">
        <v>42</v>
      </c>
      <c r="N210" t="s">
        <v>21</v>
      </c>
      <c r="O210">
        <v>208</v>
      </c>
      <c r="P210" t="s">
        <v>20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25">
      <c r="A211" t="s">
        <v>470</v>
      </c>
      <c r="B211" s="3" t="s">
        <v>471</v>
      </c>
      <c r="C211">
        <v>194500</v>
      </c>
      <c r="D211">
        <v>41212</v>
      </c>
      <c r="E211" s="7">
        <f t="shared" si="19"/>
        <v>21.188688946015425</v>
      </c>
      <c r="F211">
        <v>808</v>
      </c>
      <c r="G211">
        <f t="shared" si="18"/>
        <v>51.004950495049506</v>
      </c>
      <c r="H211" t="s">
        <v>27</v>
      </c>
      <c r="I211">
        <v>1462510800</v>
      </c>
      <c r="J211">
        <v>1463115600</v>
      </c>
      <c r="K211" t="b">
        <v>0</v>
      </c>
      <c r="L211" t="b">
        <v>0</v>
      </c>
      <c r="M211" t="s">
        <v>42</v>
      </c>
      <c r="N211" t="s">
        <v>26</v>
      </c>
      <c r="O211">
        <v>209</v>
      </c>
      <c r="P211" t="s">
        <v>47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25">
      <c r="A212" t="s">
        <v>472</v>
      </c>
      <c r="B212" s="3" t="s">
        <v>473</v>
      </c>
      <c r="C212">
        <v>9400</v>
      </c>
      <c r="D212">
        <v>6338</v>
      </c>
      <c r="E212" s="7">
        <f t="shared" si="19"/>
        <v>67.425531914893625</v>
      </c>
      <c r="F212">
        <v>226</v>
      </c>
      <c r="G212">
        <f t="shared" si="18"/>
        <v>28.044247787610619</v>
      </c>
      <c r="H212" t="s">
        <v>37</v>
      </c>
      <c r="I212">
        <v>1488520800</v>
      </c>
      <c r="J212">
        <v>1490850000</v>
      </c>
      <c r="K212" t="b">
        <v>0</v>
      </c>
      <c r="L212" t="b">
        <v>0</v>
      </c>
      <c r="M212" t="s">
        <v>474</v>
      </c>
      <c r="N212" t="s">
        <v>36</v>
      </c>
      <c r="O212">
        <v>210</v>
      </c>
      <c r="P212" t="s">
        <v>14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.5" x14ac:dyDescent="0.25">
      <c r="A213" t="s">
        <v>475</v>
      </c>
      <c r="B213" s="3" t="s">
        <v>476</v>
      </c>
      <c r="C213">
        <v>104400</v>
      </c>
      <c r="D213">
        <v>99100</v>
      </c>
      <c r="E213" s="7">
        <f t="shared" si="19"/>
        <v>94.923371647509583</v>
      </c>
      <c r="F213">
        <v>1625</v>
      </c>
      <c r="G213">
        <f t="shared" si="18"/>
        <v>60.984615384615381</v>
      </c>
      <c r="H213" t="s">
        <v>22</v>
      </c>
      <c r="I213">
        <v>1377579600</v>
      </c>
      <c r="J213">
        <v>1379653200</v>
      </c>
      <c r="K213" t="b">
        <v>0</v>
      </c>
      <c r="L213" t="b">
        <v>0</v>
      </c>
      <c r="M213" t="s">
        <v>33</v>
      </c>
      <c r="N213" t="s">
        <v>21</v>
      </c>
      <c r="O213">
        <v>211</v>
      </c>
      <c r="P213" t="s">
        <v>14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x14ac:dyDescent="0.25">
      <c r="A214" t="s">
        <v>477</v>
      </c>
      <c r="B214" s="3" t="s">
        <v>478</v>
      </c>
      <c r="C214">
        <v>8100</v>
      </c>
      <c r="D214">
        <v>12300</v>
      </c>
      <c r="E214" s="7">
        <f t="shared" si="19"/>
        <v>151.85185185185185</v>
      </c>
      <c r="F214">
        <v>168</v>
      </c>
      <c r="G214">
        <f t="shared" si="18"/>
        <v>73.214285714285708</v>
      </c>
      <c r="H214" t="s">
        <v>22</v>
      </c>
      <c r="I214">
        <v>1576389600</v>
      </c>
      <c r="J214">
        <v>1580364000</v>
      </c>
      <c r="K214" t="b">
        <v>0</v>
      </c>
      <c r="L214" t="b">
        <v>0</v>
      </c>
      <c r="M214" t="s">
        <v>33</v>
      </c>
      <c r="N214" t="s">
        <v>21</v>
      </c>
      <c r="O214">
        <v>212</v>
      </c>
      <c r="P214" t="s">
        <v>20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.5" x14ac:dyDescent="0.25">
      <c r="A215" t="s">
        <v>479</v>
      </c>
      <c r="B215" s="3" t="s">
        <v>480</v>
      </c>
      <c r="C215">
        <v>87900</v>
      </c>
      <c r="D215">
        <v>171549</v>
      </c>
      <c r="E215" s="7">
        <f t="shared" si="19"/>
        <v>195.16382252559728</v>
      </c>
      <c r="F215">
        <v>4289</v>
      </c>
      <c r="G215">
        <f t="shared" si="18"/>
        <v>39.997435299603637</v>
      </c>
      <c r="H215" t="s">
        <v>22</v>
      </c>
      <c r="I215">
        <v>1289019600</v>
      </c>
      <c r="J215">
        <v>1289714400</v>
      </c>
      <c r="K215" t="b">
        <v>0</v>
      </c>
      <c r="L215" t="b">
        <v>1</v>
      </c>
      <c r="M215" t="s">
        <v>60</v>
      </c>
      <c r="N215" t="s">
        <v>21</v>
      </c>
      <c r="O215">
        <v>213</v>
      </c>
      <c r="P215" t="s">
        <v>20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25">
      <c r="A216" t="s">
        <v>481</v>
      </c>
      <c r="B216" s="3" t="s">
        <v>482</v>
      </c>
      <c r="C216">
        <v>1400</v>
      </c>
      <c r="D216">
        <v>14324</v>
      </c>
      <c r="E216" s="7">
        <f t="shared" si="19"/>
        <v>1023.1428571428571</v>
      </c>
      <c r="F216">
        <v>165</v>
      </c>
      <c r="G216">
        <f t="shared" si="18"/>
        <v>86.812121212121212</v>
      </c>
      <c r="H216" t="s">
        <v>22</v>
      </c>
      <c r="I216">
        <v>1282194000</v>
      </c>
      <c r="J216">
        <v>1282712400</v>
      </c>
      <c r="K216" t="b">
        <v>0</v>
      </c>
      <c r="L216" t="b">
        <v>0</v>
      </c>
      <c r="M216" t="s">
        <v>23</v>
      </c>
      <c r="N216" t="s">
        <v>21</v>
      </c>
      <c r="O216">
        <v>214</v>
      </c>
      <c r="P216" t="s">
        <v>20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25">
      <c r="A217" t="s">
        <v>483</v>
      </c>
      <c r="B217" s="3" t="s">
        <v>484</v>
      </c>
      <c r="C217">
        <v>156800</v>
      </c>
      <c r="D217">
        <v>6024</v>
      </c>
      <c r="E217" s="7">
        <f t="shared" si="19"/>
        <v>3.841836734693878</v>
      </c>
      <c r="F217">
        <v>143</v>
      </c>
      <c r="G217">
        <f t="shared" si="18"/>
        <v>42.125874125874127</v>
      </c>
      <c r="H217" t="s">
        <v>22</v>
      </c>
      <c r="I217">
        <v>1550037600</v>
      </c>
      <c r="J217">
        <v>1550210400</v>
      </c>
      <c r="K217" t="b">
        <v>0</v>
      </c>
      <c r="L217" t="b">
        <v>0</v>
      </c>
      <c r="M217" t="s">
        <v>33</v>
      </c>
      <c r="N217" t="s">
        <v>21</v>
      </c>
      <c r="O217">
        <v>215</v>
      </c>
      <c r="P217" t="s">
        <v>14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25">
      <c r="A218" t="s">
        <v>485</v>
      </c>
      <c r="B218" s="3" t="s">
        <v>486</v>
      </c>
      <c r="C218">
        <v>121700</v>
      </c>
      <c r="D218">
        <v>188721</v>
      </c>
      <c r="E218" s="7">
        <f t="shared" si="19"/>
        <v>155.07066557107643</v>
      </c>
      <c r="F218">
        <v>1815</v>
      </c>
      <c r="G218">
        <f t="shared" si="18"/>
        <v>103.97851239669421</v>
      </c>
      <c r="H218" t="s">
        <v>22</v>
      </c>
      <c r="I218">
        <v>1321941600</v>
      </c>
      <c r="J218">
        <v>1322114400</v>
      </c>
      <c r="K218" t="b">
        <v>0</v>
      </c>
      <c r="L218" t="b">
        <v>0</v>
      </c>
      <c r="M218" t="s">
        <v>33</v>
      </c>
      <c r="N218" t="s">
        <v>21</v>
      </c>
      <c r="O218">
        <v>216</v>
      </c>
      <c r="P218" t="s">
        <v>20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25">
      <c r="A219" t="s">
        <v>487</v>
      </c>
      <c r="B219" s="3" t="s">
        <v>488</v>
      </c>
      <c r="C219">
        <v>129400</v>
      </c>
      <c r="D219">
        <v>57911</v>
      </c>
      <c r="E219" s="7">
        <f t="shared" si="19"/>
        <v>44.753477588871718</v>
      </c>
      <c r="F219">
        <v>934</v>
      </c>
      <c r="G219">
        <f t="shared" si="18"/>
        <v>62.003211991434689</v>
      </c>
      <c r="H219" t="s">
        <v>22</v>
      </c>
      <c r="I219">
        <v>1556427600</v>
      </c>
      <c r="J219">
        <v>1557205200</v>
      </c>
      <c r="K219" t="b">
        <v>0</v>
      </c>
      <c r="L219" t="b">
        <v>0</v>
      </c>
      <c r="M219" t="s">
        <v>474</v>
      </c>
      <c r="N219" t="s">
        <v>21</v>
      </c>
      <c r="O219">
        <v>217</v>
      </c>
      <c r="P219" t="s">
        <v>14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25">
      <c r="A220" t="s">
        <v>489</v>
      </c>
      <c r="B220" s="3" t="s">
        <v>490</v>
      </c>
      <c r="C220">
        <v>5700</v>
      </c>
      <c r="D220">
        <v>12309</v>
      </c>
      <c r="E220" s="7">
        <f t="shared" si="19"/>
        <v>215.94736842105263</v>
      </c>
      <c r="F220">
        <v>397</v>
      </c>
      <c r="G220">
        <f t="shared" si="18"/>
        <v>31.005037783375315</v>
      </c>
      <c r="H220" t="s">
        <v>41</v>
      </c>
      <c r="I220">
        <v>1320991200</v>
      </c>
      <c r="J220">
        <v>1323928800</v>
      </c>
      <c r="K220" t="b">
        <v>0</v>
      </c>
      <c r="L220" t="b">
        <v>1</v>
      </c>
      <c r="M220" t="s">
        <v>100</v>
      </c>
      <c r="N220" t="s">
        <v>40</v>
      </c>
      <c r="O220">
        <v>218</v>
      </c>
      <c r="P220" t="s">
        <v>20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25">
      <c r="A221" t="s">
        <v>491</v>
      </c>
      <c r="B221" s="3" t="s">
        <v>492</v>
      </c>
      <c r="C221">
        <v>41700</v>
      </c>
      <c r="D221">
        <v>138497</v>
      </c>
      <c r="E221" s="7">
        <f t="shared" si="19"/>
        <v>332.12709832134288</v>
      </c>
      <c r="F221">
        <v>1539</v>
      </c>
      <c r="G221">
        <f t="shared" si="18"/>
        <v>89.991552956465242</v>
      </c>
      <c r="H221" t="s">
        <v>22</v>
      </c>
      <c r="I221">
        <v>1345093200</v>
      </c>
      <c r="J221">
        <v>1346130000</v>
      </c>
      <c r="K221" t="b">
        <v>0</v>
      </c>
      <c r="L221" t="b">
        <v>0</v>
      </c>
      <c r="M221" t="s">
        <v>71</v>
      </c>
      <c r="N221" t="s">
        <v>21</v>
      </c>
      <c r="O221">
        <v>219</v>
      </c>
      <c r="P221" t="s">
        <v>20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25">
      <c r="A222" t="s">
        <v>493</v>
      </c>
      <c r="B222" s="3" t="s">
        <v>494</v>
      </c>
      <c r="C222">
        <v>7900</v>
      </c>
      <c r="D222">
        <v>667</v>
      </c>
      <c r="E222" s="7">
        <f t="shared" si="19"/>
        <v>8.4430379746835449</v>
      </c>
      <c r="F222">
        <v>17</v>
      </c>
      <c r="G222">
        <f t="shared" si="18"/>
        <v>39.235294117647058</v>
      </c>
      <c r="H222" t="s">
        <v>22</v>
      </c>
      <c r="I222">
        <v>1309496400</v>
      </c>
      <c r="J222">
        <v>1311051600</v>
      </c>
      <c r="K222" t="b">
        <v>1</v>
      </c>
      <c r="L222" t="b">
        <v>0</v>
      </c>
      <c r="M222" t="s">
        <v>33</v>
      </c>
      <c r="N222" t="s">
        <v>21</v>
      </c>
      <c r="O222">
        <v>220</v>
      </c>
      <c r="P222" t="s">
        <v>14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.5" x14ac:dyDescent="0.25">
      <c r="A223" t="s">
        <v>495</v>
      </c>
      <c r="B223" s="3" t="s">
        <v>496</v>
      </c>
      <c r="C223">
        <v>121500</v>
      </c>
      <c r="D223">
        <v>119830</v>
      </c>
      <c r="E223" s="7">
        <f t="shared" si="19"/>
        <v>98.625514403292186</v>
      </c>
      <c r="F223">
        <v>2179</v>
      </c>
      <c r="G223">
        <f t="shared" si="18"/>
        <v>54.993116108306566</v>
      </c>
      <c r="H223" t="s">
        <v>22</v>
      </c>
      <c r="I223">
        <v>1340254800</v>
      </c>
      <c r="J223">
        <v>1340427600</v>
      </c>
      <c r="K223" t="b">
        <v>1</v>
      </c>
      <c r="L223" t="b">
        <v>0</v>
      </c>
      <c r="M223" t="s">
        <v>17</v>
      </c>
      <c r="N223" t="s">
        <v>21</v>
      </c>
      <c r="O223">
        <v>221</v>
      </c>
      <c r="P223" t="s">
        <v>14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25">
      <c r="A224" t="s">
        <v>497</v>
      </c>
      <c r="B224" s="3" t="s">
        <v>498</v>
      </c>
      <c r="C224">
        <v>4800</v>
      </c>
      <c r="D224">
        <v>6623</v>
      </c>
      <c r="E224" s="7">
        <f t="shared" si="19"/>
        <v>137.97916666666669</v>
      </c>
      <c r="F224">
        <v>138</v>
      </c>
      <c r="G224">
        <f t="shared" si="18"/>
        <v>47.992753623188406</v>
      </c>
      <c r="H224" t="s">
        <v>22</v>
      </c>
      <c r="I224">
        <v>1412226000</v>
      </c>
      <c r="J224">
        <v>1412312400</v>
      </c>
      <c r="K224" t="b">
        <v>0</v>
      </c>
      <c r="L224" t="b">
        <v>0</v>
      </c>
      <c r="M224" t="s">
        <v>122</v>
      </c>
      <c r="N224" t="s">
        <v>21</v>
      </c>
      <c r="O224">
        <v>222</v>
      </c>
      <c r="P224" t="s">
        <v>20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25">
      <c r="A225" t="s">
        <v>499</v>
      </c>
      <c r="B225" s="3" t="s">
        <v>500</v>
      </c>
      <c r="C225">
        <v>87300</v>
      </c>
      <c r="D225">
        <v>81897</v>
      </c>
      <c r="E225" s="7">
        <f t="shared" si="19"/>
        <v>93.81099656357388</v>
      </c>
      <c r="F225">
        <v>931</v>
      </c>
      <c r="G225">
        <f t="shared" si="18"/>
        <v>87.966702470461868</v>
      </c>
      <c r="H225" t="s">
        <v>22</v>
      </c>
      <c r="I225">
        <v>1458104400</v>
      </c>
      <c r="J225">
        <v>1459314000</v>
      </c>
      <c r="K225" t="b">
        <v>0</v>
      </c>
      <c r="L225" t="b">
        <v>0</v>
      </c>
      <c r="M225" t="s">
        <v>33</v>
      </c>
      <c r="N225" t="s">
        <v>21</v>
      </c>
      <c r="O225">
        <v>223</v>
      </c>
      <c r="P225" t="s">
        <v>14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25">
      <c r="A226" t="s">
        <v>501</v>
      </c>
      <c r="B226" s="3" t="s">
        <v>502</v>
      </c>
      <c r="C226">
        <v>46300</v>
      </c>
      <c r="D226">
        <v>186885</v>
      </c>
      <c r="E226" s="7">
        <f t="shared" si="19"/>
        <v>403.63930885529157</v>
      </c>
      <c r="F226">
        <v>3594</v>
      </c>
      <c r="G226">
        <f t="shared" si="18"/>
        <v>51.999165275459099</v>
      </c>
      <c r="H226" t="s">
        <v>22</v>
      </c>
      <c r="I226">
        <v>1411534800</v>
      </c>
      <c r="J226">
        <v>1415426400</v>
      </c>
      <c r="K226" t="b">
        <v>0</v>
      </c>
      <c r="L226" t="b">
        <v>0</v>
      </c>
      <c r="M226" t="s">
        <v>474</v>
      </c>
      <c r="N226" t="s">
        <v>21</v>
      </c>
      <c r="O226">
        <v>224</v>
      </c>
      <c r="P226" t="s">
        <v>20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25">
      <c r="A227" t="s">
        <v>503</v>
      </c>
      <c r="B227" s="3" t="s">
        <v>504</v>
      </c>
      <c r="C227">
        <v>67800</v>
      </c>
      <c r="D227">
        <v>176398</v>
      </c>
      <c r="E227" s="7">
        <f t="shared" si="19"/>
        <v>260.1740412979351</v>
      </c>
      <c r="F227">
        <v>5880</v>
      </c>
      <c r="G227">
        <f t="shared" si="18"/>
        <v>29.999659863945578</v>
      </c>
      <c r="H227" t="s">
        <v>22</v>
      </c>
      <c r="I227">
        <v>1399093200</v>
      </c>
      <c r="J227">
        <v>1399093200</v>
      </c>
      <c r="K227" t="b">
        <v>1</v>
      </c>
      <c r="L227" t="b">
        <v>0</v>
      </c>
      <c r="M227" t="s">
        <v>23</v>
      </c>
      <c r="N227" t="s">
        <v>21</v>
      </c>
      <c r="O227">
        <v>225</v>
      </c>
      <c r="P227" t="s">
        <v>20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25">
      <c r="A228" t="s">
        <v>253</v>
      </c>
      <c r="B228" s="3" t="s">
        <v>505</v>
      </c>
      <c r="C228">
        <v>3000</v>
      </c>
      <c r="D228">
        <v>10999</v>
      </c>
      <c r="E228" s="7">
        <f t="shared" si="19"/>
        <v>366.63333333333333</v>
      </c>
      <c r="F228">
        <v>112</v>
      </c>
      <c r="G228">
        <f t="shared" si="18"/>
        <v>98.205357142857139</v>
      </c>
      <c r="H228" t="s">
        <v>22</v>
      </c>
      <c r="I228">
        <v>1270702800</v>
      </c>
      <c r="J228">
        <v>1273899600</v>
      </c>
      <c r="K228" t="b">
        <v>0</v>
      </c>
      <c r="L228" t="b">
        <v>0</v>
      </c>
      <c r="M228" t="s">
        <v>122</v>
      </c>
      <c r="N228" t="s">
        <v>21</v>
      </c>
      <c r="O228">
        <v>226</v>
      </c>
      <c r="P228" t="s">
        <v>20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25">
      <c r="A229" t="s">
        <v>506</v>
      </c>
      <c r="B229" s="3" t="s">
        <v>507</v>
      </c>
      <c r="C229">
        <v>60900</v>
      </c>
      <c r="D229">
        <v>102751</v>
      </c>
      <c r="E229" s="7">
        <f t="shared" si="19"/>
        <v>168.72085385878489</v>
      </c>
      <c r="F229">
        <v>943</v>
      </c>
      <c r="G229">
        <f t="shared" si="18"/>
        <v>108.96182396606575</v>
      </c>
      <c r="H229" t="s">
        <v>22</v>
      </c>
      <c r="I229">
        <v>1431666000</v>
      </c>
      <c r="J229">
        <v>1432184400</v>
      </c>
      <c r="K229" t="b">
        <v>0</v>
      </c>
      <c r="L229" t="b">
        <v>0</v>
      </c>
      <c r="M229" t="s">
        <v>292</v>
      </c>
      <c r="N229" t="s">
        <v>21</v>
      </c>
      <c r="O229">
        <v>227</v>
      </c>
      <c r="P229" t="s">
        <v>20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25">
      <c r="A230" t="s">
        <v>508</v>
      </c>
      <c r="B230" s="3" t="s">
        <v>509</v>
      </c>
      <c r="C230">
        <v>137900</v>
      </c>
      <c r="D230">
        <v>165352</v>
      </c>
      <c r="E230" s="7">
        <f t="shared" si="19"/>
        <v>119.90717911530093</v>
      </c>
      <c r="F230">
        <v>2468</v>
      </c>
      <c r="G230">
        <f t="shared" si="18"/>
        <v>66.998379254457049</v>
      </c>
      <c r="H230" t="s">
        <v>22</v>
      </c>
      <c r="I230">
        <v>1472619600</v>
      </c>
      <c r="J230">
        <v>1474779600</v>
      </c>
      <c r="K230" t="b">
        <v>0</v>
      </c>
      <c r="L230" t="b">
        <v>0</v>
      </c>
      <c r="M230" t="s">
        <v>71</v>
      </c>
      <c r="N230" t="s">
        <v>21</v>
      </c>
      <c r="O230">
        <v>228</v>
      </c>
      <c r="P230" t="s">
        <v>20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25">
      <c r="A231" t="s">
        <v>510</v>
      </c>
      <c r="B231" s="3" t="s">
        <v>511</v>
      </c>
      <c r="C231">
        <v>85600</v>
      </c>
      <c r="D231">
        <v>165798</v>
      </c>
      <c r="E231" s="7">
        <f t="shared" si="19"/>
        <v>193.68925233644859</v>
      </c>
      <c r="F231">
        <v>2551</v>
      </c>
      <c r="G231">
        <f t="shared" si="18"/>
        <v>64.99333594668758</v>
      </c>
      <c r="H231" t="s">
        <v>22</v>
      </c>
      <c r="I231">
        <v>1496293200</v>
      </c>
      <c r="J231">
        <v>1500440400</v>
      </c>
      <c r="K231" t="b">
        <v>0</v>
      </c>
      <c r="L231" t="b">
        <v>1</v>
      </c>
      <c r="M231" t="s">
        <v>292</v>
      </c>
      <c r="N231" t="s">
        <v>21</v>
      </c>
      <c r="O231">
        <v>229</v>
      </c>
      <c r="P231" t="s">
        <v>20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25">
      <c r="A232" t="s">
        <v>512</v>
      </c>
      <c r="B232" s="3" t="s">
        <v>513</v>
      </c>
      <c r="C232">
        <v>2400</v>
      </c>
      <c r="D232">
        <v>10084</v>
      </c>
      <c r="E232" s="7">
        <f t="shared" si="19"/>
        <v>420.16666666666669</v>
      </c>
      <c r="F232">
        <v>101</v>
      </c>
      <c r="G232">
        <f t="shared" si="18"/>
        <v>99.841584158415841</v>
      </c>
      <c r="H232" t="s">
        <v>22</v>
      </c>
      <c r="I232">
        <v>1575612000</v>
      </c>
      <c r="J232">
        <v>1575612000</v>
      </c>
      <c r="K232" t="b">
        <v>0</v>
      </c>
      <c r="L232" t="b">
        <v>0</v>
      </c>
      <c r="M232" t="s">
        <v>89</v>
      </c>
      <c r="N232" t="s">
        <v>21</v>
      </c>
      <c r="O232">
        <v>230</v>
      </c>
      <c r="P232" t="s">
        <v>20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25">
      <c r="A233" t="s">
        <v>514</v>
      </c>
      <c r="B233" s="3" t="s">
        <v>515</v>
      </c>
      <c r="C233">
        <v>7200</v>
      </c>
      <c r="D233">
        <v>5523</v>
      </c>
      <c r="E233" s="7">
        <f t="shared" si="19"/>
        <v>76.708333333333329</v>
      </c>
      <c r="F233">
        <v>67</v>
      </c>
      <c r="G233">
        <f t="shared" si="18"/>
        <v>82.432835820895519</v>
      </c>
      <c r="H233" t="s">
        <v>22</v>
      </c>
      <c r="I233">
        <v>1369112400</v>
      </c>
      <c r="J233">
        <v>1374123600</v>
      </c>
      <c r="K233" t="b">
        <v>0</v>
      </c>
      <c r="L233" t="b">
        <v>0</v>
      </c>
      <c r="M233" t="s">
        <v>33</v>
      </c>
      <c r="N233" t="s">
        <v>21</v>
      </c>
      <c r="O233">
        <v>231</v>
      </c>
      <c r="P233" t="s">
        <v>74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25">
      <c r="A234" t="s">
        <v>516</v>
      </c>
      <c r="B234" s="3" t="s">
        <v>517</v>
      </c>
      <c r="C234">
        <v>3400</v>
      </c>
      <c r="D234">
        <v>5823</v>
      </c>
      <c r="E234" s="7">
        <f t="shared" si="19"/>
        <v>171.26470588235293</v>
      </c>
      <c r="F234">
        <v>92</v>
      </c>
      <c r="G234">
        <f t="shared" si="18"/>
        <v>63.293478260869563</v>
      </c>
      <c r="H234" t="s">
        <v>22</v>
      </c>
      <c r="I234">
        <v>1469422800</v>
      </c>
      <c r="J234">
        <v>1469509200</v>
      </c>
      <c r="K234" t="b">
        <v>0</v>
      </c>
      <c r="L234" t="b">
        <v>0</v>
      </c>
      <c r="M234" t="s">
        <v>33</v>
      </c>
      <c r="N234" t="s">
        <v>21</v>
      </c>
      <c r="O234">
        <v>232</v>
      </c>
      <c r="P234" t="s">
        <v>20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25">
      <c r="A235" t="s">
        <v>518</v>
      </c>
      <c r="B235" s="3" t="s">
        <v>519</v>
      </c>
      <c r="C235">
        <v>3800</v>
      </c>
      <c r="D235">
        <v>6000</v>
      </c>
      <c r="E235" s="7">
        <f t="shared" si="19"/>
        <v>157.89473684210526</v>
      </c>
      <c r="F235">
        <v>62</v>
      </c>
      <c r="G235">
        <f t="shared" si="18"/>
        <v>96.774193548387103</v>
      </c>
      <c r="H235" t="s">
        <v>22</v>
      </c>
      <c r="I235">
        <v>1307854800</v>
      </c>
      <c r="J235">
        <v>1309237200</v>
      </c>
      <c r="K235" t="b">
        <v>0</v>
      </c>
      <c r="L235" t="b">
        <v>0</v>
      </c>
      <c r="M235" t="s">
        <v>71</v>
      </c>
      <c r="N235" t="s">
        <v>21</v>
      </c>
      <c r="O235">
        <v>233</v>
      </c>
      <c r="P235" t="s">
        <v>20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25">
      <c r="A236" t="s">
        <v>520</v>
      </c>
      <c r="B236" s="3" t="s">
        <v>521</v>
      </c>
      <c r="C236">
        <v>7500</v>
      </c>
      <c r="D236">
        <v>8181</v>
      </c>
      <c r="E236" s="7">
        <f t="shared" si="19"/>
        <v>109.08</v>
      </c>
      <c r="F236">
        <v>149</v>
      </c>
      <c r="G236">
        <f t="shared" si="18"/>
        <v>54.906040268456373</v>
      </c>
      <c r="H236" t="s">
        <v>108</v>
      </c>
      <c r="I236">
        <v>1503378000</v>
      </c>
      <c r="J236">
        <v>1503982800</v>
      </c>
      <c r="K236" t="b">
        <v>0</v>
      </c>
      <c r="L236" t="b">
        <v>1</v>
      </c>
      <c r="M236" t="s">
        <v>89</v>
      </c>
      <c r="N236" t="s">
        <v>107</v>
      </c>
      <c r="O236">
        <v>234</v>
      </c>
      <c r="P236" t="s">
        <v>20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.5" x14ac:dyDescent="0.25">
      <c r="A237" t="s">
        <v>522</v>
      </c>
      <c r="B237" s="3" t="s">
        <v>523</v>
      </c>
      <c r="C237">
        <v>8600</v>
      </c>
      <c r="D237">
        <v>3589</v>
      </c>
      <c r="E237" s="7">
        <f t="shared" si="19"/>
        <v>41.732558139534881</v>
      </c>
      <c r="F237">
        <v>92</v>
      </c>
      <c r="G237">
        <f t="shared" si="18"/>
        <v>39.010869565217391</v>
      </c>
      <c r="H237" t="s">
        <v>22</v>
      </c>
      <c r="I237">
        <v>1486965600</v>
      </c>
      <c r="J237">
        <v>1487397600</v>
      </c>
      <c r="K237" t="b">
        <v>0</v>
      </c>
      <c r="L237" t="b">
        <v>0</v>
      </c>
      <c r="M237" t="s">
        <v>71</v>
      </c>
      <c r="N237" t="s">
        <v>21</v>
      </c>
      <c r="O237">
        <v>235</v>
      </c>
      <c r="P237" t="s">
        <v>14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25">
      <c r="A238" t="s">
        <v>524</v>
      </c>
      <c r="B238" s="3" t="s">
        <v>525</v>
      </c>
      <c r="C238">
        <v>39500</v>
      </c>
      <c r="D238">
        <v>4323</v>
      </c>
      <c r="E238" s="7">
        <f t="shared" si="19"/>
        <v>10.944303797468354</v>
      </c>
      <c r="F238">
        <v>57</v>
      </c>
      <c r="G238">
        <f t="shared" si="18"/>
        <v>75.84210526315789</v>
      </c>
      <c r="H238" t="s">
        <v>27</v>
      </c>
      <c r="I238">
        <v>1561438800</v>
      </c>
      <c r="J238">
        <v>1562043600</v>
      </c>
      <c r="K238" t="b">
        <v>0</v>
      </c>
      <c r="L238" t="b">
        <v>1</v>
      </c>
      <c r="M238" t="s">
        <v>23</v>
      </c>
      <c r="N238" t="s">
        <v>26</v>
      </c>
      <c r="O238">
        <v>236</v>
      </c>
      <c r="P238" t="s">
        <v>14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.5" x14ac:dyDescent="0.25">
      <c r="A239" t="s">
        <v>526</v>
      </c>
      <c r="B239" s="3" t="s">
        <v>527</v>
      </c>
      <c r="C239">
        <v>9300</v>
      </c>
      <c r="D239">
        <v>14822</v>
      </c>
      <c r="E239" s="7">
        <f t="shared" si="19"/>
        <v>159.3763440860215</v>
      </c>
      <c r="F239">
        <v>329</v>
      </c>
      <c r="G239">
        <f t="shared" si="18"/>
        <v>45.051671732522799</v>
      </c>
      <c r="H239" t="s">
        <v>22</v>
      </c>
      <c r="I239">
        <v>1398402000</v>
      </c>
      <c r="J239">
        <v>1398574800</v>
      </c>
      <c r="K239" t="b">
        <v>0</v>
      </c>
      <c r="L239" t="b">
        <v>0</v>
      </c>
      <c r="M239" t="s">
        <v>71</v>
      </c>
      <c r="N239" t="s">
        <v>21</v>
      </c>
      <c r="O239">
        <v>237</v>
      </c>
      <c r="P239" t="s">
        <v>20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25">
      <c r="A240" t="s">
        <v>528</v>
      </c>
      <c r="B240" s="3" t="s">
        <v>529</v>
      </c>
      <c r="C240">
        <v>2400</v>
      </c>
      <c r="D240">
        <v>10138</v>
      </c>
      <c r="E240" s="7">
        <f t="shared" si="19"/>
        <v>422.41666666666669</v>
      </c>
      <c r="F240">
        <v>97</v>
      </c>
      <c r="G240">
        <f t="shared" si="18"/>
        <v>104.51546391752578</v>
      </c>
      <c r="H240" t="s">
        <v>37</v>
      </c>
      <c r="I240">
        <v>1513231200</v>
      </c>
      <c r="J240">
        <v>1515391200</v>
      </c>
      <c r="K240" t="b">
        <v>0</v>
      </c>
      <c r="L240" t="b">
        <v>1</v>
      </c>
      <c r="M240" t="s">
        <v>33</v>
      </c>
      <c r="N240" t="s">
        <v>36</v>
      </c>
      <c r="O240">
        <v>238</v>
      </c>
      <c r="P240" t="s">
        <v>20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x14ac:dyDescent="0.25">
      <c r="A241" t="s">
        <v>530</v>
      </c>
      <c r="B241" s="3" t="s">
        <v>531</v>
      </c>
      <c r="C241">
        <v>3200</v>
      </c>
      <c r="D241">
        <v>3127</v>
      </c>
      <c r="E241" s="7">
        <f t="shared" si="19"/>
        <v>97.71875</v>
      </c>
      <c r="F241">
        <v>41</v>
      </c>
      <c r="G241">
        <f t="shared" si="18"/>
        <v>76.268292682926827</v>
      </c>
      <c r="H241" t="s">
        <v>22</v>
      </c>
      <c r="I241">
        <v>1440824400</v>
      </c>
      <c r="J241">
        <v>1441170000</v>
      </c>
      <c r="K241" t="b">
        <v>0</v>
      </c>
      <c r="L241" t="b">
        <v>0</v>
      </c>
      <c r="M241" t="s">
        <v>65</v>
      </c>
      <c r="N241" t="s">
        <v>21</v>
      </c>
      <c r="O241">
        <v>239</v>
      </c>
      <c r="P241" t="s">
        <v>14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25">
      <c r="A242" t="s">
        <v>532</v>
      </c>
      <c r="B242" s="3" t="s">
        <v>533</v>
      </c>
      <c r="C242">
        <v>29400</v>
      </c>
      <c r="D242">
        <v>123124</v>
      </c>
      <c r="E242" s="7">
        <f t="shared" si="19"/>
        <v>418.78911564625849</v>
      </c>
      <c r="F242">
        <v>1784</v>
      </c>
      <c r="G242">
        <f t="shared" si="18"/>
        <v>69.015695067264573</v>
      </c>
      <c r="H242" t="s">
        <v>22</v>
      </c>
      <c r="I242">
        <v>1281070800</v>
      </c>
      <c r="J242">
        <v>1281157200</v>
      </c>
      <c r="K242" t="b">
        <v>0</v>
      </c>
      <c r="L242" t="b">
        <v>0</v>
      </c>
      <c r="M242" t="s">
        <v>33</v>
      </c>
      <c r="N242" t="s">
        <v>21</v>
      </c>
      <c r="O242">
        <v>240</v>
      </c>
      <c r="P242" t="s">
        <v>20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25">
      <c r="A243" t="s">
        <v>534</v>
      </c>
      <c r="B243" s="3" t="s">
        <v>535</v>
      </c>
      <c r="C243">
        <v>168500</v>
      </c>
      <c r="D243">
        <v>171729</v>
      </c>
      <c r="E243" s="7">
        <f t="shared" si="19"/>
        <v>101.91632047477745</v>
      </c>
      <c r="F243">
        <v>1684</v>
      </c>
      <c r="G243">
        <f t="shared" si="18"/>
        <v>101.97684085510689</v>
      </c>
      <c r="H243" t="s">
        <v>27</v>
      </c>
      <c r="I243">
        <v>1397365200</v>
      </c>
      <c r="J243">
        <v>1398229200</v>
      </c>
      <c r="K243" t="b">
        <v>0</v>
      </c>
      <c r="L243" t="b">
        <v>1</v>
      </c>
      <c r="M243" t="s">
        <v>68</v>
      </c>
      <c r="N243" t="s">
        <v>26</v>
      </c>
      <c r="O243">
        <v>241</v>
      </c>
      <c r="P243" t="s">
        <v>20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25">
      <c r="A244" t="s">
        <v>536</v>
      </c>
      <c r="B244" s="3" t="s">
        <v>537</v>
      </c>
      <c r="C244">
        <v>8400</v>
      </c>
      <c r="D244">
        <v>10729</v>
      </c>
      <c r="E244" s="7">
        <f t="shared" si="19"/>
        <v>127.72619047619047</v>
      </c>
      <c r="F244">
        <v>250</v>
      </c>
      <c r="G244">
        <f t="shared" si="18"/>
        <v>42.915999999999997</v>
      </c>
      <c r="H244" t="s">
        <v>22</v>
      </c>
      <c r="I244">
        <v>1494392400</v>
      </c>
      <c r="J244">
        <v>1495256400</v>
      </c>
      <c r="K244" t="b">
        <v>0</v>
      </c>
      <c r="L244" t="b">
        <v>1</v>
      </c>
      <c r="M244" t="s">
        <v>23</v>
      </c>
      <c r="N244" t="s">
        <v>21</v>
      </c>
      <c r="O244">
        <v>242</v>
      </c>
      <c r="P244" t="s">
        <v>20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.5" x14ac:dyDescent="0.25">
      <c r="A245" t="s">
        <v>538</v>
      </c>
      <c r="B245" s="3" t="s">
        <v>539</v>
      </c>
      <c r="C245">
        <v>2300</v>
      </c>
      <c r="D245">
        <v>10240</v>
      </c>
      <c r="E245" s="7">
        <f t="shared" si="19"/>
        <v>445.21739130434781</v>
      </c>
      <c r="F245">
        <v>238</v>
      </c>
      <c r="G245">
        <f t="shared" si="18"/>
        <v>43.025210084033617</v>
      </c>
      <c r="H245" t="s">
        <v>22</v>
      </c>
      <c r="I245">
        <v>1520143200</v>
      </c>
      <c r="J245">
        <v>1520402400</v>
      </c>
      <c r="K245" t="b">
        <v>0</v>
      </c>
      <c r="L245" t="b">
        <v>0</v>
      </c>
      <c r="M245" t="s">
        <v>33</v>
      </c>
      <c r="N245" t="s">
        <v>21</v>
      </c>
      <c r="O245">
        <v>243</v>
      </c>
      <c r="P245" t="s">
        <v>20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.5" x14ac:dyDescent="0.25">
      <c r="A246" t="s">
        <v>540</v>
      </c>
      <c r="B246" s="3" t="s">
        <v>541</v>
      </c>
      <c r="C246">
        <v>700</v>
      </c>
      <c r="D246">
        <v>3988</v>
      </c>
      <c r="E246" s="7">
        <f t="shared" si="19"/>
        <v>569.71428571428578</v>
      </c>
      <c r="F246">
        <v>53</v>
      </c>
      <c r="G246">
        <f t="shared" si="18"/>
        <v>75.245283018867923</v>
      </c>
      <c r="H246" t="s">
        <v>22</v>
      </c>
      <c r="I246">
        <v>1405314000</v>
      </c>
      <c r="J246">
        <v>1409806800</v>
      </c>
      <c r="K246" t="b">
        <v>0</v>
      </c>
      <c r="L246" t="b">
        <v>0</v>
      </c>
      <c r="M246" t="s">
        <v>33</v>
      </c>
      <c r="N246" t="s">
        <v>21</v>
      </c>
      <c r="O246">
        <v>244</v>
      </c>
      <c r="P246" t="s">
        <v>20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25">
      <c r="A247" t="s">
        <v>542</v>
      </c>
      <c r="B247" s="3" t="s">
        <v>543</v>
      </c>
      <c r="C247">
        <v>2900</v>
      </c>
      <c r="D247">
        <v>14771</v>
      </c>
      <c r="E247" s="7">
        <f t="shared" si="19"/>
        <v>509.34482758620686</v>
      </c>
      <c r="F247">
        <v>214</v>
      </c>
      <c r="G247">
        <f t="shared" si="18"/>
        <v>69.023364485981304</v>
      </c>
      <c r="H247" t="s">
        <v>22</v>
      </c>
      <c r="I247">
        <v>1396846800</v>
      </c>
      <c r="J247">
        <v>1396933200</v>
      </c>
      <c r="K247" t="b">
        <v>0</v>
      </c>
      <c r="L247" t="b">
        <v>0</v>
      </c>
      <c r="M247" t="s">
        <v>33</v>
      </c>
      <c r="N247" t="s">
        <v>21</v>
      </c>
      <c r="O247">
        <v>245</v>
      </c>
      <c r="P247" t="s">
        <v>20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25">
      <c r="A248" t="s">
        <v>544</v>
      </c>
      <c r="B248" s="3" t="s">
        <v>545</v>
      </c>
      <c r="C248">
        <v>4500</v>
      </c>
      <c r="D248">
        <v>14649</v>
      </c>
      <c r="E248" s="7">
        <f t="shared" si="19"/>
        <v>325.5333333333333</v>
      </c>
      <c r="F248">
        <v>222</v>
      </c>
      <c r="G248">
        <f t="shared" si="18"/>
        <v>65.986486486486484</v>
      </c>
      <c r="H248" t="s">
        <v>22</v>
      </c>
      <c r="I248">
        <v>1375678800</v>
      </c>
      <c r="J248">
        <v>1376024400</v>
      </c>
      <c r="K248" t="b">
        <v>0</v>
      </c>
      <c r="L248" t="b">
        <v>0</v>
      </c>
      <c r="M248" t="s">
        <v>28</v>
      </c>
      <c r="N248" t="s">
        <v>21</v>
      </c>
      <c r="O248">
        <v>246</v>
      </c>
      <c r="P248" t="s">
        <v>20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25">
      <c r="A249" t="s">
        <v>546</v>
      </c>
      <c r="B249" s="3" t="s">
        <v>547</v>
      </c>
      <c r="C249">
        <v>19800</v>
      </c>
      <c r="D249">
        <v>184658</v>
      </c>
      <c r="E249" s="7">
        <f t="shared" si="19"/>
        <v>932.61616161616166</v>
      </c>
      <c r="F249">
        <v>1884</v>
      </c>
      <c r="G249">
        <f t="shared" si="18"/>
        <v>98.013800424628457</v>
      </c>
      <c r="H249" t="s">
        <v>22</v>
      </c>
      <c r="I249">
        <v>1482386400</v>
      </c>
      <c r="J249">
        <v>1483682400</v>
      </c>
      <c r="K249" t="b">
        <v>0</v>
      </c>
      <c r="L249" t="b">
        <v>1</v>
      </c>
      <c r="M249" t="s">
        <v>119</v>
      </c>
      <c r="N249" t="s">
        <v>21</v>
      </c>
      <c r="O249">
        <v>247</v>
      </c>
      <c r="P249" t="s">
        <v>20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25">
      <c r="A250" t="s">
        <v>548</v>
      </c>
      <c r="B250" s="3" t="s">
        <v>549</v>
      </c>
      <c r="C250">
        <v>6200</v>
      </c>
      <c r="D250">
        <v>13103</v>
      </c>
      <c r="E250" s="7">
        <f t="shared" si="19"/>
        <v>211.33870967741933</v>
      </c>
      <c r="F250">
        <v>218</v>
      </c>
      <c r="G250">
        <f t="shared" si="18"/>
        <v>60.105504587155963</v>
      </c>
      <c r="H250" t="s">
        <v>27</v>
      </c>
      <c r="I250">
        <v>1420005600</v>
      </c>
      <c r="J250">
        <v>1420437600</v>
      </c>
      <c r="K250" t="b">
        <v>0</v>
      </c>
      <c r="L250" t="b">
        <v>0</v>
      </c>
      <c r="M250" t="s">
        <v>292</v>
      </c>
      <c r="N250" t="s">
        <v>26</v>
      </c>
      <c r="O250">
        <v>248</v>
      </c>
      <c r="P250" t="s">
        <v>20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25">
      <c r="A251" t="s">
        <v>550</v>
      </c>
      <c r="B251" s="3" t="s">
        <v>551</v>
      </c>
      <c r="C251">
        <v>61500</v>
      </c>
      <c r="D251">
        <v>168095</v>
      </c>
      <c r="E251" s="7">
        <f t="shared" si="19"/>
        <v>273.32520325203251</v>
      </c>
      <c r="F251">
        <v>6465</v>
      </c>
      <c r="G251">
        <f t="shared" si="18"/>
        <v>26.000773395204948</v>
      </c>
      <c r="H251" t="s">
        <v>22</v>
      </c>
      <c r="I251">
        <v>1420178400</v>
      </c>
      <c r="J251">
        <v>1420783200</v>
      </c>
      <c r="K251" t="b">
        <v>0</v>
      </c>
      <c r="L251" t="b">
        <v>0</v>
      </c>
      <c r="M251" t="s">
        <v>206</v>
      </c>
      <c r="N251" t="s">
        <v>21</v>
      </c>
      <c r="O251">
        <v>249</v>
      </c>
      <c r="P251" t="s">
        <v>20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25">
      <c r="A252" t="s">
        <v>552</v>
      </c>
      <c r="B252" s="3" t="s">
        <v>553</v>
      </c>
      <c r="C252">
        <v>100</v>
      </c>
      <c r="D252">
        <v>3</v>
      </c>
      <c r="E252" s="7">
        <f t="shared" si="19"/>
        <v>3</v>
      </c>
      <c r="F252">
        <v>1</v>
      </c>
      <c r="G252">
        <f t="shared" si="18"/>
        <v>3</v>
      </c>
      <c r="H252" t="s">
        <v>22</v>
      </c>
      <c r="I252">
        <v>1264399200</v>
      </c>
      <c r="J252">
        <v>1267423200</v>
      </c>
      <c r="K252" t="b">
        <v>0</v>
      </c>
      <c r="L252" t="b">
        <v>0</v>
      </c>
      <c r="M252" t="s">
        <v>23</v>
      </c>
      <c r="N252" t="s">
        <v>21</v>
      </c>
      <c r="O252">
        <v>250</v>
      </c>
      <c r="P252" t="s">
        <v>14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25">
      <c r="A253" t="s">
        <v>554</v>
      </c>
      <c r="B253" s="3" t="s">
        <v>555</v>
      </c>
      <c r="C253">
        <v>7100</v>
      </c>
      <c r="D253">
        <v>3840</v>
      </c>
      <c r="E253" s="7">
        <f t="shared" si="19"/>
        <v>54.084507042253513</v>
      </c>
      <c r="F253">
        <v>101</v>
      </c>
      <c r="G253">
        <f t="shared" si="18"/>
        <v>38.019801980198018</v>
      </c>
      <c r="H253" t="s">
        <v>22</v>
      </c>
      <c r="I253">
        <v>1355032800</v>
      </c>
      <c r="J253">
        <v>1355205600</v>
      </c>
      <c r="K253" t="b">
        <v>0</v>
      </c>
      <c r="L253" t="b">
        <v>0</v>
      </c>
      <c r="M253" t="s">
        <v>33</v>
      </c>
      <c r="N253" t="s">
        <v>21</v>
      </c>
      <c r="O253">
        <v>251</v>
      </c>
      <c r="P253" t="s">
        <v>14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.5" x14ac:dyDescent="0.25">
      <c r="A254" t="s">
        <v>556</v>
      </c>
      <c r="B254" s="3" t="s">
        <v>557</v>
      </c>
      <c r="C254">
        <v>1000</v>
      </c>
      <c r="D254">
        <v>6263</v>
      </c>
      <c r="E254" s="7">
        <f t="shared" si="19"/>
        <v>626.29999999999995</v>
      </c>
      <c r="F254">
        <v>59</v>
      </c>
      <c r="G254">
        <f t="shared" si="18"/>
        <v>106.15254237288136</v>
      </c>
      <c r="H254" t="s">
        <v>22</v>
      </c>
      <c r="I254">
        <v>1382677200</v>
      </c>
      <c r="J254">
        <v>1383109200</v>
      </c>
      <c r="K254" t="b">
        <v>0</v>
      </c>
      <c r="L254" t="b">
        <v>0</v>
      </c>
      <c r="M254" t="s">
        <v>33</v>
      </c>
      <c r="N254" t="s">
        <v>21</v>
      </c>
      <c r="O254">
        <v>252</v>
      </c>
      <c r="P254" t="s">
        <v>20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25">
      <c r="A255" t="s">
        <v>558</v>
      </c>
      <c r="B255" s="3" t="s">
        <v>559</v>
      </c>
      <c r="C255">
        <v>121500</v>
      </c>
      <c r="D255">
        <v>108161</v>
      </c>
      <c r="E255" s="7">
        <f t="shared" si="19"/>
        <v>89.021399176954731</v>
      </c>
      <c r="F255">
        <v>1335</v>
      </c>
      <c r="G255">
        <f t="shared" si="18"/>
        <v>81.019475655430711</v>
      </c>
      <c r="H255" t="s">
        <v>16</v>
      </c>
      <c r="I255">
        <v>1302238800</v>
      </c>
      <c r="J255">
        <v>1303275600</v>
      </c>
      <c r="K255" t="b">
        <v>0</v>
      </c>
      <c r="L255" t="b">
        <v>0</v>
      </c>
      <c r="M255" t="s">
        <v>53</v>
      </c>
      <c r="N255" t="s">
        <v>15</v>
      </c>
      <c r="O255">
        <v>253</v>
      </c>
      <c r="P255" t="s">
        <v>14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.5" x14ac:dyDescent="0.25">
      <c r="A256" t="s">
        <v>560</v>
      </c>
      <c r="B256" s="3" t="s">
        <v>561</v>
      </c>
      <c r="C256">
        <v>4600</v>
      </c>
      <c r="D256">
        <v>8505</v>
      </c>
      <c r="E256" s="7">
        <f t="shared" si="19"/>
        <v>184.89130434782609</v>
      </c>
      <c r="F256">
        <v>88</v>
      </c>
      <c r="G256">
        <f t="shared" si="18"/>
        <v>96.647727272727266</v>
      </c>
      <c r="H256" t="s">
        <v>22</v>
      </c>
      <c r="I256">
        <v>1487656800</v>
      </c>
      <c r="J256">
        <v>1487829600</v>
      </c>
      <c r="K256" t="b">
        <v>0</v>
      </c>
      <c r="L256" t="b">
        <v>0</v>
      </c>
      <c r="M256" t="s">
        <v>68</v>
      </c>
      <c r="N256" t="s">
        <v>21</v>
      </c>
      <c r="O256">
        <v>254</v>
      </c>
      <c r="P256" t="s">
        <v>20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.5" x14ac:dyDescent="0.25">
      <c r="A257" t="s">
        <v>562</v>
      </c>
      <c r="B257" s="3" t="s">
        <v>563</v>
      </c>
      <c r="C257">
        <v>80500</v>
      </c>
      <c r="D257">
        <v>96735</v>
      </c>
      <c r="E257" s="7">
        <f t="shared" si="19"/>
        <v>120.16770186335404</v>
      </c>
      <c r="F257">
        <v>1697</v>
      </c>
      <c r="G257">
        <f t="shared" si="18"/>
        <v>57.003535651149086</v>
      </c>
      <c r="H257" t="s">
        <v>22</v>
      </c>
      <c r="I257">
        <v>1297836000</v>
      </c>
      <c r="J257">
        <v>1298268000</v>
      </c>
      <c r="K257" t="b">
        <v>0</v>
      </c>
      <c r="L257" t="b">
        <v>1</v>
      </c>
      <c r="M257" t="s">
        <v>23</v>
      </c>
      <c r="N257" t="s">
        <v>21</v>
      </c>
      <c r="O257">
        <v>255</v>
      </c>
      <c r="P257" t="s">
        <v>20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25">
      <c r="A258" t="s">
        <v>564</v>
      </c>
      <c r="B258" s="3" t="s">
        <v>565</v>
      </c>
      <c r="C258">
        <v>4100</v>
      </c>
      <c r="D258">
        <v>959</v>
      </c>
      <c r="E258" s="7">
        <f t="shared" si="19"/>
        <v>23.390243902439025</v>
      </c>
      <c r="F258">
        <v>15</v>
      </c>
      <c r="G258">
        <f t="shared" ref="G258:G321" si="24">IF(F258 = 0, 0, D258/F258)</f>
        <v>63.93333333333333</v>
      </c>
      <c r="H258" t="s">
        <v>41</v>
      </c>
      <c r="I258">
        <v>1453615200</v>
      </c>
      <c r="J258">
        <v>1456812000</v>
      </c>
      <c r="K258" t="b">
        <v>0</v>
      </c>
      <c r="L258" t="b">
        <v>0</v>
      </c>
      <c r="M258" t="s">
        <v>23</v>
      </c>
      <c r="N258" t="s">
        <v>40</v>
      </c>
      <c r="O258">
        <v>256</v>
      </c>
      <c r="P258" t="s">
        <v>14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25">
      <c r="A259" t="s">
        <v>566</v>
      </c>
      <c r="B259" s="3" t="s">
        <v>567</v>
      </c>
      <c r="C259">
        <v>5700</v>
      </c>
      <c r="D259">
        <v>8322</v>
      </c>
      <c r="E259" s="7">
        <f t="shared" ref="E259:E322" si="25">D259/C259*100</f>
        <v>146</v>
      </c>
      <c r="F259">
        <v>92</v>
      </c>
      <c r="G259">
        <f t="shared" si="24"/>
        <v>90.456521739130437</v>
      </c>
      <c r="H259" t="s">
        <v>22</v>
      </c>
      <c r="I259">
        <v>1362463200</v>
      </c>
      <c r="J259">
        <v>1363669200</v>
      </c>
      <c r="K259" t="b">
        <v>0</v>
      </c>
      <c r="L259" t="b">
        <v>0</v>
      </c>
      <c r="M259" t="s">
        <v>33</v>
      </c>
      <c r="N259" t="s">
        <v>21</v>
      </c>
      <c r="O259">
        <v>257</v>
      </c>
      <c r="P259" t="s">
        <v>20</v>
      </c>
      <c r="Q259" t="str">
        <f t="shared" ref="Q259:Q322" si="26">LEFT(M259, FIND("/", M259) - 1)</f>
        <v>theater</v>
      </c>
      <c r="R259" t="str">
        <f t="shared" ref="R259:R322" si="27">MID(M259, FIND("/", M259) + 1, LEN(M259))</f>
        <v>plays</v>
      </c>
      <c r="S259" s="10">
        <f t="shared" ref="S259:S322" si="28">(((I259/60)/60)/24)+DATE(1970,1,1)</f>
        <v>41338.25</v>
      </c>
      <c r="T259" s="10">
        <f t="shared" ref="T259:T322" si="29">(((J259/60)/60)/24)+DATE(1970,1,1)</f>
        <v>41352.208333333336</v>
      </c>
    </row>
    <row r="260" spans="1:20" x14ac:dyDescent="0.25">
      <c r="A260" t="s">
        <v>568</v>
      </c>
      <c r="B260" s="3" t="s">
        <v>569</v>
      </c>
      <c r="C260">
        <v>5000</v>
      </c>
      <c r="D260">
        <v>13424</v>
      </c>
      <c r="E260" s="7">
        <f t="shared" si="25"/>
        <v>268.48</v>
      </c>
      <c r="F260">
        <v>186</v>
      </c>
      <c r="G260">
        <f t="shared" si="24"/>
        <v>72.172043010752688</v>
      </c>
      <c r="H260" t="s">
        <v>22</v>
      </c>
      <c r="I260">
        <v>1481176800</v>
      </c>
      <c r="J260">
        <v>1482904800</v>
      </c>
      <c r="K260" t="b">
        <v>0</v>
      </c>
      <c r="L260" t="b">
        <v>1</v>
      </c>
      <c r="M260" t="s">
        <v>33</v>
      </c>
      <c r="N260" t="s">
        <v>21</v>
      </c>
      <c r="O260">
        <v>258</v>
      </c>
      <c r="P260" t="s">
        <v>20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.5" x14ac:dyDescent="0.25">
      <c r="A261" t="s">
        <v>570</v>
      </c>
      <c r="B261" s="3" t="s">
        <v>571</v>
      </c>
      <c r="C261">
        <v>1800</v>
      </c>
      <c r="D261">
        <v>10755</v>
      </c>
      <c r="E261" s="7">
        <f t="shared" si="25"/>
        <v>597.5</v>
      </c>
      <c r="F261">
        <v>138</v>
      </c>
      <c r="G261">
        <f t="shared" si="24"/>
        <v>77.934782608695656</v>
      </c>
      <c r="H261" t="s">
        <v>22</v>
      </c>
      <c r="I261">
        <v>1354946400</v>
      </c>
      <c r="J261">
        <v>1356588000</v>
      </c>
      <c r="K261" t="b">
        <v>1</v>
      </c>
      <c r="L261" t="b">
        <v>0</v>
      </c>
      <c r="M261" t="s">
        <v>122</v>
      </c>
      <c r="N261" t="s">
        <v>21</v>
      </c>
      <c r="O261">
        <v>259</v>
      </c>
      <c r="P261" t="s">
        <v>20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25">
      <c r="A262" t="s">
        <v>572</v>
      </c>
      <c r="B262" s="3" t="s">
        <v>573</v>
      </c>
      <c r="C262">
        <v>6300</v>
      </c>
      <c r="D262">
        <v>9935</v>
      </c>
      <c r="E262" s="7">
        <f t="shared" si="25"/>
        <v>157.69841269841268</v>
      </c>
      <c r="F262">
        <v>261</v>
      </c>
      <c r="G262">
        <f t="shared" si="24"/>
        <v>38.065134099616856</v>
      </c>
      <c r="H262" t="s">
        <v>22</v>
      </c>
      <c r="I262">
        <v>1348808400</v>
      </c>
      <c r="J262">
        <v>1349845200</v>
      </c>
      <c r="K262" t="b">
        <v>0</v>
      </c>
      <c r="L262" t="b">
        <v>0</v>
      </c>
      <c r="M262" t="s">
        <v>23</v>
      </c>
      <c r="N262" t="s">
        <v>21</v>
      </c>
      <c r="O262">
        <v>260</v>
      </c>
      <c r="P262" t="s">
        <v>20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1.5" x14ac:dyDescent="0.25">
      <c r="A263" t="s">
        <v>574</v>
      </c>
      <c r="B263" s="3" t="s">
        <v>575</v>
      </c>
      <c r="C263">
        <v>84300</v>
      </c>
      <c r="D263">
        <v>26303</v>
      </c>
      <c r="E263" s="7">
        <f t="shared" si="25"/>
        <v>31.201660735468568</v>
      </c>
      <c r="F263">
        <v>454</v>
      </c>
      <c r="G263">
        <f t="shared" si="24"/>
        <v>57.936123348017624</v>
      </c>
      <c r="H263" t="s">
        <v>22</v>
      </c>
      <c r="I263">
        <v>1282712400</v>
      </c>
      <c r="J263">
        <v>1283058000</v>
      </c>
      <c r="K263" t="b">
        <v>0</v>
      </c>
      <c r="L263" t="b">
        <v>1</v>
      </c>
      <c r="M263" t="s">
        <v>23</v>
      </c>
      <c r="N263" t="s">
        <v>21</v>
      </c>
      <c r="O263">
        <v>261</v>
      </c>
      <c r="P263" t="s">
        <v>14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25">
      <c r="A264" t="s">
        <v>576</v>
      </c>
      <c r="B264" s="3" t="s">
        <v>577</v>
      </c>
      <c r="C264">
        <v>1700</v>
      </c>
      <c r="D264">
        <v>5328</v>
      </c>
      <c r="E264" s="7">
        <f t="shared" si="25"/>
        <v>313.41176470588238</v>
      </c>
      <c r="F264">
        <v>107</v>
      </c>
      <c r="G264">
        <f t="shared" si="24"/>
        <v>49.794392523364486</v>
      </c>
      <c r="H264" t="s">
        <v>22</v>
      </c>
      <c r="I264">
        <v>1301979600</v>
      </c>
      <c r="J264">
        <v>1304226000</v>
      </c>
      <c r="K264" t="b">
        <v>0</v>
      </c>
      <c r="L264" t="b">
        <v>1</v>
      </c>
      <c r="M264" t="s">
        <v>60</v>
      </c>
      <c r="N264" t="s">
        <v>21</v>
      </c>
      <c r="O264">
        <v>262</v>
      </c>
      <c r="P264" t="s">
        <v>20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25">
      <c r="A265" t="s">
        <v>578</v>
      </c>
      <c r="B265" s="3" t="s">
        <v>579</v>
      </c>
      <c r="C265">
        <v>2900</v>
      </c>
      <c r="D265">
        <v>10756</v>
      </c>
      <c r="E265" s="7">
        <f t="shared" si="25"/>
        <v>370.89655172413791</v>
      </c>
      <c r="F265">
        <v>199</v>
      </c>
      <c r="G265">
        <f t="shared" si="24"/>
        <v>54.050251256281406</v>
      </c>
      <c r="H265" t="s">
        <v>22</v>
      </c>
      <c r="I265">
        <v>1263016800</v>
      </c>
      <c r="J265">
        <v>1263016800</v>
      </c>
      <c r="K265" t="b">
        <v>0</v>
      </c>
      <c r="L265" t="b">
        <v>0</v>
      </c>
      <c r="M265" t="s">
        <v>122</v>
      </c>
      <c r="N265" t="s">
        <v>21</v>
      </c>
      <c r="O265">
        <v>263</v>
      </c>
      <c r="P265" t="s">
        <v>20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25">
      <c r="A266" t="s">
        <v>580</v>
      </c>
      <c r="B266" s="3" t="s">
        <v>581</v>
      </c>
      <c r="C266">
        <v>45600</v>
      </c>
      <c r="D266">
        <v>165375</v>
      </c>
      <c r="E266" s="7">
        <f t="shared" si="25"/>
        <v>362.66447368421052</v>
      </c>
      <c r="F266">
        <v>5512</v>
      </c>
      <c r="G266">
        <f t="shared" si="24"/>
        <v>30.002721335268504</v>
      </c>
      <c r="H266" t="s">
        <v>22</v>
      </c>
      <c r="I266">
        <v>1360648800</v>
      </c>
      <c r="J266">
        <v>1362031200</v>
      </c>
      <c r="K266" t="b">
        <v>0</v>
      </c>
      <c r="L266" t="b">
        <v>0</v>
      </c>
      <c r="M266" t="s">
        <v>33</v>
      </c>
      <c r="N266" t="s">
        <v>21</v>
      </c>
      <c r="O266">
        <v>264</v>
      </c>
      <c r="P266" t="s">
        <v>20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25">
      <c r="A267" t="s">
        <v>582</v>
      </c>
      <c r="B267" s="3" t="s">
        <v>583</v>
      </c>
      <c r="C267">
        <v>4900</v>
      </c>
      <c r="D267">
        <v>6031</v>
      </c>
      <c r="E267" s="7">
        <f t="shared" si="25"/>
        <v>123.08163265306122</v>
      </c>
      <c r="F267">
        <v>86</v>
      </c>
      <c r="G267">
        <f t="shared" si="24"/>
        <v>70.127906976744185</v>
      </c>
      <c r="H267" t="s">
        <v>22</v>
      </c>
      <c r="I267">
        <v>1451800800</v>
      </c>
      <c r="J267">
        <v>1455602400</v>
      </c>
      <c r="K267" t="b">
        <v>0</v>
      </c>
      <c r="L267" t="b">
        <v>0</v>
      </c>
      <c r="M267" t="s">
        <v>33</v>
      </c>
      <c r="N267" t="s">
        <v>21</v>
      </c>
      <c r="O267">
        <v>265</v>
      </c>
      <c r="P267" t="s">
        <v>20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25">
      <c r="A268" t="s">
        <v>584</v>
      </c>
      <c r="B268" s="3" t="s">
        <v>585</v>
      </c>
      <c r="C268">
        <v>111900</v>
      </c>
      <c r="D268">
        <v>85902</v>
      </c>
      <c r="E268" s="7">
        <f t="shared" si="25"/>
        <v>76.766756032171585</v>
      </c>
      <c r="F268">
        <v>3182</v>
      </c>
      <c r="G268">
        <f t="shared" si="24"/>
        <v>26.996228786926462</v>
      </c>
      <c r="H268" t="s">
        <v>108</v>
      </c>
      <c r="I268">
        <v>1415340000</v>
      </c>
      <c r="J268">
        <v>1418191200</v>
      </c>
      <c r="K268" t="b">
        <v>0</v>
      </c>
      <c r="L268" t="b">
        <v>1</v>
      </c>
      <c r="M268" t="s">
        <v>159</v>
      </c>
      <c r="N268" t="s">
        <v>107</v>
      </c>
      <c r="O268">
        <v>266</v>
      </c>
      <c r="P268" t="s">
        <v>14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25">
      <c r="A269" t="s">
        <v>586</v>
      </c>
      <c r="B269" s="3" t="s">
        <v>587</v>
      </c>
      <c r="C269">
        <v>61600</v>
      </c>
      <c r="D269">
        <v>143910</v>
      </c>
      <c r="E269" s="7">
        <f t="shared" si="25"/>
        <v>233.62012987012989</v>
      </c>
      <c r="F269">
        <v>2768</v>
      </c>
      <c r="G269">
        <f t="shared" si="24"/>
        <v>51.990606936416185</v>
      </c>
      <c r="H269" t="s">
        <v>27</v>
      </c>
      <c r="I269">
        <v>1351054800</v>
      </c>
      <c r="J269">
        <v>1352440800</v>
      </c>
      <c r="K269" t="b">
        <v>0</v>
      </c>
      <c r="L269" t="b">
        <v>0</v>
      </c>
      <c r="M269" t="s">
        <v>33</v>
      </c>
      <c r="N269" t="s">
        <v>26</v>
      </c>
      <c r="O269">
        <v>267</v>
      </c>
      <c r="P269" t="s">
        <v>20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25">
      <c r="A270" t="s">
        <v>588</v>
      </c>
      <c r="B270" s="3" t="s">
        <v>589</v>
      </c>
      <c r="C270">
        <v>1500</v>
      </c>
      <c r="D270">
        <v>2708</v>
      </c>
      <c r="E270" s="7">
        <f t="shared" si="25"/>
        <v>180.53333333333333</v>
      </c>
      <c r="F270">
        <v>48</v>
      </c>
      <c r="G270">
        <f t="shared" si="24"/>
        <v>56.416666666666664</v>
      </c>
      <c r="H270" t="s">
        <v>22</v>
      </c>
      <c r="I270">
        <v>1349326800</v>
      </c>
      <c r="J270">
        <v>1353304800</v>
      </c>
      <c r="K270" t="b">
        <v>0</v>
      </c>
      <c r="L270" t="b">
        <v>0</v>
      </c>
      <c r="M270" t="s">
        <v>42</v>
      </c>
      <c r="N270" t="s">
        <v>21</v>
      </c>
      <c r="O270">
        <v>268</v>
      </c>
      <c r="P270" t="s">
        <v>20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25">
      <c r="A271" t="s">
        <v>590</v>
      </c>
      <c r="B271" s="3" t="s">
        <v>591</v>
      </c>
      <c r="C271">
        <v>3500</v>
      </c>
      <c r="D271">
        <v>8842</v>
      </c>
      <c r="E271" s="7">
        <f t="shared" si="25"/>
        <v>252.62857142857143</v>
      </c>
      <c r="F271">
        <v>87</v>
      </c>
      <c r="G271">
        <f t="shared" si="24"/>
        <v>101.63218390804597</v>
      </c>
      <c r="H271" t="s">
        <v>22</v>
      </c>
      <c r="I271">
        <v>1548914400</v>
      </c>
      <c r="J271">
        <v>1550728800</v>
      </c>
      <c r="K271" t="b">
        <v>0</v>
      </c>
      <c r="L271" t="b">
        <v>0</v>
      </c>
      <c r="M271" t="s">
        <v>269</v>
      </c>
      <c r="N271" t="s">
        <v>21</v>
      </c>
      <c r="O271">
        <v>269</v>
      </c>
      <c r="P271" t="s">
        <v>20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25">
      <c r="A272" t="s">
        <v>592</v>
      </c>
      <c r="B272" s="3" t="s">
        <v>593</v>
      </c>
      <c r="C272">
        <v>173900</v>
      </c>
      <c r="D272">
        <v>47260</v>
      </c>
      <c r="E272" s="7">
        <f t="shared" si="25"/>
        <v>27.176538240368025</v>
      </c>
      <c r="F272">
        <v>1890</v>
      </c>
      <c r="G272">
        <f t="shared" si="24"/>
        <v>25.005291005291006</v>
      </c>
      <c r="H272" t="s">
        <v>22</v>
      </c>
      <c r="I272">
        <v>1291269600</v>
      </c>
      <c r="J272">
        <v>1291442400</v>
      </c>
      <c r="K272" t="b">
        <v>0</v>
      </c>
      <c r="L272" t="b">
        <v>0</v>
      </c>
      <c r="M272" t="s">
        <v>89</v>
      </c>
      <c r="N272" t="s">
        <v>21</v>
      </c>
      <c r="O272">
        <v>270</v>
      </c>
      <c r="P272" t="s">
        <v>74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.5" x14ac:dyDescent="0.25">
      <c r="A273" t="s">
        <v>594</v>
      </c>
      <c r="B273" s="3" t="s">
        <v>595</v>
      </c>
      <c r="C273">
        <v>153700</v>
      </c>
      <c r="D273">
        <v>1953</v>
      </c>
      <c r="E273" s="7">
        <f t="shared" si="25"/>
        <v>1.2706571242680547</v>
      </c>
      <c r="F273">
        <v>61</v>
      </c>
      <c r="G273">
        <f t="shared" si="24"/>
        <v>32.016393442622949</v>
      </c>
      <c r="H273" t="s">
        <v>22</v>
      </c>
      <c r="I273">
        <v>1449468000</v>
      </c>
      <c r="J273">
        <v>1452146400</v>
      </c>
      <c r="K273" t="b">
        <v>0</v>
      </c>
      <c r="L273" t="b">
        <v>0</v>
      </c>
      <c r="M273" t="s">
        <v>122</v>
      </c>
      <c r="N273" t="s">
        <v>21</v>
      </c>
      <c r="O273">
        <v>271</v>
      </c>
      <c r="P273" t="s">
        <v>47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25">
      <c r="A274" t="s">
        <v>596</v>
      </c>
      <c r="B274" s="3" t="s">
        <v>597</v>
      </c>
      <c r="C274">
        <v>51100</v>
      </c>
      <c r="D274">
        <v>155349</v>
      </c>
      <c r="E274" s="7">
        <f t="shared" si="25"/>
        <v>304.0097847358121</v>
      </c>
      <c r="F274">
        <v>1894</v>
      </c>
      <c r="G274">
        <f t="shared" si="24"/>
        <v>82.021647307286173</v>
      </c>
      <c r="H274" t="s">
        <v>22</v>
      </c>
      <c r="I274">
        <v>1562734800</v>
      </c>
      <c r="J274">
        <v>1564894800</v>
      </c>
      <c r="K274" t="b">
        <v>0</v>
      </c>
      <c r="L274" t="b">
        <v>1</v>
      </c>
      <c r="M274" t="s">
        <v>33</v>
      </c>
      <c r="N274" t="s">
        <v>21</v>
      </c>
      <c r="O274">
        <v>272</v>
      </c>
      <c r="P274" t="s">
        <v>20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25">
      <c r="A275" t="s">
        <v>598</v>
      </c>
      <c r="B275" s="3" t="s">
        <v>599</v>
      </c>
      <c r="C275">
        <v>7800</v>
      </c>
      <c r="D275">
        <v>10704</v>
      </c>
      <c r="E275" s="7">
        <f t="shared" si="25"/>
        <v>137.23076923076923</v>
      </c>
      <c r="F275">
        <v>282</v>
      </c>
      <c r="G275">
        <f t="shared" si="24"/>
        <v>37.957446808510639</v>
      </c>
      <c r="H275" t="s">
        <v>16</v>
      </c>
      <c r="I275">
        <v>1505624400</v>
      </c>
      <c r="J275">
        <v>1505883600</v>
      </c>
      <c r="K275" t="b">
        <v>0</v>
      </c>
      <c r="L275" t="b">
        <v>0</v>
      </c>
      <c r="M275" t="s">
        <v>33</v>
      </c>
      <c r="N275" t="s">
        <v>15</v>
      </c>
      <c r="O275">
        <v>273</v>
      </c>
      <c r="P275" t="s">
        <v>20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.5" x14ac:dyDescent="0.25">
      <c r="A276" t="s">
        <v>600</v>
      </c>
      <c r="B276" s="3" t="s">
        <v>601</v>
      </c>
      <c r="C276">
        <v>2400</v>
      </c>
      <c r="D276">
        <v>773</v>
      </c>
      <c r="E276" s="7">
        <f t="shared" si="25"/>
        <v>32.208333333333336</v>
      </c>
      <c r="F276">
        <v>15</v>
      </c>
      <c r="G276">
        <f t="shared" si="24"/>
        <v>51.533333333333331</v>
      </c>
      <c r="H276" t="s">
        <v>22</v>
      </c>
      <c r="I276">
        <v>1509948000</v>
      </c>
      <c r="J276">
        <v>1510380000</v>
      </c>
      <c r="K276" t="b">
        <v>0</v>
      </c>
      <c r="L276" t="b">
        <v>0</v>
      </c>
      <c r="M276" t="s">
        <v>33</v>
      </c>
      <c r="N276" t="s">
        <v>21</v>
      </c>
      <c r="O276">
        <v>274</v>
      </c>
      <c r="P276" t="s">
        <v>14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.5" x14ac:dyDescent="0.25">
      <c r="A277" t="s">
        <v>602</v>
      </c>
      <c r="B277" s="3" t="s">
        <v>603</v>
      </c>
      <c r="C277">
        <v>3900</v>
      </c>
      <c r="D277">
        <v>9419</v>
      </c>
      <c r="E277" s="7">
        <f t="shared" si="25"/>
        <v>241.51282051282053</v>
      </c>
      <c r="F277">
        <v>116</v>
      </c>
      <c r="G277">
        <f t="shared" si="24"/>
        <v>81.198275862068968</v>
      </c>
      <c r="H277" t="s">
        <v>22</v>
      </c>
      <c r="I277">
        <v>1554526800</v>
      </c>
      <c r="J277">
        <v>1555218000</v>
      </c>
      <c r="K277" t="b">
        <v>0</v>
      </c>
      <c r="L277" t="b">
        <v>0</v>
      </c>
      <c r="M277" t="s">
        <v>206</v>
      </c>
      <c r="N277" t="s">
        <v>21</v>
      </c>
      <c r="O277">
        <v>275</v>
      </c>
      <c r="P277" t="s">
        <v>20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25">
      <c r="A278" t="s">
        <v>604</v>
      </c>
      <c r="B278" s="3" t="s">
        <v>605</v>
      </c>
      <c r="C278">
        <v>5500</v>
      </c>
      <c r="D278">
        <v>5324</v>
      </c>
      <c r="E278" s="7">
        <f t="shared" si="25"/>
        <v>96.8</v>
      </c>
      <c r="F278">
        <v>133</v>
      </c>
      <c r="G278">
        <f t="shared" si="24"/>
        <v>40.030075187969928</v>
      </c>
      <c r="H278" t="s">
        <v>22</v>
      </c>
      <c r="I278">
        <v>1334811600</v>
      </c>
      <c r="J278">
        <v>1335243600</v>
      </c>
      <c r="K278" t="b">
        <v>0</v>
      </c>
      <c r="L278" t="b">
        <v>1</v>
      </c>
      <c r="M278" t="s">
        <v>89</v>
      </c>
      <c r="N278" t="s">
        <v>21</v>
      </c>
      <c r="O278">
        <v>276</v>
      </c>
      <c r="P278" t="s">
        <v>14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.5" x14ac:dyDescent="0.25">
      <c r="A279" t="s">
        <v>606</v>
      </c>
      <c r="B279" s="3" t="s">
        <v>607</v>
      </c>
      <c r="C279">
        <v>700</v>
      </c>
      <c r="D279">
        <v>7465</v>
      </c>
      <c r="E279" s="7">
        <f t="shared" si="25"/>
        <v>1066.4285714285716</v>
      </c>
      <c r="F279">
        <v>83</v>
      </c>
      <c r="G279">
        <f t="shared" si="24"/>
        <v>89.939759036144579</v>
      </c>
      <c r="H279" t="s">
        <v>22</v>
      </c>
      <c r="I279">
        <v>1279515600</v>
      </c>
      <c r="J279">
        <v>1279688400</v>
      </c>
      <c r="K279" t="b">
        <v>0</v>
      </c>
      <c r="L279" t="b">
        <v>0</v>
      </c>
      <c r="M279" t="s">
        <v>33</v>
      </c>
      <c r="N279" t="s">
        <v>21</v>
      </c>
      <c r="O279">
        <v>277</v>
      </c>
      <c r="P279" t="s">
        <v>20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25">
      <c r="A280" t="s">
        <v>608</v>
      </c>
      <c r="B280" s="3" t="s">
        <v>609</v>
      </c>
      <c r="C280">
        <v>2700</v>
      </c>
      <c r="D280">
        <v>8799</v>
      </c>
      <c r="E280" s="7">
        <f t="shared" si="25"/>
        <v>325.88888888888891</v>
      </c>
      <c r="F280">
        <v>91</v>
      </c>
      <c r="G280">
        <f t="shared" si="24"/>
        <v>96.692307692307693</v>
      </c>
      <c r="H280" t="s">
        <v>22</v>
      </c>
      <c r="I280">
        <v>1353909600</v>
      </c>
      <c r="J280">
        <v>1356069600</v>
      </c>
      <c r="K280" t="b">
        <v>0</v>
      </c>
      <c r="L280" t="b">
        <v>0</v>
      </c>
      <c r="M280" t="s">
        <v>28</v>
      </c>
      <c r="N280" t="s">
        <v>21</v>
      </c>
      <c r="O280">
        <v>278</v>
      </c>
      <c r="P280" t="s">
        <v>20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25">
      <c r="A281" t="s">
        <v>610</v>
      </c>
      <c r="B281" s="3" t="s">
        <v>611</v>
      </c>
      <c r="C281">
        <v>8000</v>
      </c>
      <c r="D281">
        <v>13656</v>
      </c>
      <c r="E281" s="7">
        <f t="shared" si="25"/>
        <v>170.70000000000002</v>
      </c>
      <c r="F281">
        <v>546</v>
      </c>
      <c r="G281">
        <f t="shared" si="24"/>
        <v>25.010989010989011</v>
      </c>
      <c r="H281" t="s">
        <v>22</v>
      </c>
      <c r="I281">
        <v>1535950800</v>
      </c>
      <c r="J281">
        <v>1536210000</v>
      </c>
      <c r="K281" t="b">
        <v>0</v>
      </c>
      <c r="L281" t="b">
        <v>0</v>
      </c>
      <c r="M281" t="s">
        <v>33</v>
      </c>
      <c r="N281" t="s">
        <v>21</v>
      </c>
      <c r="O281">
        <v>279</v>
      </c>
      <c r="P281" t="s">
        <v>20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.5" x14ac:dyDescent="0.25">
      <c r="A282" t="s">
        <v>612</v>
      </c>
      <c r="B282" s="3" t="s">
        <v>613</v>
      </c>
      <c r="C282">
        <v>2500</v>
      </c>
      <c r="D282">
        <v>14536</v>
      </c>
      <c r="E282" s="7">
        <f t="shared" si="25"/>
        <v>581.44000000000005</v>
      </c>
      <c r="F282">
        <v>393</v>
      </c>
      <c r="G282">
        <f t="shared" si="24"/>
        <v>36.987277353689571</v>
      </c>
      <c r="H282" t="s">
        <v>22</v>
      </c>
      <c r="I282">
        <v>1511244000</v>
      </c>
      <c r="J282">
        <v>1511762400</v>
      </c>
      <c r="K282" t="b">
        <v>0</v>
      </c>
      <c r="L282" t="b">
        <v>0</v>
      </c>
      <c r="M282" t="s">
        <v>71</v>
      </c>
      <c r="N282" t="s">
        <v>21</v>
      </c>
      <c r="O282">
        <v>280</v>
      </c>
      <c r="P282" t="s">
        <v>20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25">
      <c r="A283" t="s">
        <v>614</v>
      </c>
      <c r="B283" s="3" t="s">
        <v>615</v>
      </c>
      <c r="C283">
        <v>164500</v>
      </c>
      <c r="D283">
        <v>150552</v>
      </c>
      <c r="E283" s="7">
        <f t="shared" si="25"/>
        <v>91.520972644376897</v>
      </c>
      <c r="F283">
        <v>2062</v>
      </c>
      <c r="G283">
        <f t="shared" si="24"/>
        <v>73.012609117361791</v>
      </c>
      <c r="H283" t="s">
        <v>22</v>
      </c>
      <c r="I283">
        <v>1331445600</v>
      </c>
      <c r="J283">
        <v>1333256400</v>
      </c>
      <c r="K283" t="b">
        <v>0</v>
      </c>
      <c r="L283" t="b">
        <v>1</v>
      </c>
      <c r="M283" t="s">
        <v>33</v>
      </c>
      <c r="N283" t="s">
        <v>21</v>
      </c>
      <c r="O283">
        <v>281</v>
      </c>
      <c r="P283" t="s">
        <v>14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25">
      <c r="A284" t="s">
        <v>616</v>
      </c>
      <c r="B284" s="3" t="s">
        <v>617</v>
      </c>
      <c r="C284">
        <v>8400</v>
      </c>
      <c r="D284">
        <v>9076</v>
      </c>
      <c r="E284" s="7">
        <f t="shared" si="25"/>
        <v>108.04761904761904</v>
      </c>
      <c r="F284">
        <v>133</v>
      </c>
      <c r="G284">
        <f t="shared" si="24"/>
        <v>68.240601503759393</v>
      </c>
      <c r="H284" t="s">
        <v>22</v>
      </c>
      <c r="I284">
        <v>1480226400</v>
      </c>
      <c r="J284">
        <v>1480744800</v>
      </c>
      <c r="K284" t="b">
        <v>0</v>
      </c>
      <c r="L284" t="b">
        <v>1</v>
      </c>
      <c r="M284" t="s">
        <v>269</v>
      </c>
      <c r="N284" t="s">
        <v>21</v>
      </c>
      <c r="O284">
        <v>282</v>
      </c>
      <c r="P284" t="s">
        <v>20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.5" x14ac:dyDescent="0.25">
      <c r="A285" t="s">
        <v>618</v>
      </c>
      <c r="B285" s="3" t="s">
        <v>619</v>
      </c>
      <c r="C285">
        <v>8100</v>
      </c>
      <c r="D285">
        <v>1517</v>
      </c>
      <c r="E285" s="7">
        <f t="shared" si="25"/>
        <v>18.728395061728396</v>
      </c>
      <c r="F285">
        <v>29</v>
      </c>
      <c r="G285">
        <f t="shared" si="24"/>
        <v>52.310344827586206</v>
      </c>
      <c r="H285" t="s">
        <v>37</v>
      </c>
      <c r="I285">
        <v>1464584400</v>
      </c>
      <c r="J285">
        <v>1465016400</v>
      </c>
      <c r="K285" t="b">
        <v>0</v>
      </c>
      <c r="L285" t="b">
        <v>0</v>
      </c>
      <c r="M285" t="s">
        <v>23</v>
      </c>
      <c r="N285" t="s">
        <v>36</v>
      </c>
      <c r="O285">
        <v>283</v>
      </c>
      <c r="P285" t="s">
        <v>14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25">
      <c r="A286" t="s">
        <v>620</v>
      </c>
      <c r="B286" s="3" t="s">
        <v>621</v>
      </c>
      <c r="C286">
        <v>9800</v>
      </c>
      <c r="D286">
        <v>8153</v>
      </c>
      <c r="E286" s="7">
        <f t="shared" si="25"/>
        <v>83.193877551020407</v>
      </c>
      <c r="F286">
        <v>132</v>
      </c>
      <c r="G286">
        <f t="shared" si="24"/>
        <v>61.765151515151516</v>
      </c>
      <c r="H286" t="s">
        <v>22</v>
      </c>
      <c r="I286">
        <v>1335848400</v>
      </c>
      <c r="J286">
        <v>1336280400</v>
      </c>
      <c r="K286" t="b">
        <v>0</v>
      </c>
      <c r="L286" t="b">
        <v>0</v>
      </c>
      <c r="M286" t="s">
        <v>28</v>
      </c>
      <c r="N286" t="s">
        <v>21</v>
      </c>
      <c r="O286">
        <v>284</v>
      </c>
      <c r="P286" t="s">
        <v>14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25">
      <c r="A287" t="s">
        <v>622</v>
      </c>
      <c r="B287" s="3" t="s">
        <v>623</v>
      </c>
      <c r="C287">
        <v>900</v>
      </c>
      <c r="D287">
        <v>6357</v>
      </c>
      <c r="E287" s="7">
        <f t="shared" si="25"/>
        <v>706.33333333333337</v>
      </c>
      <c r="F287">
        <v>254</v>
      </c>
      <c r="G287">
        <f t="shared" si="24"/>
        <v>25.027559055118111</v>
      </c>
      <c r="H287" t="s">
        <v>22</v>
      </c>
      <c r="I287">
        <v>1473483600</v>
      </c>
      <c r="J287">
        <v>1476766800</v>
      </c>
      <c r="K287" t="b">
        <v>0</v>
      </c>
      <c r="L287" t="b">
        <v>0</v>
      </c>
      <c r="M287" t="s">
        <v>33</v>
      </c>
      <c r="N287" t="s">
        <v>21</v>
      </c>
      <c r="O287">
        <v>285</v>
      </c>
      <c r="P287" t="s">
        <v>20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25">
      <c r="A288" t="s">
        <v>624</v>
      </c>
      <c r="B288" s="3" t="s">
        <v>625</v>
      </c>
      <c r="C288">
        <v>112100</v>
      </c>
      <c r="D288">
        <v>19557</v>
      </c>
      <c r="E288" s="7">
        <f t="shared" si="25"/>
        <v>17.446030330062445</v>
      </c>
      <c r="F288">
        <v>184</v>
      </c>
      <c r="G288">
        <f t="shared" si="24"/>
        <v>106.28804347826087</v>
      </c>
      <c r="H288" t="s">
        <v>22</v>
      </c>
      <c r="I288">
        <v>1479880800</v>
      </c>
      <c r="J288">
        <v>1480485600</v>
      </c>
      <c r="K288" t="b">
        <v>0</v>
      </c>
      <c r="L288" t="b">
        <v>0</v>
      </c>
      <c r="M288" t="s">
        <v>33</v>
      </c>
      <c r="N288" t="s">
        <v>21</v>
      </c>
      <c r="O288">
        <v>286</v>
      </c>
      <c r="P288" t="s">
        <v>74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25">
      <c r="A289" t="s">
        <v>626</v>
      </c>
      <c r="B289" s="3" t="s">
        <v>627</v>
      </c>
      <c r="C289">
        <v>6300</v>
      </c>
      <c r="D289">
        <v>13213</v>
      </c>
      <c r="E289" s="7">
        <f t="shared" si="25"/>
        <v>209.73015873015873</v>
      </c>
      <c r="F289">
        <v>176</v>
      </c>
      <c r="G289">
        <f t="shared" si="24"/>
        <v>75.07386363636364</v>
      </c>
      <c r="H289" t="s">
        <v>22</v>
      </c>
      <c r="I289">
        <v>1430197200</v>
      </c>
      <c r="J289">
        <v>1430197200</v>
      </c>
      <c r="K289" t="b">
        <v>0</v>
      </c>
      <c r="L289" t="b">
        <v>0</v>
      </c>
      <c r="M289" t="s">
        <v>50</v>
      </c>
      <c r="N289" t="s">
        <v>21</v>
      </c>
      <c r="O289">
        <v>287</v>
      </c>
      <c r="P289" t="s">
        <v>20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25">
      <c r="A290" t="s">
        <v>628</v>
      </c>
      <c r="B290" s="3" t="s">
        <v>629</v>
      </c>
      <c r="C290">
        <v>5600</v>
      </c>
      <c r="D290">
        <v>5476</v>
      </c>
      <c r="E290" s="7">
        <f t="shared" si="25"/>
        <v>97.785714285714292</v>
      </c>
      <c r="F290">
        <v>137</v>
      </c>
      <c r="G290">
        <f t="shared" si="24"/>
        <v>39.970802919708028</v>
      </c>
      <c r="H290" t="s">
        <v>37</v>
      </c>
      <c r="I290">
        <v>1331701200</v>
      </c>
      <c r="J290">
        <v>1331787600</v>
      </c>
      <c r="K290" t="b">
        <v>0</v>
      </c>
      <c r="L290" t="b">
        <v>1</v>
      </c>
      <c r="M290" t="s">
        <v>148</v>
      </c>
      <c r="N290" t="s">
        <v>36</v>
      </c>
      <c r="O290">
        <v>288</v>
      </c>
      <c r="P290" t="s">
        <v>14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25">
      <c r="A291" t="s">
        <v>630</v>
      </c>
      <c r="B291" s="3" t="s">
        <v>631</v>
      </c>
      <c r="C291">
        <v>800</v>
      </c>
      <c r="D291">
        <v>13474</v>
      </c>
      <c r="E291" s="7">
        <f t="shared" si="25"/>
        <v>1684.25</v>
      </c>
      <c r="F291">
        <v>337</v>
      </c>
      <c r="G291">
        <f t="shared" si="24"/>
        <v>39.982195845697326</v>
      </c>
      <c r="H291" t="s">
        <v>16</v>
      </c>
      <c r="I291">
        <v>1438578000</v>
      </c>
      <c r="J291">
        <v>1438837200</v>
      </c>
      <c r="K291" t="b">
        <v>0</v>
      </c>
      <c r="L291" t="b">
        <v>0</v>
      </c>
      <c r="M291" t="s">
        <v>33</v>
      </c>
      <c r="N291" t="s">
        <v>15</v>
      </c>
      <c r="O291">
        <v>289</v>
      </c>
      <c r="P291" t="s">
        <v>20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25">
      <c r="A292" t="s">
        <v>632</v>
      </c>
      <c r="B292" s="3" t="s">
        <v>633</v>
      </c>
      <c r="C292">
        <v>168600</v>
      </c>
      <c r="D292">
        <v>91722</v>
      </c>
      <c r="E292" s="7">
        <f t="shared" si="25"/>
        <v>54.402135231316727</v>
      </c>
      <c r="F292">
        <v>908</v>
      </c>
      <c r="G292">
        <f t="shared" si="24"/>
        <v>101.01541850220265</v>
      </c>
      <c r="H292" t="s">
        <v>22</v>
      </c>
      <c r="I292">
        <v>1368162000</v>
      </c>
      <c r="J292">
        <v>1370926800</v>
      </c>
      <c r="K292" t="b">
        <v>0</v>
      </c>
      <c r="L292" t="b">
        <v>1</v>
      </c>
      <c r="M292" t="s">
        <v>42</v>
      </c>
      <c r="N292" t="s">
        <v>21</v>
      </c>
      <c r="O292">
        <v>290</v>
      </c>
      <c r="P292" t="s">
        <v>14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25">
      <c r="A293" t="s">
        <v>634</v>
      </c>
      <c r="B293" s="3" t="s">
        <v>635</v>
      </c>
      <c r="C293">
        <v>1800</v>
      </c>
      <c r="D293">
        <v>8219</v>
      </c>
      <c r="E293" s="7">
        <f t="shared" si="25"/>
        <v>456.61111111111109</v>
      </c>
      <c r="F293">
        <v>107</v>
      </c>
      <c r="G293">
        <f t="shared" si="24"/>
        <v>76.813084112149539</v>
      </c>
      <c r="H293" t="s">
        <v>22</v>
      </c>
      <c r="I293">
        <v>1318654800</v>
      </c>
      <c r="J293">
        <v>1319000400</v>
      </c>
      <c r="K293" t="b">
        <v>1</v>
      </c>
      <c r="L293" t="b">
        <v>0</v>
      </c>
      <c r="M293" t="s">
        <v>28</v>
      </c>
      <c r="N293" t="s">
        <v>21</v>
      </c>
      <c r="O293">
        <v>291</v>
      </c>
      <c r="P293" t="s">
        <v>20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25">
      <c r="A294" t="s">
        <v>636</v>
      </c>
      <c r="B294" s="3" t="s">
        <v>637</v>
      </c>
      <c r="C294">
        <v>7300</v>
      </c>
      <c r="D294">
        <v>717</v>
      </c>
      <c r="E294" s="7">
        <f t="shared" si="25"/>
        <v>9.8219178082191778</v>
      </c>
      <c r="F294">
        <v>10</v>
      </c>
      <c r="G294">
        <f t="shared" si="24"/>
        <v>71.7</v>
      </c>
      <c r="H294" t="s">
        <v>22</v>
      </c>
      <c r="I294">
        <v>1331874000</v>
      </c>
      <c r="J294">
        <v>1333429200</v>
      </c>
      <c r="K294" t="b">
        <v>0</v>
      </c>
      <c r="L294" t="b">
        <v>0</v>
      </c>
      <c r="M294" t="s">
        <v>17</v>
      </c>
      <c r="N294" t="s">
        <v>21</v>
      </c>
      <c r="O294">
        <v>292</v>
      </c>
      <c r="P294" t="s">
        <v>14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25">
      <c r="A295" t="s">
        <v>638</v>
      </c>
      <c r="B295" s="3" t="s">
        <v>639</v>
      </c>
      <c r="C295">
        <v>6500</v>
      </c>
      <c r="D295">
        <v>1065</v>
      </c>
      <c r="E295" s="7">
        <f t="shared" si="25"/>
        <v>16.384615384615383</v>
      </c>
      <c r="F295">
        <v>32</v>
      </c>
      <c r="G295">
        <f t="shared" si="24"/>
        <v>33.28125</v>
      </c>
      <c r="H295" t="s">
        <v>108</v>
      </c>
      <c r="I295">
        <v>1286254800</v>
      </c>
      <c r="J295">
        <v>1287032400</v>
      </c>
      <c r="K295" t="b">
        <v>0</v>
      </c>
      <c r="L295" t="b">
        <v>0</v>
      </c>
      <c r="M295" t="s">
        <v>33</v>
      </c>
      <c r="N295" t="s">
        <v>107</v>
      </c>
      <c r="O295">
        <v>293</v>
      </c>
      <c r="P295" t="s">
        <v>74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25">
      <c r="A296" t="s">
        <v>640</v>
      </c>
      <c r="B296" s="3" t="s">
        <v>641</v>
      </c>
      <c r="C296">
        <v>600</v>
      </c>
      <c r="D296">
        <v>8038</v>
      </c>
      <c r="E296" s="7">
        <f t="shared" si="25"/>
        <v>1339.6666666666667</v>
      </c>
      <c r="F296">
        <v>183</v>
      </c>
      <c r="G296">
        <f t="shared" si="24"/>
        <v>43.923497267759565</v>
      </c>
      <c r="H296" t="s">
        <v>22</v>
      </c>
      <c r="I296">
        <v>1540530000</v>
      </c>
      <c r="J296">
        <v>1541570400</v>
      </c>
      <c r="K296" t="b">
        <v>0</v>
      </c>
      <c r="L296" t="b">
        <v>0</v>
      </c>
      <c r="M296" t="s">
        <v>33</v>
      </c>
      <c r="N296" t="s">
        <v>21</v>
      </c>
      <c r="O296">
        <v>294</v>
      </c>
      <c r="P296" t="s">
        <v>20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.5" x14ac:dyDescent="0.25">
      <c r="A297" t="s">
        <v>642</v>
      </c>
      <c r="B297" s="3" t="s">
        <v>643</v>
      </c>
      <c r="C297">
        <v>192900</v>
      </c>
      <c r="D297">
        <v>68769</v>
      </c>
      <c r="E297" s="7">
        <f t="shared" si="25"/>
        <v>35.650077760497666</v>
      </c>
      <c r="F297">
        <v>1910</v>
      </c>
      <c r="G297">
        <f t="shared" si="24"/>
        <v>36.004712041884815</v>
      </c>
      <c r="H297" t="s">
        <v>99</v>
      </c>
      <c r="I297">
        <v>1381813200</v>
      </c>
      <c r="J297">
        <v>1383976800</v>
      </c>
      <c r="K297" t="b">
        <v>0</v>
      </c>
      <c r="L297" t="b">
        <v>0</v>
      </c>
      <c r="M297" t="s">
        <v>33</v>
      </c>
      <c r="N297" t="s">
        <v>98</v>
      </c>
      <c r="O297">
        <v>295</v>
      </c>
      <c r="P297" t="s">
        <v>14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.5" x14ac:dyDescent="0.25">
      <c r="A298" t="s">
        <v>644</v>
      </c>
      <c r="B298" s="3" t="s">
        <v>645</v>
      </c>
      <c r="C298">
        <v>6100</v>
      </c>
      <c r="D298">
        <v>3352</v>
      </c>
      <c r="E298" s="7">
        <f t="shared" si="25"/>
        <v>54.950819672131146</v>
      </c>
      <c r="F298">
        <v>38</v>
      </c>
      <c r="G298">
        <f t="shared" si="24"/>
        <v>88.21052631578948</v>
      </c>
      <c r="H298" t="s">
        <v>27</v>
      </c>
      <c r="I298">
        <v>1548655200</v>
      </c>
      <c r="J298">
        <v>1550556000</v>
      </c>
      <c r="K298" t="b">
        <v>0</v>
      </c>
      <c r="L298" t="b">
        <v>0</v>
      </c>
      <c r="M298" t="s">
        <v>33</v>
      </c>
      <c r="N298" t="s">
        <v>26</v>
      </c>
      <c r="O298">
        <v>296</v>
      </c>
      <c r="P298" t="s">
        <v>14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25">
      <c r="A299" t="s">
        <v>646</v>
      </c>
      <c r="B299" s="3" t="s">
        <v>647</v>
      </c>
      <c r="C299">
        <v>7200</v>
      </c>
      <c r="D299">
        <v>6785</v>
      </c>
      <c r="E299" s="7">
        <f t="shared" si="25"/>
        <v>94.236111111111114</v>
      </c>
      <c r="F299">
        <v>104</v>
      </c>
      <c r="G299">
        <f t="shared" si="24"/>
        <v>65.240384615384613</v>
      </c>
      <c r="H299" t="s">
        <v>27</v>
      </c>
      <c r="I299">
        <v>1389679200</v>
      </c>
      <c r="J299">
        <v>1390456800</v>
      </c>
      <c r="K299" t="b">
        <v>0</v>
      </c>
      <c r="L299" t="b">
        <v>1</v>
      </c>
      <c r="M299" t="s">
        <v>33</v>
      </c>
      <c r="N299" t="s">
        <v>26</v>
      </c>
      <c r="O299">
        <v>297</v>
      </c>
      <c r="P299" t="s">
        <v>14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25">
      <c r="A300" t="s">
        <v>648</v>
      </c>
      <c r="B300" s="3" t="s">
        <v>649</v>
      </c>
      <c r="C300">
        <v>3500</v>
      </c>
      <c r="D300">
        <v>5037</v>
      </c>
      <c r="E300" s="7">
        <f t="shared" si="25"/>
        <v>143.91428571428571</v>
      </c>
      <c r="F300">
        <v>72</v>
      </c>
      <c r="G300">
        <f t="shared" si="24"/>
        <v>69.958333333333329</v>
      </c>
      <c r="H300" t="s">
        <v>22</v>
      </c>
      <c r="I300">
        <v>1456466400</v>
      </c>
      <c r="J300">
        <v>1458018000</v>
      </c>
      <c r="K300" t="b">
        <v>0</v>
      </c>
      <c r="L300" t="b">
        <v>1</v>
      </c>
      <c r="M300" t="s">
        <v>23</v>
      </c>
      <c r="N300" t="s">
        <v>21</v>
      </c>
      <c r="O300">
        <v>298</v>
      </c>
      <c r="P300" t="s">
        <v>20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.5" x14ac:dyDescent="0.25">
      <c r="A301" t="s">
        <v>650</v>
      </c>
      <c r="B301" s="3" t="s">
        <v>651</v>
      </c>
      <c r="C301">
        <v>3800</v>
      </c>
      <c r="D301">
        <v>1954</v>
      </c>
      <c r="E301" s="7">
        <f t="shared" si="25"/>
        <v>51.421052631578945</v>
      </c>
      <c r="F301">
        <v>49</v>
      </c>
      <c r="G301">
        <f t="shared" si="24"/>
        <v>39.877551020408163</v>
      </c>
      <c r="H301" t="s">
        <v>22</v>
      </c>
      <c r="I301">
        <v>1456984800</v>
      </c>
      <c r="J301">
        <v>1461819600</v>
      </c>
      <c r="K301" t="b">
        <v>0</v>
      </c>
      <c r="L301" t="b">
        <v>0</v>
      </c>
      <c r="M301" t="s">
        <v>17</v>
      </c>
      <c r="N301" t="s">
        <v>21</v>
      </c>
      <c r="O301">
        <v>299</v>
      </c>
      <c r="P301" t="s">
        <v>14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25">
      <c r="A302" t="s">
        <v>652</v>
      </c>
      <c r="B302" s="3" t="s">
        <v>653</v>
      </c>
      <c r="C302">
        <v>100</v>
      </c>
      <c r="D302">
        <v>5</v>
      </c>
      <c r="E302" s="7">
        <f t="shared" si="25"/>
        <v>5</v>
      </c>
      <c r="F302">
        <v>1</v>
      </c>
      <c r="G302">
        <f t="shared" si="24"/>
        <v>5</v>
      </c>
      <c r="H302" t="s">
        <v>37</v>
      </c>
      <c r="I302">
        <v>1504069200</v>
      </c>
      <c r="J302">
        <v>1504155600</v>
      </c>
      <c r="K302" t="b">
        <v>0</v>
      </c>
      <c r="L302" t="b">
        <v>1</v>
      </c>
      <c r="M302" t="s">
        <v>68</v>
      </c>
      <c r="N302" t="s">
        <v>36</v>
      </c>
      <c r="O302">
        <v>300</v>
      </c>
      <c r="P302" t="s">
        <v>14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x14ac:dyDescent="0.25">
      <c r="A303" t="s">
        <v>654</v>
      </c>
      <c r="B303" s="3" t="s">
        <v>655</v>
      </c>
      <c r="C303">
        <v>900</v>
      </c>
      <c r="D303">
        <v>12102</v>
      </c>
      <c r="E303" s="7">
        <f t="shared" si="25"/>
        <v>1344.6666666666667</v>
      </c>
      <c r="F303">
        <v>295</v>
      </c>
      <c r="G303">
        <f t="shared" si="24"/>
        <v>41.023728813559323</v>
      </c>
      <c r="H303" t="s">
        <v>22</v>
      </c>
      <c r="I303">
        <v>1424930400</v>
      </c>
      <c r="J303">
        <v>1426395600</v>
      </c>
      <c r="K303" t="b">
        <v>0</v>
      </c>
      <c r="L303" t="b">
        <v>0</v>
      </c>
      <c r="M303" t="s">
        <v>42</v>
      </c>
      <c r="N303" t="s">
        <v>21</v>
      </c>
      <c r="O303">
        <v>301</v>
      </c>
      <c r="P303" t="s">
        <v>20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25">
      <c r="A304" t="s">
        <v>656</v>
      </c>
      <c r="B304" s="3" t="s">
        <v>657</v>
      </c>
      <c r="C304">
        <v>76100</v>
      </c>
      <c r="D304">
        <v>24234</v>
      </c>
      <c r="E304" s="7">
        <f t="shared" si="25"/>
        <v>31.844940867279899</v>
      </c>
      <c r="F304">
        <v>245</v>
      </c>
      <c r="G304">
        <f t="shared" si="24"/>
        <v>98.914285714285711</v>
      </c>
      <c r="H304" t="s">
        <v>22</v>
      </c>
      <c r="I304">
        <v>1535864400</v>
      </c>
      <c r="J304">
        <v>1537074000</v>
      </c>
      <c r="K304" t="b">
        <v>0</v>
      </c>
      <c r="L304" t="b">
        <v>0</v>
      </c>
      <c r="M304" t="s">
        <v>33</v>
      </c>
      <c r="N304" t="s">
        <v>21</v>
      </c>
      <c r="O304">
        <v>302</v>
      </c>
      <c r="P304" t="s">
        <v>14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25">
      <c r="A305" t="s">
        <v>658</v>
      </c>
      <c r="B305" s="3" t="s">
        <v>659</v>
      </c>
      <c r="C305">
        <v>3400</v>
      </c>
      <c r="D305">
        <v>2809</v>
      </c>
      <c r="E305" s="7">
        <f t="shared" si="25"/>
        <v>82.617647058823536</v>
      </c>
      <c r="F305">
        <v>32</v>
      </c>
      <c r="G305">
        <f t="shared" si="24"/>
        <v>87.78125</v>
      </c>
      <c r="H305" t="s">
        <v>22</v>
      </c>
      <c r="I305">
        <v>1452146400</v>
      </c>
      <c r="J305">
        <v>1452578400</v>
      </c>
      <c r="K305" t="b">
        <v>0</v>
      </c>
      <c r="L305" t="b">
        <v>0</v>
      </c>
      <c r="M305" t="s">
        <v>60</v>
      </c>
      <c r="N305" t="s">
        <v>21</v>
      </c>
      <c r="O305">
        <v>303</v>
      </c>
      <c r="P305" t="s">
        <v>14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25">
      <c r="A306" t="s">
        <v>660</v>
      </c>
      <c r="B306" s="3" t="s">
        <v>661</v>
      </c>
      <c r="C306">
        <v>2100</v>
      </c>
      <c r="D306">
        <v>11469</v>
      </c>
      <c r="E306" s="7">
        <f t="shared" si="25"/>
        <v>546.14285714285722</v>
      </c>
      <c r="F306">
        <v>142</v>
      </c>
      <c r="G306">
        <f t="shared" si="24"/>
        <v>80.767605633802816</v>
      </c>
      <c r="H306" t="s">
        <v>22</v>
      </c>
      <c r="I306">
        <v>1470546000</v>
      </c>
      <c r="J306">
        <v>1474088400</v>
      </c>
      <c r="K306" t="b">
        <v>0</v>
      </c>
      <c r="L306" t="b">
        <v>0</v>
      </c>
      <c r="M306" t="s">
        <v>42</v>
      </c>
      <c r="N306" t="s">
        <v>21</v>
      </c>
      <c r="O306">
        <v>304</v>
      </c>
      <c r="P306" t="s">
        <v>20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25">
      <c r="A307" t="s">
        <v>662</v>
      </c>
      <c r="B307" s="3" t="s">
        <v>663</v>
      </c>
      <c r="C307">
        <v>2800</v>
      </c>
      <c r="D307">
        <v>8014</v>
      </c>
      <c r="E307" s="7">
        <f t="shared" si="25"/>
        <v>286.21428571428572</v>
      </c>
      <c r="F307">
        <v>85</v>
      </c>
      <c r="G307">
        <f t="shared" si="24"/>
        <v>94.28235294117647</v>
      </c>
      <c r="H307" t="s">
        <v>22</v>
      </c>
      <c r="I307">
        <v>1458363600</v>
      </c>
      <c r="J307">
        <v>1461906000</v>
      </c>
      <c r="K307" t="b">
        <v>0</v>
      </c>
      <c r="L307" t="b">
        <v>0</v>
      </c>
      <c r="M307" t="s">
        <v>33</v>
      </c>
      <c r="N307" t="s">
        <v>21</v>
      </c>
      <c r="O307">
        <v>305</v>
      </c>
      <c r="P307" t="s">
        <v>20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.5" x14ac:dyDescent="0.25">
      <c r="A308" t="s">
        <v>664</v>
      </c>
      <c r="B308" s="3" t="s">
        <v>665</v>
      </c>
      <c r="C308">
        <v>6500</v>
      </c>
      <c r="D308">
        <v>514</v>
      </c>
      <c r="E308" s="7">
        <f t="shared" si="25"/>
        <v>7.9076923076923071</v>
      </c>
      <c r="F308">
        <v>7</v>
      </c>
      <c r="G308">
        <f t="shared" si="24"/>
        <v>73.428571428571431</v>
      </c>
      <c r="H308" t="s">
        <v>22</v>
      </c>
      <c r="I308">
        <v>1500008400</v>
      </c>
      <c r="J308">
        <v>1500267600</v>
      </c>
      <c r="K308" t="b">
        <v>0</v>
      </c>
      <c r="L308" t="b">
        <v>1</v>
      </c>
      <c r="M308" t="s">
        <v>33</v>
      </c>
      <c r="N308" t="s">
        <v>21</v>
      </c>
      <c r="O308">
        <v>306</v>
      </c>
      <c r="P308" t="s">
        <v>14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25">
      <c r="A309" t="s">
        <v>666</v>
      </c>
      <c r="B309" s="3" t="s">
        <v>667</v>
      </c>
      <c r="C309">
        <v>32900</v>
      </c>
      <c r="D309">
        <v>43473</v>
      </c>
      <c r="E309" s="7">
        <f t="shared" si="25"/>
        <v>132.13677811550153</v>
      </c>
      <c r="F309">
        <v>659</v>
      </c>
      <c r="G309">
        <f t="shared" si="24"/>
        <v>65.968133535660087</v>
      </c>
      <c r="H309" t="s">
        <v>37</v>
      </c>
      <c r="I309">
        <v>1338958800</v>
      </c>
      <c r="J309">
        <v>1340686800</v>
      </c>
      <c r="K309" t="b">
        <v>0</v>
      </c>
      <c r="L309" t="b">
        <v>1</v>
      </c>
      <c r="M309" t="s">
        <v>119</v>
      </c>
      <c r="N309" t="s">
        <v>36</v>
      </c>
      <c r="O309">
        <v>307</v>
      </c>
      <c r="P309" t="s">
        <v>20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25">
      <c r="A310" t="s">
        <v>668</v>
      </c>
      <c r="B310" s="3" t="s">
        <v>669</v>
      </c>
      <c r="C310">
        <v>118200</v>
      </c>
      <c r="D310">
        <v>87560</v>
      </c>
      <c r="E310" s="7">
        <f t="shared" si="25"/>
        <v>74.077834179357026</v>
      </c>
      <c r="F310">
        <v>803</v>
      </c>
      <c r="G310">
        <f t="shared" si="24"/>
        <v>109.04109589041096</v>
      </c>
      <c r="H310" t="s">
        <v>22</v>
      </c>
      <c r="I310">
        <v>1303102800</v>
      </c>
      <c r="J310">
        <v>1303189200</v>
      </c>
      <c r="K310" t="b">
        <v>0</v>
      </c>
      <c r="L310" t="b">
        <v>0</v>
      </c>
      <c r="M310" t="s">
        <v>33</v>
      </c>
      <c r="N310" t="s">
        <v>21</v>
      </c>
      <c r="O310">
        <v>308</v>
      </c>
      <c r="P310" t="s">
        <v>14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25">
      <c r="A311" t="s">
        <v>670</v>
      </c>
      <c r="B311" s="3" t="s">
        <v>671</v>
      </c>
      <c r="C311">
        <v>4100</v>
      </c>
      <c r="D311">
        <v>3087</v>
      </c>
      <c r="E311" s="7">
        <f t="shared" si="25"/>
        <v>75.292682926829272</v>
      </c>
      <c r="F311">
        <v>75</v>
      </c>
      <c r="G311">
        <f t="shared" si="24"/>
        <v>41.16</v>
      </c>
      <c r="H311" t="s">
        <v>22</v>
      </c>
      <c r="I311">
        <v>1316581200</v>
      </c>
      <c r="J311">
        <v>1318309200</v>
      </c>
      <c r="K311" t="b">
        <v>0</v>
      </c>
      <c r="L311" t="b">
        <v>1</v>
      </c>
      <c r="M311" t="s">
        <v>60</v>
      </c>
      <c r="N311" t="s">
        <v>21</v>
      </c>
      <c r="O311">
        <v>309</v>
      </c>
      <c r="P311" t="s">
        <v>74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25">
      <c r="A312" t="s">
        <v>672</v>
      </c>
      <c r="B312" s="3" t="s">
        <v>673</v>
      </c>
      <c r="C312">
        <v>7800</v>
      </c>
      <c r="D312">
        <v>1586</v>
      </c>
      <c r="E312" s="7">
        <f t="shared" si="25"/>
        <v>20.333333333333332</v>
      </c>
      <c r="F312">
        <v>16</v>
      </c>
      <c r="G312">
        <f t="shared" si="24"/>
        <v>99.125</v>
      </c>
      <c r="H312" t="s">
        <v>22</v>
      </c>
      <c r="I312">
        <v>1270789200</v>
      </c>
      <c r="J312">
        <v>1272171600</v>
      </c>
      <c r="K312" t="b">
        <v>0</v>
      </c>
      <c r="L312" t="b">
        <v>0</v>
      </c>
      <c r="M312" t="s">
        <v>89</v>
      </c>
      <c r="N312" t="s">
        <v>21</v>
      </c>
      <c r="O312">
        <v>310</v>
      </c>
      <c r="P312" t="s">
        <v>14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25">
      <c r="A313" t="s">
        <v>674</v>
      </c>
      <c r="B313" s="3" t="s">
        <v>675</v>
      </c>
      <c r="C313">
        <v>6300</v>
      </c>
      <c r="D313">
        <v>12812</v>
      </c>
      <c r="E313" s="7">
        <f t="shared" si="25"/>
        <v>203.36507936507937</v>
      </c>
      <c r="F313">
        <v>121</v>
      </c>
      <c r="G313">
        <f t="shared" si="24"/>
        <v>105.88429752066116</v>
      </c>
      <c r="H313" t="s">
        <v>22</v>
      </c>
      <c r="I313">
        <v>1297836000</v>
      </c>
      <c r="J313">
        <v>1298872800</v>
      </c>
      <c r="K313" t="b">
        <v>0</v>
      </c>
      <c r="L313" t="b">
        <v>0</v>
      </c>
      <c r="M313" t="s">
        <v>33</v>
      </c>
      <c r="N313" t="s">
        <v>21</v>
      </c>
      <c r="O313">
        <v>311</v>
      </c>
      <c r="P313" t="s">
        <v>20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25">
      <c r="A314" t="s">
        <v>676</v>
      </c>
      <c r="B314" s="3" t="s">
        <v>677</v>
      </c>
      <c r="C314">
        <v>59100</v>
      </c>
      <c r="D314">
        <v>183345</v>
      </c>
      <c r="E314" s="7">
        <f t="shared" si="25"/>
        <v>310.2284263959391</v>
      </c>
      <c r="F314">
        <v>3742</v>
      </c>
      <c r="G314">
        <f t="shared" si="24"/>
        <v>48.996525921966864</v>
      </c>
      <c r="H314" t="s">
        <v>22</v>
      </c>
      <c r="I314">
        <v>1382677200</v>
      </c>
      <c r="J314">
        <v>1383282000</v>
      </c>
      <c r="K314" t="b">
        <v>0</v>
      </c>
      <c r="L314" t="b">
        <v>0</v>
      </c>
      <c r="M314" t="s">
        <v>33</v>
      </c>
      <c r="N314" t="s">
        <v>21</v>
      </c>
      <c r="O314">
        <v>312</v>
      </c>
      <c r="P314" t="s">
        <v>20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25">
      <c r="A315" t="s">
        <v>678</v>
      </c>
      <c r="B315" s="3" t="s">
        <v>679</v>
      </c>
      <c r="C315">
        <v>2200</v>
      </c>
      <c r="D315">
        <v>8697</v>
      </c>
      <c r="E315" s="7">
        <f t="shared" si="25"/>
        <v>395.31818181818181</v>
      </c>
      <c r="F315">
        <v>223</v>
      </c>
      <c r="G315">
        <f t="shared" si="24"/>
        <v>39</v>
      </c>
      <c r="H315" t="s">
        <v>22</v>
      </c>
      <c r="I315">
        <v>1330322400</v>
      </c>
      <c r="J315">
        <v>1330495200</v>
      </c>
      <c r="K315" t="b">
        <v>0</v>
      </c>
      <c r="L315" t="b">
        <v>0</v>
      </c>
      <c r="M315" t="s">
        <v>23</v>
      </c>
      <c r="N315" t="s">
        <v>21</v>
      </c>
      <c r="O315">
        <v>313</v>
      </c>
      <c r="P315" t="s">
        <v>20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25">
      <c r="A316" t="s">
        <v>680</v>
      </c>
      <c r="B316" s="3" t="s">
        <v>681</v>
      </c>
      <c r="C316">
        <v>1400</v>
      </c>
      <c r="D316">
        <v>4126</v>
      </c>
      <c r="E316" s="7">
        <f t="shared" si="25"/>
        <v>294.71428571428572</v>
      </c>
      <c r="F316">
        <v>133</v>
      </c>
      <c r="G316">
        <f t="shared" si="24"/>
        <v>31.022556390977442</v>
      </c>
      <c r="H316" t="s">
        <v>22</v>
      </c>
      <c r="I316">
        <v>1552366800</v>
      </c>
      <c r="J316">
        <v>1552798800</v>
      </c>
      <c r="K316" t="b">
        <v>0</v>
      </c>
      <c r="L316" t="b">
        <v>1</v>
      </c>
      <c r="M316" t="s">
        <v>42</v>
      </c>
      <c r="N316" t="s">
        <v>21</v>
      </c>
      <c r="O316">
        <v>314</v>
      </c>
      <c r="P316" t="s">
        <v>20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.5" x14ac:dyDescent="0.25">
      <c r="A317" t="s">
        <v>682</v>
      </c>
      <c r="B317" s="3" t="s">
        <v>683</v>
      </c>
      <c r="C317">
        <v>9500</v>
      </c>
      <c r="D317">
        <v>3220</v>
      </c>
      <c r="E317" s="7">
        <f t="shared" si="25"/>
        <v>33.89473684210526</v>
      </c>
      <c r="F317">
        <v>31</v>
      </c>
      <c r="G317">
        <f t="shared" si="24"/>
        <v>103.87096774193549</v>
      </c>
      <c r="H317" t="s">
        <v>22</v>
      </c>
      <c r="I317">
        <v>1400907600</v>
      </c>
      <c r="J317">
        <v>1403413200</v>
      </c>
      <c r="K317" t="b">
        <v>0</v>
      </c>
      <c r="L317" t="b">
        <v>0</v>
      </c>
      <c r="M317" t="s">
        <v>33</v>
      </c>
      <c r="N317" t="s">
        <v>21</v>
      </c>
      <c r="O317">
        <v>315</v>
      </c>
      <c r="P317" t="s">
        <v>14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25">
      <c r="A318" t="s">
        <v>684</v>
      </c>
      <c r="B318" s="3" t="s">
        <v>685</v>
      </c>
      <c r="C318">
        <v>9600</v>
      </c>
      <c r="D318">
        <v>6401</v>
      </c>
      <c r="E318" s="7">
        <f t="shared" si="25"/>
        <v>66.677083333333329</v>
      </c>
      <c r="F318">
        <v>108</v>
      </c>
      <c r="G318">
        <f t="shared" si="24"/>
        <v>59.268518518518519</v>
      </c>
      <c r="H318" t="s">
        <v>108</v>
      </c>
      <c r="I318">
        <v>1574143200</v>
      </c>
      <c r="J318">
        <v>1574229600</v>
      </c>
      <c r="K318" t="b">
        <v>0</v>
      </c>
      <c r="L318" t="b">
        <v>1</v>
      </c>
      <c r="M318" t="s">
        <v>17</v>
      </c>
      <c r="N318" t="s">
        <v>107</v>
      </c>
      <c r="O318">
        <v>316</v>
      </c>
      <c r="P318" t="s">
        <v>14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25">
      <c r="A319" t="s">
        <v>686</v>
      </c>
      <c r="B319" s="3" t="s">
        <v>687</v>
      </c>
      <c r="C319">
        <v>6600</v>
      </c>
      <c r="D319">
        <v>1269</v>
      </c>
      <c r="E319" s="7">
        <f t="shared" si="25"/>
        <v>19.227272727272727</v>
      </c>
      <c r="F319">
        <v>30</v>
      </c>
      <c r="G319">
        <f t="shared" si="24"/>
        <v>42.3</v>
      </c>
      <c r="H319" t="s">
        <v>22</v>
      </c>
      <c r="I319">
        <v>1494738000</v>
      </c>
      <c r="J319">
        <v>1495861200</v>
      </c>
      <c r="K319" t="b">
        <v>0</v>
      </c>
      <c r="L319" t="b">
        <v>0</v>
      </c>
      <c r="M319" t="s">
        <v>33</v>
      </c>
      <c r="N319" t="s">
        <v>21</v>
      </c>
      <c r="O319">
        <v>317</v>
      </c>
      <c r="P319" t="s">
        <v>14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.5" x14ac:dyDescent="0.25">
      <c r="A320" t="s">
        <v>688</v>
      </c>
      <c r="B320" s="3" t="s">
        <v>689</v>
      </c>
      <c r="C320">
        <v>5700</v>
      </c>
      <c r="D320">
        <v>903</v>
      </c>
      <c r="E320" s="7">
        <f t="shared" si="25"/>
        <v>15.842105263157894</v>
      </c>
      <c r="F320">
        <v>17</v>
      </c>
      <c r="G320">
        <f t="shared" si="24"/>
        <v>53.117647058823529</v>
      </c>
      <c r="H320" t="s">
        <v>22</v>
      </c>
      <c r="I320">
        <v>1392357600</v>
      </c>
      <c r="J320">
        <v>1392530400</v>
      </c>
      <c r="K320" t="b">
        <v>0</v>
      </c>
      <c r="L320" t="b">
        <v>0</v>
      </c>
      <c r="M320" t="s">
        <v>23</v>
      </c>
      <c r="N320" t="s">
        <v>21</v>
      </c>
      <c r="O320">
        <v>318</v>
      </c>
      <c r="P320" t="s">
        <v>14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25">
      <c r="A321" t="s">
        <v>690</v>
      </c>
      <c r="B321" s="3" t="s">
        <v>691</v>
      </c>
      <c r="C321">
        <v>8400</v>
      </c>
      <c r="D321">
        <v>3251</v>
      </c>
      <c r="E321" s="7">
        <f t="shared" si="25"/>
        <v>38.702380952380956</v>
      </c>
      <c r="F321">
        <v>64</v>
      </c>
      <c r="G321">
        <f t="shared" si="24"/>
        <v>50.796875</v>
      </c>
      <c r="H321" t="s">
        <v>22</v>
      </c>
      <c r="I321">
        <v>1281589200</v>
      </c>
      <c r="J321">
        <v>1283662800</v>
      </c>
      <c r="K321" t="b">
        <v>0</v>
      </c>
      <c r="L321" t="b">
        <v>0</v>
      </c>
      <c r="M321" t="s">
        <v>28</v>
      </c>
      <c r="N321" t="s">
        <v>21</v>
      </c>
      <c r="O321">
        <v>319</v>
      </c>
      <c r="P321" t="s">
        <v>74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25">
      <c r="A322" t="s">
        <v>692</v>
      </c>
      <c r="B322" s="3" t="s">
        <v>693</v>
      </c>
      <c r="C322">
        <v>84400</v>
      </c>
      <c r="D322">
        <v>8092</v>
      </c>
      <c r="E322" s="7">
        <f t="shared" si="25"/>
        <v>9.5876777251184837</v>
      </c>
      <c r="F322">
        <v>80</v>
      </c>
      <c r="G322">
        <f t="shared" ref="G322:G385" si="30">IF(F322 = 0, 0, D322/F322)</f>
        <v>101.15</v>
      </c>
      <c r="H322" t="s">
        <v>22</v>
      </c>
      <c r="I322">
        <v>1305003600</v>
      </c>
      <c r="J322">
        <v>1305781200</v>
      </c>
      <c r="K322" t="b">
        <v>0</v>
      </c>
      <c r="L322" t="b">
        <v>0</v>
      </c>
      <c r="M322" t="s">
        <v>119</v>
      </c>
      <c r="N322" t="s">
        <v>21</v>
      </c>
      <c r="O322">
        <v>320</v>
      </c>
      <c r="P322" t="s">
        <v>14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.5" x14ac:dyDescent="0.25">
      <c r="A323" t="s">
        <v>694</v>
      </c>
      <c r="B323" s="3" t="s">
        <v>695</v>
      </c>
      <c r="C323">
        <v>170400</v>
      </c>
      <c r="D323">
        <v>160422</v>
      </c>
      <c r="E323" s="7">
        <f t="shared" ref="E323:E386" si="31">D323/C323*100</f>
        <v>94.144366197183089</v>
      </c>
      <c r="F323">
        <v>2468</v>
      </c>
      <c r="G323">
        <f t="shared" si="30"/>
        <v>65.000810372771468</v>
      </c>
      <c r="H323" t="s">
        <v>22</v>
      </c>
      <c r="I323">
        <v>1301634000</v>
      </c>
      <c r="J323">
        <v>1302325200</v>
      </c>
      <c r="K323" t="b">
        <v>0</v>
      </c>
      <c r="L323" t="b">
        <v>0</v>
      </c>
      <c r="M323" t="s">
        <v>100</v>
      </c>
      <c r="N323" t="s">
        <v>21</v>
      </c>
      <c r="O323">
        <v>321</v>
      </c>
      <c r="P323" t="s">
        <v>14</v>
      </c>
      <c r="Q323" t="str">
        <f t="shared" ref="Q323:Q386" si="32">LEFT(M323, FIND("/", M323) - 1)</f>
        <v>film &amp; video</v>
      </c>
      <c r="R323" t="str">
        <f t="shared" ref="R323:R386" si="33">MID(M323, FIND("/", M323) + 1, LEN(M323))</f>
        <v>shorts</v>
      </c>
      <c r="S323" s="10">
        <f t="shared" ref="S323:S386" si="34">(((I323/60)/60)/24)+DATE(1970,1,1)</f>
        <v>40634.208333333336</v>
      </c>
      <c r="T323" s="10">
        <f t="shared" ref="T323:T386" si="35">(((J323/60)/60)/24)+DATE(1970,1,1)</f>
        <v>40642.208333333336</v>
      </c>
    </row>
    <row r="324" spans="1:20" ht="31.5" x14ac:dyDescent="0.25">
      <c r="A324" t="s">
        <v>696</v>
      </c>
      <c r="B324" s="3" t="s">
        <v>697</v>
      </c>
      <c r="C324">
        <v>117900</v>
      </c>
      <c r="D324">
        <v>196377</v>
      </c>
      <c r="E324" s="7">
        <f t="shared" si="31"/>
        <v>166.56234096692114</v>
      </c>
      <c r="F324">
        <v>5168</v>
      </c>
      <c r="G324">
        <f t="shared" si="30"/>
        <v>37.998645510835914</v>
      </c>
      <c r="H324" t="s">
        <v>22</v>
      </c>
      <c r="I324">
        <v>1290664800</v>
      </c>
      <c r="J324">
        <v>1291788000</v>
      </c>
      <c r="K324" t="b">
        <v>0</v>
      </c>
      <c r="L324" t="b">
        <v>0</v>
      </c>
      <c r="M324" t="s">
        <v>33</v>
      </c>
      <c r="N324" t="s">
        <v>21</v>
      </c>
      <c r="O324">
        <v>322</v>
      </c>
      <c r="P324" t="s">
        <v>20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25">
      <c r="A325" t="s">
        <v>698</v>
      </c>
      <c r="B325" s="3" t="s">
        <v>699</v>
      </c>
      <c r="C325">
        <v>8900</v>
      </c>
      <c r="D325">
        <v>2148</v>
      </c>
      <c r="E325" s="7">
        <f t="shared" si="31"/>
        <v>24.134831460674157</v>
      </c>
      <c r="F325">
        <v>26</v>
      </c>
      <c r="G325">
        <f t="shared" si="30"/>
        <v>82.615384615384613</v>
      </c>
      <c r="H325" t="s">
        <v>41</v>
      </c>
      <c r="I325">
        <v>1395896400</v>
      </c>
      <c r="J325">
        <v>1396069200</v>
      </c>
      <c r="K325" t="b">
        <v>0</v>
      </c>
      <c r="L325" t="b">
        <v>0</v>
      </c>
      <c r="M325" t="s">
        <v>42</v>
      </c>
      <c r="N325" t="s">
        <v>40</v>
      </c>
      <c r="O325">
        <v>323</v>
      </c>
      <c r="P325" t="s">
        <v>14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25">
      <c r="A326" t="s">
        <v>700</v>
      </c>
      <c r="B326" s="3" t="s">
        <v>701</v>
      </c>
      <c r="C326">
        <v>7100</v>
      </c>
      <c r="D326">
        <v>11648</v>
      </c>
      <c r="E326" s="7">
        <f t="shared" si="31"/>
        <v>164.05633802816902</v>
      </c>
      <c r="F326">
        <v>307</v>
      </c>
      <c r="G326">
        <f t="shared" si="30"/>
        <v>37.941368078175898</v>
      </c>
      <c r="H326" t="s">
        <v>22</v>
      </c>
      <c r="I326">
        <v>1434862800</v>
      </c>
      <c r="J326">
        <v>1435899600</v>
      </c>
      <c r="K326" t="b">
        <v>0</v>
      </c>
      <c r="L326" t="b">
        <v>1</v>
      </c>
      <c r="M326" t="s">
        <v>33</v>
      </c>
      <c r="N326" t="s">
        <v>21</v>
      </c>
      <c r="O326">
        <v>324</v>
      </c>
      <c r="P326" t="s">
        <v>20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.5" x14ac:dyDescent="0.25">
      <c r="A327" t="s">
        <v>702</v>
      </c>
      <c r="B327" s="3" t="s">
        <v>703</v>
      </c>
      <c r="C327">
        <v>6500</v>
      </c>
      <c r="D327">
        <v>5897</v>
      </c>
      <c r="E327" s="7">
        <f t="shared" si="31"/>
        <v>90.723076923076931</v>
      </c>
      <c r="F327">
        <v>73</v>
      </c>
      <c r="G327">
        <f t="shared" si="30"/>
        <v>80.780821917808225</v>
      </c>
      <c r="H327" t="s">
        <v>22</v>
      </c>
      <c r="I327">
        <v>1529125200</v>
      </c>
      <c r="J327">
        <v>1531112400</v>
      </c>
      <c r="K327" t="b">
        <v>0</v>
      </c>
      <c r="L327" t="b">
        <v>1</v>
      </c>
      <c r="M327" t="s">
        <v>33</v>
      </c>
      <c r="N327" t="s">
        <v>21</v>
      </c>
      <c r="O327">
        <v>325</v>
      </c>
      <c r="P327" t="s">
        <v>14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.5" x14ac:dyDescent="0.25">
      <c r="A328" t="s">
        <v>704</v>
      </c>
      <c r="B328" s="3" t="s">
        <v>705</v>
      </c>
      <c r="C328">
        <v>7200</v>
      </c>
      <c r="D328">
        <v>3326</v>
      </c>
      <c r="E328" s="7">
        <f t="shared" si="31"/>
        <v>46.194444444444443</v>
      </c>
      <c r="F328">
        <v>128</v>
      </c>
      <c r="G328">
        <f t="shared" si="30"/>
        <v>25.984375</v>
      </c>
      <c r="H328" t="s">
        <v>22</v>
      </c>
      <c r="I328">
        <v>1451109600</v>
      </c>
      <c r="J328">
        <v>1451628000</v>
      </c>
      <c r="K328" t="b">
        <v>0</v>
      </c>
      <c r="L328" t="b">
        <v>0</v>
      </c>
      <c r="M328" t="s">
        <v>71</v>
      </c>
      <c r="N328" t="s">
        <v>21</v>
      </c>
      <c r="O328">
        <v>326</v>
      </c>
      <c r="P328" t="s">
        <v>14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25">
      <c r="A329" t="s">
        <v>706</v>
      </c>
      <c r="B329" s="3" t="s">
        <v>707</v>
      </c>
      <c r="C329">
        <v>2600</v>
      </c>
      <c r="D329">
        <v>1002</v>
      </c>
      <c r="E329" s="7">
        <f t="shared" si="31"/>
        <v>38.53846153846154</v>
      </c>
      <c r="F329">
        <v>33</v>
      </c>
      <c r="G329">
        <f t="shared" si="30"/>
        <v>30.363636363636363</v>
      </c>
      <c r="H329" t="s">
        <v>22</v>
      </c>
      <c r="I329">
        <v>1566968400</v>
      </c>
      <c r="J329">
        <v>1567314000</v>
      </c>
      <c r="K329" t="b">
        <v>0</v>
      </c>
      <c r="L329" t="b">
        <v>1</v>
      </c>
      <c r="M329" t="s">
        <v>33</v>
      </c>
      <c r="N329" t="s">
        <v>21</v>
      </c>
      <c r="O329">
        <v>327</v>
      </c>
      <c r="P329" t="s">
        <v>14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.5" x14ac:dyDescent="0.25">
      <c r="A330" t="s">
        <v>708</v>
      </c>
      <c r="B330" s="3" t="s">
        <v>709</v>
      </c>
      <c r="C330">
        <v>98700</v>
      </c>
      <c r="D330">
        <v>131826</v>
      </c>
      <c r="E330" s="7">
        <f t="shared" si="31"/>
        <v>133.56231003039514</v>
      </c>
      <c r="F330">
        <v>2441</v>
      </c>
      <c r="G330">
        <f t="shared" si="30"/>
        <v>54.004916018025398</v>
      </c>
      <c r="H330" t="s">
        <v>22</v>
      </c>
      <c r="I330">
        <v>1543557600</v>
      </c>
      <c r="J330">
        <v>1544508000</v>
      </c>
      <c r="K330" t="b">
        <v>0</v>
      </c>
      <c r="L330" t="b">
        <v>0</v>
      </c>
      <c r="M330" t="s">
        <v>23</v>
      </c>
      <c r="N330" t="s">
        <v>21</v>
      </c>
      <c r="O330">
        <v>328</v>
      </c>
      <c r="P330" t="s">
        <v>20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25">
      <c r="A331" t="s">
        <v>710</v>
      </c>
      <c r="B331" s="3" t="s">
        <v>711</v>
      </c>
      <c r="C331">
        <v>93800</v>
      </c>
      <c r="D331">
        <v>21477</v>
      </c>
      <c r="E331" s="7">
        <f t="shared" si="31"/>
        <v>22.896588486140725</v>
      </c>
      <c r="F331">
        <v>211</v>
      </c>
      <c r="G331">
        <f t="shared" si="30"/>
        <v>101.78672985781991</v>
      </c>
      <c r="H331" t="s">
        <v>22</v>
      </c>
      <c r="I331">
        <v>1481522400</v>
      </c>
      <c r="J331">
        <v>1482472800</v>
      </c>
      <c r="K331" t="b">
        <v>0</v>
      </c>
      <c r="L331" t="b">
        <v>0</v>
      </c>
      <c r="M331" t="s">
        <v>89</v>
      </c>
      <c r="N331" t="s">
        <v>21</v>
      </c>
      <c r="O331">
        <v>329</v>
      </c>
      <c r="P331" t="s">
        <v>47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.5" x14ac:dyDescent="0.25">
      <c r="A332" t="s">
        <v>712</v>
      </c>
      <c r="B332" s="3" t="s">
        <v>713</v>
      </c>
      <c r="C332">
        <v>33700</v>
      </c>
      <c r="D332">
        <v>62330</v>
      </c>
      <c r="E332" s="7">
        <f t="shared" si="31"/>
        <v>184.95548961424333</v>
      </c>
      <c r="F332">
        <v>1385</v>
      </c>
      <c r="G332">
        <f t="shared" si="30"/>
        <v>45.003610108303249</v>
      </c>
      <c r="H332" t="s">
        <v>41</v>
      </c>
      <c r="I332">
        <v>1512712800</v>
      </c>
      <c r="J332">
        <v>1512799200</v>
      </c>
      <c r="K332" t="b">
        <v>0</v>
      </c>
      <c r="L332" t="b">
        <v>0</v>
      </c>
      <c r="M332" t="s">
        <v>42</v>
      </c>
      <c r="N332" t="s">
        <v>40</v>
      </c>
      <c r="O332">
        <v>330</v>
      </c>
      <c r="P332" t="s">
        <v>20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25">
      <c r="A333" t="s">
        <v>714</v>
      </c>
      <c r="B333" s="3" t="s">
        <v>715</v>
      </c>
      <c r="C333">
        <v>3300</v>
      </c>
      <c r="D333">
        <v>14643</v>
      </c>
      <c r="E333" s="7">
        <f t="shared" si="31"/>
        <v>443.72727272727275</v>
      </c>
      <c r="F333">
        <v>190</v>
      </c>
      <c r="G333">
        <f t="shared" si="30"/>
        <v>77.068421052631578</v>
      </c>
      <c r="H333" t="s">
        <v>22</v>
      </c>
      <c r="I333">
        <v>1324274400</v>
      </c>
      <c r="J333">
        <v>1324360800</v>
      </c>
      <c r="K333" t="b">
        <v>0</v>
      </c>
      <c r="L333" t="b">
        <v>0</v>
      </c>
      <c r="M333" t="s">
        <v>17</v>
      </c>
      <c r="N333" t="s">
        <v>21</v>
      </c>
      <c r="O333">
        <v>331</v>
      </c>
      <c r="P333" t="s">
        <v>20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.5" x14ac:dyDescent="0.25">
      <c r="A334" t="s">
        <v>716</v>
      </c>
      <c r="B334" s="3" t="s">
        <v>717</v>
      </c>
      <c r="C334">
        <v>20700</v>
      </c>
      <c r="D334">
        <v>41396</v>
      </c>
      <c r="E334" s="7">
        <f t="shared" si="31"/>
        <v>199.9806763285024</v>
      </c>
      <c r="F334">
        <v>470</v>
      </c>
      <c r="G334">
        <f t="shared" si="30"/>
        <v>88.076595744680844</v>
      </c>
      <c r="H334" t="s">
        <v>22</v>
      </c>
      <c r="I334">
        <v>1364446800</v>
      </c>
      <c r="J334">
        <v>1364533200</v>
      </c>
      <c r="K334" t="b">
        <v>0</v>
      </c>
      <c r="L334" t="b">
        <v>0</v>
      </c>
      <c r="M334" t="s">
        <v>65</v>
      </c>
      <c r="N334" t="s">
        <v>21</v>
      </c>
      <c r="O334">
        <v>332</v>
      </c>
      <c r="P334" t="s">
        <v>20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25">
      <c r="A335" t="s">
        <v>718</v>
      </c>
      <c r="B335" s="3" t="s">
        <v>719</v>
      </c>
      <c r="C335">
        <v>9600</v>
      </c>
      <c r="D335">
        <v>11900</v>
      </c>
      <c r="E335" s="7">
        <f t="shared" si="31"/>
        <v>123.95833333333333</v>
      </c>
      <c r="F335">
        <v>253</v>
      </c>
      <c r="G335">
        <f t="shared" si="30"/>
        <v>47.035573122529641</v>
      </c>
      <c r="H335" t="s">
        <v>22</v>
      </c>
      <c r="I335">
        <v>1542693600</v>
      </c>
      <c r="J335">
        <v>1545112800</v>
      </c>
      <c r="K335" t="b">
        <v>0</v>
      </c>
      <c r="L335" t="b">
        <v>0</v>
      </c>
      <c r="M335" t="s">
        <v>33</v>
      </c>
      <c r="N335" t="s">
        <v>21</v>
      </c>
      <c r="O335">
        <v>333</v>
      </c>
      <c r="P335" t="s">
        <v>20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25">
      <c r="A336" t="s">
        <v>720</v>
      </c>
      <c r="B336" s="3" t="s">
        <v>721</v>
      </c>
      <c r="C336">
        <v>66200</v>
      </c>
      <c r="D336">
        <v>123538</v>
      </c>
      <c r="E336" s="7">
        <f t="shared" si="31"/>
        <v>186.61329305135951</v>
      </c>
      <c r="F336">
        <v>1113</v>
      </c>
      <c r="G336">
        <f t="shared" si="30"/>
        <v>110.99550763701707</v>
      </c>
      <c r="H336" t="s">
        <v>22</v>
      </c>
      <c r="I336">
        <v>1515564000</v>
      </c>
      <c r="J336">
        <v>1516168800</v>
      </c>
      <c r="K336" t="b">
        <v>0</v>
      </c>
      <c r="L336" t="b">
        <v>0</v>
      </c>
      <c r="M336" t="s">
        <v>23</v>
      </c>
      <c r="N336" t="s">
        <v>21</v>
      </c>
      <c r="O336">
        <v>334</v>
      </c>
      <c r="P336" t="s">
        <v>20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25">
      <c r="A337" t="s">
        <v>722</v>
      </c>
      <c r="B337" s="3" t="s">
        <v>723</v>
      </c>
      <c r="C337">
        <v>173800</v>
      </c>
      <c r="D337">
        <v>198628</v>
      </c>
      <c r="E337" s="7">
        <f t="shared" si="31"/>
        <v>114.28538550057536</v>
      </c>
      <c r="F337">
        <v>2283</v>
      </c>
      <c r="G337">
        <f t="shared" si="30"/>
        <v>87.003066141042481</v>
      </c>
      <c r="H337" t="s">
        <v>22</v>
      </c>
      <c r="I337">
        <v>1573797600</v>
      </c>
      <c r="J337">
        <v>1574920800</v>
      </c>
      <c r="K337" t="b">
        <v>0</v>
      </c>
      <c r="L337" t="b">
        <v>0</v>
      </c>
      <c r="M337" t="s">
        <v>23</v>
      </c>
      <c r="N337" t="s">
        <v>21</v>
      </c>
      <c r="O337">
        <v>335</v>
      </c>
      <c r="P337" t="s">
        <v>20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25">
      <c r="A338" t="s">
        <v>724</v>
      </c>
      <c r="B338" s="3" t="s">
        <v>725</v>
      </c>
      <c r="C338">
        <v>70700</v>
      </c>
      <c r="D338">
        <v>68602</v>
      </c>
      <c r="E338" s="7">
        <f t="shared" si="31"/>
        <v>97.032531824611041</v>
      </c>
      <c r="F338">
        <v>1072</v>
      </c>
      <c r="G338">
        <f t="shared" si="30"/>
        <v>63.994402985074629</v>
      </c>
      <c r="H338" t="s">
        <v>22</v>
      </c>
      <c r="I338">
        <v>1292392800</v>
      </c>
      <c r="J338">
        <v>1292479200</v>
      </c>
      <c r="K338" t="b">
        <v>0</v>
      </c>
      <c r="L338" t="b">
        <v>1</v>
      </c>
      <c r="M338" t="s">
        <v>23</v>
      </c>
      <c r="N338" t="s">
        <v>21</v>
      </c>
      <c r="O338">
        <v>336</v>
      </c>
      <c r="P338" t="s">
        <v>14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25">
      <c r="A339" t="s">
        <v>726</v>
      </c>
      <c r="B339" s="3" t="s">
        <v>727</v>
      </c>
      <c r="C339">
        <v>94500</v>
      </c>
      <c r="D339">
        <v>116064</v>
      </c>
      <c r="E339" s="7">
        <f t="shared" si="31"/>
        <v>122.81904761904762</v>
      </c>
      <c r="F339">
        <v>1095</v>
      </c>
      <c r="G339">
        <f t="shared" si="30"/>
        <v>105.9945205479452</v>
      </c>
      <c r="H339" t="s">
        <v>22</v>
      </c>
      <c r="I339">
        <v>1573452000</v>
      </c>
      <c r="J339">
        <v>1573538400</v>
      </c>
      <c r="K339" t="b">
        <v>0</v>
      </c>
      <c r="L339" t="b">
        <v>0</v>
      </c>
      <c r="M339" t="s">
        <v>33</v>
      </c>
      <c r="N339" t="s">
        <v>21</v>
      </c>
      <c r="O339">
        <v>337</v>
      </c>
      <c r="P339" t="s">
        <v>20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25">
      <c r="A340" t="s">
        <v>728</v>
      </c>
      <c r="B340" s="3" t="s">
        <v>729</v>
      </c>
      <c r="C340">
        <v>69800</v>
      </c>
      <c r="D340">
        <v>125042</v>
      </c>
      <c r="E340" s="7">
        <f t="shared" si="31"/>
        <v>179.14326647564468</v>
      </c>
      <c r="F340">
        <v>1690</v>
      </c>
      <c r="G340">
        <f t="shared" si="30"/>
        <v>73.989349112426041</v>
      </c>
      <c r="H340" t="s">
        <v>22</v>
      </c>
      <c r="I340">
        <v>1317790800</v>
      </c>
      <c r="J340">
        <v>1320382800</v>
      </c>
      <c r="K340" t="b">
        <v>0</v>
      </c>
      <c r="L340" t="b">
        <v>0</v>
      </c>
      <c r="M340" t="s">
        <v>33</v>
      </c>
      <c r="N340" t="s">
        <v>21</v>
      </c>
      <c r="O340">
        <v>338</v>
      </c>
      <c r="P340" t="s">
        <v>20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25">
      <c r="A341" t="s">
        <v>730</v>
      </c>
      <c r="B341" s="3" t="s">
        <v>731</v>
      </c>
      <c r="C341">
        <v>136300</v>
      </c>
      <c r="D341">
        <v>108974</v>
      </c>
      <c r="E341" s="7">
        <f t="shared" si="31"/>
        <v>79.951577402787962</v>
      </c>
      <c r="F341">
        <v>1297</v>
      </c>
      <c r="G341">
        <f t="shared" si="30"/>
        <v>84.02004626060139</v>
      </c>
      <c r="H341" t="s">
        <v>16</v>
      </c>
      <c r="I341">
        <v>1501650000</v>
      </c>
      <c r="J341">
        <v>1502859600</v>
      </c>
      <c r="K341" t="b">
        <v>0</v>
      </c>
      <c r="L341" t="b">
        <v>0</v>
      </c>
      <c r="M341" t="s">
        <v>33</v>
      </c>
      <c r="N341" t="s">
        <v>15</v>
      </c>
      <c r="O341">
        <v>339</v>
      </c>
      <c r="P341" t="s">
        <v>74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25">
      <c r="A342" t="s">
        <v>732</v>
      </c>
      <c r="B342" s="3" t="s">
        <v>733</v>
      </c>
      <c r="C342">
        <v>37100</v>
      </c>
      <c r="D342">
        <v>34964</v>
      </c>
      <c r="E342" s="7">
        <f t="shared" si="31"/>
        <v>94.242587601078171</v>
      </c>
      <c r="F342">
        <v>393</v>
      </c>
      <c r="G342">
        <f t="shared" si="30"/>
        <v>88.966921119592882</v>
      </c>
      <c r="H342" t="s">
        <v>22</v>
      </c>
      <c r="I342">
        <v>1323669600</v>
      </c>
      <c r="J342">
        <v>1323756000</v>
      </c>
      <c r="K342" t="b">
        <v>0</v>
      </c>
      <c r="L342" t="b">
        <v>0</v>
      </c>
      <c r="M342" t="s">
        <v>122</v>
      </c>
      <c r="N342" t="s">
        <v>21</v>
      </c>
      <c r="O342">
        <v>340</v>
      </c>
      <c r="P342" t="s">
        <v>14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x14ac:dyDescent="0.25">
      <c r="A343" t="s">
        <v>734</v>
      </c>
      <c r="B343" s="3" t="s">
        <v>735</v>
      </c>
      <c r="C343">
        <v>114300</v>
      </c>
      <c r="D343">
        <v>96777</v>
      </c>
      <c r="E343" s="7">
        <f t="shared" si="31"/>
        <v>84.669291338582681</v>
      </c>
      <c r="F343">
        <v>1257</v>
      </c>
      <c r="G343">
        <f t="shared" si="30"/>
        <v>76.990453460620529</v>
      </c>
      <c r="H343" t="s">
        <v>22</v>
      </c>
      <c r="I343">
        <v>1440738000</v>
      </c>
      <c r="J343">
        <v>1441342800</v>
      </c>
      <c r="K343" t="b">
        <v>0</v>
      </c>
      <c r="L343" t="b">
        <v>0</v>
      </c>
      <c r="M343" t="s">
        <v>60</v>
      </c>
      <c r="N343" t="s">
        <v>21</v>
      </c>
      <c r="O343">
        <v>341</v>
      </c>
      <c r="P343" t="s">
        <v>14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25">
      <c r="A344" t="s">
        <v>736</v>
      </c>
      <c r="B344" s="3" t="s">
        <v>737</v>
      </c>
      <c r="C344">
        <v>47900</v>
      </c>
      <c r="D344">
        <v>31864</v>
      </c>
      <c r="E344" s="7">
        <f t="shared" si="31"/>
        <v>66.521920668058456</v>
      </c>
      <c r="F344">
        <v>328</v>
      </c>
      <c r="G344">
        <f t="shared" si="30"/>
        <v>97.146341463414629</v>
      </c>
      <c r="H344" t="s">
        <v>22</v>
      </c>
      <c r="I344">
        <v>1374296400</v>
      </c>
      <c r="J344">
        <v>1375333200</v>
      </c>
      <c r="K344" t="b">
        <v>0</v>
      </c>
      <c r="L344" t="b">
        <v>0</v>
      </c>
      <c r="M344" t="s">
        <v>33</v>
      </c>
      <c r="N344" t="s">
        <v>21</v>
      </c>
      <c r="O344">
        <v>342</v>
      </c>
      <c r="P344" t="s">
        <v>14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25">
      <c r="A345" t="s">
        <v>738</v>
      </c>
      <c r="B345" s="3" t="s">
        <v>739</v>
      </c>
      <c r="C345">
        <v>9000</v>
      </c>
      <c r="D345">
        <v>4853</v>
      </c>
      <c r="E345" s="7">
        <f t="shared" si="31"/>
        <v>53.922222222222224</v>
      </c>
      <c r="F345">
        <v>147</v>
      </c>
      <c r="G345">
        <f t="shared" si="30"/>
        <v>33.013605442176868</v>
      </c>
      <c r="H345" t="s">
        <v>22</v>
      </c>
      <c r="I345">
        <v>1384840800</v>
      </c>
      <c r="J345">
        <v>1389420000</v>
      </c>
      <c r="K345" t="b">
        <v>0</v>
      </c>
      <c r="L345" t="b">
        <v>0</v>
      </c>
      <c r="M345" t="s">
        <v>33</v>
      </c>
      <c r="N345" t="s">
        <v>21</v>
      </c>
      <c r="O345">
        <v>343</v>
      </c>
      <c r="P345" t="s">
        <v>14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25">
      <c r="A346" t="s">
        <v>740</v>
      </c>
      <c r="B346" s="3" t="s">
        <v>741</v>
      </c>
      <c r="C346">
        <v>197600</v>
      </c>
      <c r="D346">
        <v>82959</v>
      </c>
      <c r="E346" s="7">
        <f t="shared" si="31"/>
        <v>41.983299595141702</v>
      </c>
      <c r="F346">
        <v>830</v>
      </c>
      <c r="G346">
        <f t="shared" si="30"/>
        <v>99.950602409638549</v>
      </c>
      <c r="H346" t="s">
        <v>22</v>
      </c>
      <c r="I346">
        <v>1516600800</v>
      </c>
      <c r="J346">
        <v>1520056800</v>
      </c>
      <c r="K346" t="b">
        <v>0</v>
      </c>
      <c r="L346" t="b">
        <v>0</v>
      </c>
      <c r="M346" t="s">
        <v>89</v>
      </c>
      <c r="N346" t="s">
        <v>21</v>
      </c>
      <c r="O346">
        <v>344</v>
      </c>
      <c r="P346" t="s">
        <v>14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25">
      <c r="A347" t="s">
        <v>742</v>
      </c>
      <c r="B347" s="3" t="s">
        <v>743</v>
      </c>
      <c r="C347">
        <v>157600</v>
      </c>
      <c r="D347">
        <v>23159</v>
      </c>
      <c r="E347" s="7">
        <f t="shared" si="31"/>
        <v>14.69479695431472</v>
      </c>
      <c r="F347">
        <v>331</v>
      </c>
      <c r="G347">
        <f t="shared" si="30"/>
        <v>69.966767371601208</v>
      </c>
      <c r="H347" t="s">
        <v>41</v>
      </c>
      <c r="I347">
        <v>1436418000</v>
      </c>
      <c r="J347">
        <v>1436504400</v>
      </c>
      <c r="K347" t="b">
        <v>0</v>
      </c>
      <c r="L347" t="b">
        <v>0</v>
      </c>
      <c r="M347" t="s">
        <v>53</v>
      </c>
      <c r="N347" t="s">
        <v>40</v>
      </c>
      <c r="O347">
        <v>345</v>
      </c>
      <c r="P347" t="s">
        <v>14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25">
      <c r="A348" t="s">
        <v>744</v>
      </c>
      <c r="B348" s="3" t="s">
        <v>745</v>
      </c>
      <c r="C348">
        <v>8000</v>
      </c>
      <c r="D348">
        <v>2758</v>
      </c>
      <c r="E348" s="7">
        <f t="shared" si="31"/>
        <v>34.475000000000001</v>
      </c>
      <c r="F348">
        <v>25</v>
      </c>
      <c r="G348">
        <f t="shared" si="30"/>
        <v>110.32</v>
      </c>
      <c r="H348" t="s">
        <v>22</v>
      </c>
      <c r="I348">
        <v>1503550800</v>
      </c>
      <c r="J348">
        <v>1508302800</v>
      </c>
      <c r="K348" t="b">
        <v>0</v>
      </c>
      <c r="L348" t="b">
        <v>1</v>
      </c>
      <c r="M348" t="s">
        <v>60</v>
      </c>
      <c r="N348" t="s">
        <v>21</v>
      </c>
      <c r="O348">
        <v>346</v>
      </c>
      <c r="P348" t="s">
        <v>14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25">
      <c r="A349" t="s">
        <v>746</v>
      </c>
      <c r="B349" s="3" t="s">
        <v>747</v>
      </c>
      <c r="C349">
        <v>900</v>
      </c>
      <c r="D349">
        <v>12607</v>
      </c>
      <c r="E349" s="7">
        <f t="shared" si="31"/>
        <v>1400.7777777777778</v>
      </c>
      <c r="F349">
        <v>191</v>
      </c>
      <c r="G349">
        <f t="shared" si="30"/>
        <v>66.005235602094245</v>
      </c>
      <c r="H349" t="s">
        <v>22</v>
      </c>
      <c r="I349">
        <v>1423634400</v>
      </c>
      <c r="J349">
        <v>1425708000</v>
      </c>
      <c r="K349" t="b">
        <v>0</v>
      </c>
      <c r="L349" t="b">
        <v>0</v>
      </c>
      <c r="M349" t="s">
        <v>28</v>
      </c>
      <c r="N349" t="s">
        <v>21</v>
      </c>
      <c r="O349">
        <v>347</v>
      </c>
      <c r="P349" t="s">
        <v>20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25">
      <c r="A350" t="s">
        <v>748</v>
      </c>
      <c r="B350" s="3" t="s">
        <v>749</v>
      </c>
      <c r="C350">
        <v>199000</v>
      </c>
      <c r="D350">
        <v>142823</v>
      </c>
      <c r="E350" s="7">
        <f t="shared" si="31"/>
        <v>71.770351758793964</v>
      </c>
      <c r="F350">
        <v>3483</v>
      </c>
      <c r="G350">
        <f t="shared" si="30"/>
        <v>41.005742176284812</v>
      </c>
      <c r="H350" t="s">
        <v>22</v>
      </c>
      <c r="I350">
        <v>1487224800</v>
      </c>
      <c r="J350">
        <v>1488348000</v>
      </c>
      <c r="K350" t="b">
        <v>0</v>
      </c>
      <c r="L350" t="b">
        <v>0</v>
      </c>
      <c r="M350" t="s">
        <v>17</v>
      </c>
      <c r="N350" t="s">
        <v>21</v>
      </c>
      <c r="O350">
        <v>348</v>
      </c>
      <c r="P350" t="s">
        <v>14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25">
      <c r="A351" t="s">
        <v>750</v>
      </c>
      <c r="B351" s="3" t="s">
        <v>751</v>
      </c>
      <c r="C351">
        <v>180800</v>
      </c>
      <c r="D351">
        <v>95958</v>
      </c>
      <c r="E351" s="7">
        <f t="shared" si="31"/>
        <v>53.074115044247783</v>
      </c>
      <c r="F351">
        <v>923</v>
      </c>
      <c r="G351">
        <f t="shared" si="30"/>
        <v>103.96316359696641</v>
      </c>
      <c r="H351" t="s">
        <v>22</v>
      </c>
      <c r="I351">
        <v>1500008400</v>
      </c>
      <c r="J351">
        <v>1502600400</v>
      </c>
      <c r="K351" t="b">
        <v>0</v>
      </c>
      <c r="L351" t="b">
        <v>0</v>
      </c>
      <c r="M351" t="s">
        <v>33</v>
      </c>
      <c r="N351" t="s">
        <v>21</v>
      </c>
      <c r="O351">
        <v>349</v>
      </c>
      <c r="P351" t="s">
        <v>14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25">
      <c r="A352" t="s">
        <v>752</v>
      </c>
      <c r="B352" s="3" t="s">
        <v>753</v>
      </c>
      <c r="C352">
        <v>100</v>
      </c>
      <c r="D352">
        <v>5</v>
      </c>
      <c r="E352" s="7">
        <f t="shared" si="31"/>
        <v>5</v>
      </c>
      <c r="F352">
        <v>1</v>
      </c>
      <c r="G352">
        <f t="shared" si="30"/>
        <v>5</v>
      </c>
      <c r="H352" t="s">
        <v>22</v>
      </c>
      <c r="I352">
        <v>1432098000</v>
      </c>
      <c r="J352">
        <v>1433653200</v>
      </c>
      <c r="K352" t="b">
        <v>0</v>
      </c>
      <c r="L352" t="b">
        <v>1</v>
      </c>
      <c r="M352" t="s">
        <v>159</v>
      </c>
      <c r="N352" t="s">
        <v>21</v>
      </c>
      <c r="O352">
        <v>350</v>
      </c>
      <c r="P352" t="s">
        <v>14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25">
      <c r="A353" t="s">
        <v>754</v>
      </c>
      <c r="B353" s="3" t="s">
        <v>755</v>
      </c>
      <c r="C353">
        <v>74100</v>
      </c>
      <c r="D353">
        <v>94631</v>
      </c>
      <c r="E353" s="7">
        <f t="shared" si="31"/>
        <v>127.70715249662618</v>
      </c>
      <c r="F353">
        <v>2013</v>
      </c>
      <c r="G353">
        <f t="shared" si="30"/>
        <v>47.009935419771487</v>
      </c>
      <c r="H353" t="s">
        <v>22</v>
      </c>
      <c r="I353">
        <v>1440392400</v>
      </c>
      <c r="J353">
        <v>1441602000</v>
      </c>
      <c r="K353" t="b">
        <v>0</v>
      </c>
      <c r="L353" t="b">
        <v>0</v>
      </c>
      <c r="M353" t="s">
        <v>23</v>
      </c>
      <c r="N353" t="s">
        <v>21</v>
      </c>
      <c r="O353">
        <v>351</v>
      </c>
      <c r="P353" t="s">
        <v>20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25">
      <c r="A354" t="s">
        <v>756</v>
      </c>
      <c r="B354" s="3" t="s">
        <v>757</v>
      </c>
      <c r="C354">
        <v>2800</v>
      </c>
      <c r="D354">
        <v>977</v>
      </c>
      <c r="E354" s="7">
        <f t="shared" si="31"/>
        <v>34.892857142857139</v>
      </c>
      <c r="F354">
        <v>33</v>
      </c>
      <c r="G354">
        <f t="shared" si="30"/>
        <v>29.606060606060606</v>
      </c>
      <c r="H354" t="s">
        <v>16</v>
      </c>
      <c r="I354">
        <v>1446876000</v>
      </c>
      <c r="J354">
        <v>1447567200</v>
      </c>
      <c r="K354" t="b">
        <v>0</v>
      </c>
      <c r="L354" t="b">
        <v>0</v>
      </c>
      <c r="M354" t="s">
        <v>33</v>
      </c>
      <c r="N354" t="s">
        <v>15</v>
      </c>
      <c r="O354">
        <v>352</v>
      </c>
      <c r="P354" t="s">
        <v>14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25">
      <c r="A355" t="s">
        <v>758</v>
      </c>
      <c r="B355" s="3" t="s">
        <v>759</v>
      </c>
      <c r="C355">
        <v>33600</v>
      </c>
      <c r="D355">
        <v>137961</v>
      </c>
      <c r="E355" s="7">
        <f t="shared" si="31"/>
        <v>410.59821428571428</v>
      </c>
      <c r="F355">
        <v>1703</v>
      </c>
      <c r="G355">
        <f t="shared" si="30"/>
        <v>81.010569583088667</v>
      </c>
      <c r="H355" t="s">
        <v>22</v>
      </c>
      <c r="I355">
        <v>1562302800</v>
      </c>
      <c r="J355">
        <v>1562389200</v>
      </c>
      <c r="K355" t="b">
        <v>0</v>
      </c>
      <c r="L355" t="b">
        <v>0</v>
      </c>
      <c r="M355" t="s">
        <v>33</v>
      </c>
      <c r="N355" t="s">
        <v>21</v>
      </c>
      <c r="O355">
        <v>353</v>
      </c>
      <c r="P355" t="s">
        <v>20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25">
      <c r="A356" t="s">
        <v>760</v>
      </c>
      <c r="B356" s="3" t="s">
        <v>761</v>
      </c>
      <c r="C356">
        <v>6100</v>
      </c>
      <c r="D356">
        <v>7548</v>
      </c>
      <c r="E356" s="7">
        <f t="shared" si="31"/>
        <v>123.73770491803278</v>
      </c>
      <c r="F356">
        <v>80</v>
      </c>
      <c r="G356">
        <f t="shared" si="30"/>
        <v>94.35</v>
      </c>
      <c r="H356" t="s">
        <v>37</v>
      </c>
      <c r="I356">
        <v>1378184400</v>
      </c>
      <c r="J356">
        <v>1378789200</v>
      </c>
      <c r="K356" t="b">
        <v>0</v>
      </c>
      <c r="L356" t="b">
        <v>0</v>
      </c>
      <c r="M356" t="s">
        <v>42</v>
      </c>
      <c r="N356" t="s">
        <v>36</v>
      </c>
      <c r="O356">
        <v>354</v>
      </c>
      <c r="P356" t="s">
        <v>20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25">
      <c r="A357" t="s">
        <v>762</v>
      </c>
      <c r="B357" s="3" t="s">
        <v>763</v>
      </c>
      <c r="C357">
        <v>3800</v>
      </c>
      <c r="D357">
        <v>2241</v>
      </c>
      <c r="E357" s="7">
        <f t="shared" si="31"/>
        <v>58.973684210526315</v>
      </c>
      <c r="F357">
        <v>86</v>
      </c>
      <c r="G357">
        <f t="shared" si="30"/>
        <v>26.058139534883722</v>
      </c>
      <c r="H357" t="s">
        <v>22</v>
      </c>
      <c r="I357">
        <v>1485064800</v>
      </c>
      <c r="J357">
        <v>1488520800</v>
      </c>
      <c r="K357" t="b">
        <v>0</v>
      </c>
      <c r="L357" t="b">
        <v>0</v>
      </c>
      <c r="M357" t="s">
        <v>65</v>
      </c>
      <c r="N357" t="s">
        <v>21</v>
      </c>
      <c r="O357">
        <v>355</v>
      </c>
      <c r="P357" t="s">
        <v>47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25">
      <c r="A358" t="s">
        <v>764</v>
      </c>
      <c r="B358" s="3" t="s">
        <v>765</v>
      </c>
      <c r="C358">
        <v>9300</v>
      </c>
      <c r="D358">
        <v>3431</v>
      </c>
      <c r="E358" s="7">
        <f t="shared" si="31"/>
        <v>36.892473118279568</v>
      </c>
      <c r="F358">
        <v>40</v>
      </c>
      <c r="G358">
        <f t="shared" si="30"/>
        <v>85.775000000000006</v>
      </c>
      <c r="H358" t="s">
        <v>108</v>
      </c>
      <c r="I358">
        <v>1326520800</v>
      </c>
      <c r="J358">
        <v>1327298400</v>
      </c>
      <c r="K358" t="b">
        <v>0</v>
      </c>
      <c r="L358" t="b">
        <v>0</v>
      </c>
      <c r="M358" t="s">
        <v>33</v>
      </c>
      <c r="N358" t="s">
        <v>107</v>
      </c>
      <c r="O358">
        <v>356</v>
      </c>
      <c r="P358" t="s">
        <v>14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25">
      <c r="A359" t="s">
        <v>766</v>
      </c>
      <c r="B359" s="3" t="s">
        <v>767</v>
      </c>
      <c r="C359">
        <v>2300</v>
      </c>
      <c r="D359">
        <v>4253</v>
      </c>
      <c r="E359" s="7">
        <f t="shared" si="31"/>
        <v>184.91304347826087</v>
      </c>
      <c r="F359">
        <v>41</v>
      </c>
      <c r="G359">
        <f t="shared" si="30"/>
        <v>103.73170731707317</v>
      </c>
      <c r="H359" t="s">
        <v>22</v>
      </c>
      <c r="I359">
        <v>1441256400</v>
      </c>
      <c r="J359">
        <v>1443416400</v>
      </c>
      <c r="K359" t="b">
        <v>0</v>
      </c>
      <c r="L359" t="b">
        <v>0</v>
      </c>
      <c r="M359" t="s">
        <v>89</v>
      </c>
      <c r="N359" t="s">
        <v>21</v>
      </c>
      <c r="O359">
        <v>357</v>
      </c>
      <c r="P359" t="s">
        <v>20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25">
      <c r="A360" t="s">
        <v>768</v>
      </c>
      <c r="B360" s="3" t="s">
        <v>769</v>
      </c>
      <c r="C360">
        <v>9700</v>
      </c>
      <c r="D360">
        <v>1146</v>
      </c>
      <c r="E360" s="7">
        <f t="shared" si="31"/>
        <v>11.814432989690722</v>
      </c>
      <c r="F360">
        <v>23</v>
      </c>
      <c r="G360">
        <f t="shared" si="30"/>
        <v>49.826086956521742</v>
      </c>
      <c r="H360" t="s">
        <v>16</v>
      </c>
      <c r="I360">
        <v>1533877200</v>
      </c>
      <c r="J360">
        <v>1534136400</v>
      </c>
      <c r="K360" t="b">
        <v>1</v>
      </c>
      <c r="L360" t="b">
        <v>0</v>
      </c>
      <c r="M360" t="s">
        <v>122</v>
      </c>
      <c r="N360" t="s">
        <v>15</v>
      </c>
      <c r="O360">
        <v>358</v>
      </c>
      <c r="P360" t="s">
        <v>14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25">
      <c r="A361" t="s">
        <v>770</v>
      </c>
      <c r="B361" s="3" t="s">
        <v>771</v>
      </c>
      <c r="C361">
        <v>4000</v>
      </c>
      <c r="D361">
        <v>11948</v>
      </c>
      <c r="E361" s="7">
        <f t="shared" si="31"/>
        <v>298.7</v>
      </c>
      <c r="F361">
        <v>187</v>
      </c>
      <c r="G361">
        <f t="shared" si="30"/>
        <v>63.893048128342244</v>
      </c>
      <c r="H361" t="s">
        <v>22</v>
      </c>
      <c r="I361">
        <v>1314421200</v>
      </c>
      <c r="J361">
        <v>1315026000</v>
      </c>
      <c r="K361" t="b">
        <v>0</v>
      </c>
      <c r="L361" t="b">
        <v>0</v>
      </c>
      <c r="M361" t="s">
        <v>71</v>
      </c>
      <c r="N361" t="s">
        <v>21</v>
      </c>
      <c r="O361">
        <v>359</v>
      </c>
      <c r="P361" t="s">
        <v>20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25">
      <c r="A362" t="s">
        <v>772</v>
      </c>
      <c r="B362" s="3" t="s">
        <v>773</v>
      </c>
      <c r="C362">
        <v>59700</v>
      </c>
      <c r="D362">
        <v>135132</v>
      </c>
      <c r="E362" s="7">
        <f t="shared" si="31"/>
        <v>226.35175879396985</v>
      </c>
      <c r="F362">
        <v>2875</v>
      </c>
      <c r="G362">
        <f t="shared" si="30"/>
        <v>47.002434782608695</v>
      </c>
      <c r="H362" t="s">
        <v>41</v>
      </c>
      <c r="I362">
        <v>1293861600</v>
      </c>
      <c r="J362">
        <v>1295071200</v>
      </c>
      <c r="K362" t="b">
        <v>0</v>
      </c>
      <c r="L362" t="b">
        <v>1</v>
      </c>
      <c r="M362" t="s">
        <v>33</v>
      </c>
      <c r="N362" t="s">
        <v>40</v>
      </c>
      <c r="O362">
        <v>360</v>
      </c>
      <c r="P362" t="s">
        <v>20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25">
      <c r="A363" t="s">
        <v>774</v>
      </c>
      <c r="B363" s="3" t="s">
        <v>775</v>
      </c>
      <c r="C363">
        <v>5500</v>
      </c>
      <c r="D363">
        <v>9546</v>
      </c>
      <c r="E363" s="7">
        <f t="shared" si="31"/>
        <v>173.56363636363636</v>
      </c>
      <c r="F363">
        <v>88</v>
      </c>
      <c r="G363">
        <f t="shared" si="30"/>
        <v>108.47727272727273</v>
      </c>
      <c r="H363" t="s">
        <v>22</v>
      </c>
      <c r="I363">
        <v>1507352400</v>
      </c>
      <c r="J363">
        <v>1509426000</v>
      </c>
      <c r="K363" t="b">
        <v>0</v>
      </c>
      <c r="L363" t="b">
        <v>0</v>
      </c>
      <c r="M363" t="s">
        <v>33</v>
      </c>
      <c r="N363" t="s">
        <v>21</v>
      </c>
      <c r="O363">
        <v>361</v>
      </c>
      <c r="P363" t="s">
        <v>20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25">
      <c r="A364" t="s">
        <v>776</v>
      </c>
      <c r="B364" s="3" t="s">
        <v>777</v>
      </c>
      <c r="C364">
        <v>3700</v>
      </c>
      <c r="D364">
        <v>13755</v>
      </c>
      <c r="E364" s="7">
        <f t="shared" si="31"/>
        <v>371.75675675675677</v>
      </c>
      <c r="F364">
        <v>191</v>
      </c>
      <c r="G364">
        <f t="shared" si="30"/>
        <v>72.015706806282722</v>
      </c>
      <c r="H364" t="s">
        <v>22</v>
      </c>
      <c r="I364">
        <v>1296108000</v>
      </c>
      <c r="J364">
        <v>1299391200</v>
      </c>
      <c r="K364" t="b">
        <v>0</v>
      </c>
      <c r="L364" t="b">
        <v>0</v>
      </c>
      <c r="M364" t="s">
        <v>23</v>
      </c>
      <c r="N364" t="s">
        <v>21</v>
      </c>
      <c r="O364">
        <v>362</v>
      </c>
      <c r="P364" t="s">
        <v>20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25">
      <c r="A365" t="s">
        <v>778</v>
      </c>
      <c r="B365" s="3" t="s">
        <v>779</v>
      </c>
      <c r="C365">
        <v>5200</v>
      </c>
      <c r="D365">
        <v>8330</v>
      </c>
      <c r="E365" s="7">
        <f t="shared" si="31"/>
        <v>160.19230769230771</v>
      </c>
      <c r="F365">
        <v>139</v>
      </c>
      <c r="G365">
        <f t="shared" si="30"/>
        <v>59.928057553956833</v>
      </c>
      <c r="H365" t="s">
        <v>22</v>
      </c>
      <c r="I365">
        <v>1324965600</v>
      </c>
      <c r="J365">
        <v>1325052000</v>
      </c>
      <c r="K365" t="b">
        <v>0</v>
      </c>
      <c r="L365" t="b">
        <v>0</v>
      </c>
      <c r="M365" t="s">
        <v>23</v>
      </c>
      <c r="N365" t="s">
        <v>21</v>
      </c>
      <c r="O365">
        <v>363</v>
      </c>
      <c r="P365" t="s">
        <v>20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25">
      <c r="A366" t="s">
        <v>780</v>
      </c>
      <c r="B366" s="3" t="s">
        <v>781</v>
      </c>
      <c r="C366">
        <v>900</v>
      </c>
      <c r="D366">
        <v>14547</v>
      </c>
      <c r="E366" s="7">
        <f t="shared" si="31"/>
        <v>1616.3333333333335</v>
      </c>
      <c r="F366">
        <v>186</v>
      </c>
      <c r="G366">
        <f t="shared" si="30"/>
        <v>78.209677419354833</v>
      </c>
      <c r="H366" t="s">
        <v>22</v>
      </c>
      <c r="I366">
        <v>1520229600</v>
      </c>
      <c r="J366">
        <v>1522818000</v>
      </c>
      <c r="K366" t="b">
        <v>0</v>
      </c>
      <c r="L366" t="b">
        <v>0</v>
      </c>
      <c r="M366" t="s">
        <v>60</v>
      </c>
      <c r="N366" t="s">
        <v>21</v>
      </c>
      <c r="O366">
        <v>364</v>
      </c>
      <c r="P366" t="s">
        <v>20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25">
      <c r="A367" t="s">
        <v>782</v>
      </c>
      <c r="B367" s="3" t="s">
        <v>783</v>
      </c>
      <c r="C367">
        <v>1600</v>
      </c>
      <c r="D367">
        <v>11735</v>
      </c>
      <c r="E367" s="7">
        <f t="shared" si="31"/>
        <v>733.4375</v>
      </c>
      <c r="F367">
        <v>112</v>
      </c>
      <c r="G367">
        <f t="shared" si="30"/>
        <v>104.77678571428571</v>
      </c>
      <c r="H367" t="s">
        <v>27</v>
      </c>
      <c r="I367">
        <v>1482991200</v>
      </c>
      <c r="J367">
        <v>1485324000</v>
      </c>
      <c r="K367" t="b">
        <v>0</v>
      </c>
      <c r="L367" t="b">
        <v>0</v>
      </c>
      <c r="M367" t="s">
        <v>33</v>
      </c>
      <c r="N367" t="s">
        <v>26</v>
      </c>
      <c r="O367">
        <v>365</v>
      </c>
      <c r="P367" t="s">
        <v>20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25">
      <c r="A368" t="s">
        <v>784</v>
      </c>
      <c r="B368" s="3" t="s">
        <v>785</v>
      </c>
      <c r="C368">
        <v>1800</v>
      </c>
      <c r="D368">
        <v>10658</v>
      </c>
      <c r="E368" s="7">
        <f t="shared" si="31"/>
        <v>592.11111111111109</v>
      </c>
      <c r="F368">
        <v>101</v>
      </c>
      <c r="G368">
        <f t="shared" si="30"/>
        <v>105.52475247524752</v>
      </c>
      <c r="H368" t="s">
        <v>22</v>
      </c>
      <c r="I368">
        <v>1294034400</v>
      </c>
      <c r="J368">
        <v>1294120800</v>
      </c>
      <c r="K368" t="b">
        <v>0</v>
      </c>
      <c r="L368" t="b">
        <v>1</v>
      </c>
      <c r="M368" t="s">
        <v>33</v>
      </c>
      <c r="N368" t="s">
        <v>21</v>
      </c>
      <c r="O368">
        <v>366</v>
      </c>
      <c r="P368" t="s">
        <v>20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25">
      <c r="A369" t="s">
        <v>786</v>
      </c>
      <c r="B369" s="3" t="s">
        <v>787</v>
      </c>
      <c r="C369">
        <v>9900</v>
      </c>
      <c r="D369">
        <v>1870</v>
      </c>
      <c r="E369" s="7">
        <f t="shared" si="31"/>
        <v>18.888888888888889</v>
      </c>
      <c r="F369">
        <v>75</v>
      </c>
      <c r="G369">
        <f t="shared" si="30"/>
        <v>24.933333333333334</v>
      </c>
      <c r="H369" t="s">
        <v>22</v>
      </c>
      <c r="I369">
        <v>1413608400</v>
      </c>
      <c r="J369">
        <v>1415685600</v>
      </c>
      <c r="K369" t="b">
        <v>0</v>
      </c>
      <c r="L369" t="b">
        <v>1</v>
      </c>
      <c r="M369" t="s">
        <v>33</v>
      </c>
      <c r="N369" t="s">
        <v>21</v>
      </c>
      <c r="O369">
        <v>367</v>
      </c>
      <c r="P369" t="s">
        <v>14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25">
      <c r="A370" t="s">
        <v>788</v>
      </c>
      <c r="B370" s="3" t="s">
        <v>789</v>
      </c>
      <c r="C370">
        <v>5200</v>
      </c>
      <c r="D370">
        <v>14394</v>
      </c>
      <c r="E370" s="7">
        <f t="shared" si="31"/>
        <v>276.80769230769232</v>
      </c>
      <c r="F370">
        <v>206</v>
      </c>
      <c r="G370">
        <f t="shared" si="30"/>
        <v>69.873786407766985</v>
      </c>
      <c r="H370" t="s">
        <v>41</v>
      </c>
      <c r="I370">
        <v>1286946000</v>
      </c>
      <c r="J370">
        <v>1288933200</v>
      </c>
      <c r="K370" t="b">
        <v>0</v>
      </c>
      <c r="L370" t="b">
        <v>1</v>
      </c>
      <c r="M370" t="s">
        <v>42</v>
      </c>
      <c r="N370" t="s">
        <v>40</v>
      </c>
      <c r="O370">
        <v>368</v>
      </c>
      <c r="P370" t="s">
        <v>20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25">
      <c r="A371" t="s">
        <v>790</v>
      </c>
      <c r="B371" s="3" t="s">
        <v>791</v>
      </c>
      <c r="C371">
        <v>5400</v>
      </c>
      <c r="D371">
        <v>14743</v>
      </c>
      <c r="E371" s="7">
        <f t="shared" si="31"/>
        <v>273.01851851851848</v>
      </c>
      <c r="F371">
        <v>154</v>
      </c>
      <c r="G371">
        <f t="shared" si="30"/>
        <v>95.733766233766232</v>
      </c>
      <c r="H371" t="s">
        <v>22</v>
      </c>
      <c r="I371">
        <v>1359871200</v>
      </c>
      <c r="J371">
        <v>1363237200</v>
      </c>
      <c r="K371" t="b">
        <v>0</v>
      </c>
      <c r="L371" t="b">
        <v>1</v>
      </c>
      <c r="M371" t="s">
        <v>269</v>
      </c>
      <c r="N371" t="s">
        <v>21</v>
      </c>
      <c r="O371">
        <v>369</v>
      </c>
      <c r="P371" t="s">
        <v>20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25">
      <c r="A372" t="s">
        <v>792</v>
      </c>
      <c r="B372" s="3" t="s">
        <v>793</v>
      </c>
      <c r="C372">
        <v>112300</v>
      </c>
      <c r="D372">
        <v>178965</v>
      </c>
      <c r="E372" s="7">
        <f t="shared" si="31"/>
        <v>159.36331255565449</v>
      </c>
      <c r="F372">
        <v>5966</v>
      </c>
      <c r="G372">
        <f t="shared" si="30"/>
        <v>29.997485752598056</v>
      </c>
      <c r="H372" t="s">
        <v>22</v>
      </c>
      <c r="I372">
        <v>1555304400</v>
      </c>
      <c r="J372">
        <v>1555822800</v>
      </c>
      <c r="K372" t="b">
        <v>0</v>
      </c>
      <c r="L372" t="b">
        <v>0</v>
      </c>
      <c r="M372" t="s">
        <v>33</v>
      </c>
      <c r="N372" t="s">
        <v>21</v>
      </c>
      <c r="O372">
        <v>370</v>
      </c>
      <c r="P372" t="s">
        <v>20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25">
      <c r="A373" t="s">
        <v>794</v>
      </c>
      <c r="B373" s="3" t="s">
        <v>795</v>
      </c>
      <c r="C373">
        <v>189200</v>
      </c>
      <c r="D373">
        <v>128410</v>
      </c>
      <c r="E373" s="7">
        <f t="shared" si="31"/>
        <v>67.869978858350947</v>
      </c>
      <c r="F373">
        <v>2176</v>
      </c>
      <c r="G373">
        <f t="shared" si="30"/>
        <v>59.011948529411768</v>
      </c>
      <c r="H373" t="s">
        <v>22</v>
      </c>
      <c r="I373">
        <v>1423375200</v>
      </c>
      <c r="J373">
        <v>1427778000</v>
      </c>
      <c r="K373" t="b">
        <v>0</v>
      </c>
      <c r="L373" t="b">
        <v>0</v>
      </c>
      <c r="M373" t="s">
        <v>33</v>
      </c>
      <c r="N373" t="s">
        <v>21</v>
      </c>
      <c r="O373">
        <v>371</v>
      </c>
      <c r="P373" t="s">
        <v>14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.5" x14ac:dyDescent="0.25">
      <c r="A374" t="s">
        <v>796</v>
      </c>
      <c r="B374" s="3" t="s">
        <v>797</v>
      </c>
      <c r="C374">
        <v>900</v>
      </c>
      <c r="D374">
        <v>14324</v>
      </c>
      <c r="E374" s="7">
        <f t="shared" si="31"/>
        <v>1591.5555555555554</v>
      </c>
      <c r="F374">
        <v>169</v>
      </c>
      <c r="G374">
        <f t="shared" si="30"/>
        <v>84.757396449704146</v>
      </c>
      <c r="H374" t="s">
        <v>22</v>
      </c>
      <c r="I374">
        <v>1420696800</v>
      </c>
      <c r="J374">
        <v>1422424800</v>
      </c>
      <c r="K374" t="b">
        <v>0</v>
      </c>
      <c r="L374" t="b">
        <v>1</v>
      </c>
      <c r="M374" t="s">
        <v>42</v>
      </c>
      <c r="N374" t="s">
        <v>21</v>
      </c>
      <c r="O374">
        <v>372</v>
      </c>
      <c r="P374" t="s">
        <v>20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25">
      <c r="A375" t="s">
        <v>798</v>
      </c>
      <c r="B375" s="3" t="s">
        <v>799</v>
      </c>
      <c r="C375">
        <v>22500</v>
      </c>
      <c r="D375">
        <v>164291</v>
      </c>
      <c r="E375" s="7">
        <f t="shared" si="31"/>
        <v>730.18222222222221</v>
      </c>
      <c r="F375">
        <v>2106</v>
      </c>
      <c r="G375">
        <f t="shared" si="30"/>
        <v>78.010921177587846</v>
      </c>
      <c r="H375" t="s">
        <v>22</v>
      </c>
      <c r="I375">
        <v>1502946000</v>
      </c>
      <c r="J375">
        <v>1503637200</v>
      </c>
      <c r="K375" t="b">
        <v>0</v>
      </c>
      <c r="L375" t="b">
        <v>0</v>
      </c>
      <c r="M375" t="s">
        <v>33</v>
      </c>
      <c r="N375" t="s">
        <v>21</v>
      </c>
      <c r="O375">
        <v>373</v>
      </c>
      <c r="P375" t="s">
        <v>20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.5" x14ac:dyDescent="0.25">
      <c r="A376" t="s">
        <v>800</v>
      </c>
      <c r="B376" s="3" t="s">
        <v>801</v>
      </c>
      <c r="C376">
        <v>167400</v>
      </c>
      <c r="D376">
        <v>22073</v>
      </c>
      <c r="E376" s="7">
        <f t="shared" si="31"/>
        <v>13.185782556750297</v>
      </c>
      <c r="F376">
        <v>441</v>
      </c>
      <c r="G376">
        <f t="shared" si="30"/>
        <v>50.05215419501134</v>
      </c>
      <c r="H376" t="s">
        <v>22</v>
      </c>
      <c r="I376">
        <v>1547186400</v>
      </c>
      <c r="J376">
        <v>1547618400</v>
      </c>
      <c r="K376" t="b">
        <v>0</v>
      </c>
      <c r="L376" t="b">
        <v>1</v>
      </c>
      <c r="M376" t="s">
        <v>42</v>
      </c>
      <c r="N376" t="s">
        <v>21</v>
      </c>
      <c r="O376">
        <v>374</v>
      </c>
      <c r="P376" t="s">
        <v>14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.5" x14ac:dyDescent="0.25">
      <c r="A377" t="s">
        <v>802</v>
      </c>
      <c r="B377" s="3" t="s">
        <v>803</v>
      </c>
      <c r="C377">
        <v>2700</v>
      </c>
      <c r="D377">
        <v>1479</v>
      </c>
      <c r="E377" s="7">
        <f t="shared" si="31"/>
        <v>54.777777777777779</v>
      </c>
      <c r="F377">
        <v>25</v>
      </c>
      <c r="G377">
        <f t="shared" si="30"/>
        <v>59.16</v>
      </c>
      <c r="H377" t="s">
        <v>22</v>
      </c>
      <c r="I377">
        <v>1444971600</v>
      </c>
      <c r="J377">
        <v>1449900000</v>
      </c>
      <c r="K377" t="b">
        <v>0</v>
      </c>
      <c r="L377" t="b">
        <v>0</v>
      </c>
      <c r="M377" t="s">
        <v>60</v>
      </c>
      <c r="N377" t="s">
        <v>21</v>
      </c>
      <c r="O377">
        <v>375</v>
      </c>
      <c r="P377" t="s">
        <v>14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25">
      <c r="A378" t="s">
        <v>804</v>
      </c>
      <c r="B378" s="3" t="s">
        <v>805</v>
      </c>
      <c r="C378">
        <v>3400</v>
      </c>
      <c r="D378">
        <v>12275</v>
      </c>
      <c r="E378" s="7">
        <f t="shared" si="31"/>
        <v>361.02941176470591</v>
      </c>
      <c r="F378">
        <v>131</v>
      </c>
      <c r="G378">
        <f t="shared" si="30"/>
        <v>93.702290076335885</v>
      </c>
      <c r="H378" t="s">
        <v>22</v>
      </c>
      <c r="I378">
        <v>1404622800</v>
      </c>
      <c r="J378">
        <v>1405141200</v>
      </c>
      <c r="K378" t="b">
        <v>0</v>
      </c>
      <c r="L378" t="b">
        <v>0</v>
      </c>
      <c r="M378" t="s">
        <v>23</v>
      </c>
      <c r="N378" t="s">
        <v>21</v>
      </c>
      <c r="O378">
        <v>376</v>
      </c>
      <c r="P378" t="s">
        <v>20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25">
      <c r="A379" t="s">
        <v>806</v>
      </c>
      <c r="B379" s="3" t="s">
        <v>807</v>
      </c>
      <c r="C379">
        <v>49700</v>
      </c>
      <c r="D379">
        <v>5098</v>
      </c>
      <c r="E379" s="7">
        <f t="shared" si="31"/>
        <v>10.257545271629779</v>
      </c>
      <c r="F379">
        <v>127</v>
      </c>
      <c r="G379">
        <f t="shared" si="30"/>
        <v>40.14173228346457</v>
      </c>
      <c r="H379" t="s">
        <v>22</v>
      </c>
      <c r="I379">
        <v>1571720400</v>
      </c>
      <c r="J379">
        <v>1572933600</v>
      </c>
      <c r="K379" t="b">
        <v>0</v>
      </c>
      <c r="L379" t="b">
        <v>0</v>
      </c>
      <c r="M379" t="s">
        <v>33</v>
      </c>
      <c r="N379" t="s">
        <v>21</v>
      </c>
      <c r="O379">
        <v>377</v>
      </c>
      <c r="P379" t="s">
        <v>14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25">
      <c r="A380" t="s">
        <v>808</v>
      </c>
      <c r="B380" s="3" t="s">
        <v>809</v>
      </c>
      <c r="C380">
        <v>178200</v>
      </c>
      <c r="D380">
        <v>24882</v>
      </c>
      <c r="E380" s="7">
        <f t="shared" si="31"/>
        <v>13.962962962962964</v>
      </c>
      <c r="F380">
        <v>355</v>
      </c>
      <c r="G380">
        <f t="shared" si="30"/>
        <v>70.090140845070422</v>
      </c>
      <c r="H380" t="s">
        <v>22</v>
      </c>
      <c r="I380">
        <v>1526878800</v>
      </c>
      <c r="J380">
        <v>1530162000</v>
      </c>
      <c r="K380" t="b">
        <v>0</v>
      </c>
      <c r="L380" t="b">
        <v>0</v>
      </c>
      <c r="M380" t="s">
        <v>42</v>
      </c>
      <c r="N380" t="s">
        <v>21</v>
      </c>
      <c r="O380">
        <v>378</v>
      </c>
      <c r="P380" t="s">
        <v>14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25">
      <c r="A381" t="s">
        <v>810</v>
      </c>
      <c r="B381" s="3" t="s">
        <v>811</v>
      </c>
      <c r="C381">
        <v>7200</v>
      </c>
      <c r="D381">
        <v>2912</v>
      </c>
      <c r="E381" s="7">
        <f t="shared" si="31"/>
        <v>40.444444444444443</v>
      </c>
      <c r="F381">
        <v>44</v>
      </c>
      <c r="G381">
        <f t="shared" si="30"/>
        <v>66.181818181818187</v>
      </c>
      <c r="H381" t="s">
        <v>41</v>
      </c>
      <c r="I381">
        <v>1319691600</v>
      </c>
      <c r="J381">
        <v>1320904800</v>
      </c>
      <c r="K381" t="b">
        <v>0</v>
      </c>
      <c r="L381" t="b">
        <v>0</v>
      </c>
      <c r="M381" t="s">
        <v>33</v>
      </c>
      <c r="N381" t="s">
        <v>40</v>
      </c>
      <c r="O381">
        <v>379</v>
      </c>
      <c r="P381" t="s">
        <v>14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.5" x14ac:dyDescent="0.25">
      <c r="A382" t="s">
        <v>812</v>
      </c>
      <c r="B382" s="3" t="s">
        <v>813</v>
      </c>
      <c r="C382">
        <v>2500</v>
      </c>
      <c r="D382">
        <v>4008</v>
      </c>
      <c r="E382" s="7">
        <f t="shared" si="31"/>
        <v>160.32</v>
      </c>
      <c r="F382">
        <v>84</v>
      </c>
      <c r="G382">
        <f t="shared" si="30"/>
        <v>47.714285714285715</v>
      </c>
      <c r="H382" t="s">
        <v>22</v>
      </c>
      <c r="I382">
        <v>1371963600</v>
      </c>
      <c r="J382">
        <v>1372395600</v>
      </c>
      <c r="K382" t="b">
        <v>0</v>
      </c>
      <c r="L382" t="b">
        <v>0</v>
      </c>
      <c r="M382" t="s">
        <v>33</v>
      </c>
      <c r="N382" t="s">
        <v>21</v>
      </c>
      <c r="O382">
        <v>380</v>
      </c>
      <c r="P382" t="s">
        <v>20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25">
      <c r="A383" t="s">
        <v>814</v>
      </c>
      <c r="B383" s="3" t="s">
        <v>815</v>
      </c>
      <c r="C383">
        <v>5300</v>
      </c>
      <c r="D383">
        <v>9749</v>
      </c>
      <c r="E383" s="7">
        <f t="shared" si="31"/>
        <v>183.9433962264151</v>
      </c>
      <c r="F383">
        <v>155</v>
      </c>
      <c r="G383">
        <f t="shared" si="30"/>
        <v>62.896774193548389</v>
      </c>
      <c r="H383" t="s">
        <v>22</v>
      </c>
      <c r="I383">
        <v>1433739600</v>
      </c>
      <c r="J383">
        <v>1437714000</v>
      </c>
      <c r="K383" t="b">
        <v>0</v>
      </c>
      <c r="L383" t="b">
        <v>0</v>
      </c>
      <c r="M383" t="s">
        <v>33</v>
      </c>
      <c r="N383" t="s">
        <v>21</v>
      </c>
      <c r="O383">
        <v>381</v>
      </c>
      <c r="P383" t="s">
        <v>20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.5" x14ac:dyDescent="0.25">
      <c r="A384" t="s">
        <v>816</v>
      </c>
      <c r="B384" s="3" t="s">
        <v>817</v>
      </c>
      <c r="C384">
        <v>9100</v>
      </c>
      <c r="D384">
        <v>5803</v>
      </c>
      <c r="E384" s="7">
        <f t="shared" si="31"/>
        <v>63.769230769230766</v>
      </c>
      <c r="F384">
        <v>67</v>
      </c>
      <c r="G384">
        <f t="shared" si="30"/>
        <v>86.611940298507463</v>
      </c>
      <c r="H384" t="s">
        <v>22</v>
      </c>
      <c r="I384">
        <v>1508130000</v>
      </c>
      <c r="J384">
        <v>1509771600</v>
      </c>
      <c r="K384" t="b">
        <v>0</v>
      </c>
      <c r="L384" t="b">
        <v>0</v>
      </c>
      <c r="M384" t="s">
        <v>122</v>
      </c>
      <c r="N384" t="s">
        <v>21</v>
      </c>
      <c r="O384">
        <v>382</v>
      </c>
      <c r="P384" t="s">
        <v>14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25">
      <c r="A385" t="s">
        <v>818</v>
      </c>
      <c r="B385" s="3" t="s">
        <v>819</v>
      </c>
      <c r="C385">
        <v>6300</v>
      </c>
      <c r="D385">
        <v>14199</v>
      </c>
      <c r="E385" s="7">
        <f t="shared" si="31"/>
        <v>225.38095238095238</v>
      </c>
      <c r="F385">
        <v>189</v>
      </c>
      <c r="G385">
        <f t="shared" si="30"/>
        <v>75.126984126984127</v>
      </c>
      <c r="H385" t="s">
        <v>22</v>
      </c>
      <c r="I385">
        <v>1550037600</v>
      </c>
      <c r="J385">
        <v>1550556000</v>
      </c>
      <c r="K385" t="b">
        <v>0</v>
      </c>
      <c r="L385" t="b">
        <v>1</v>
      </c>
      <c r="M385" t="s">
        <v>17</v>
      </c>
      <c r="N385" t="s">
        <v>21</v>
      </c>
      <c r="O385">
        <v>383</v>
      </c>
      <c r="P385" t="s">
        <v>20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25">
      <c r="A386" t="s">
        <v>820</v>
      </c>
      <c r="B386" s="3" t="s">
        <v>821</v>
      </c>
      <c r="C386">
        <v>114400</v>
      </c>
      <c r="D386">
        <v>196779</v>
      </c>
      <c r="E386" s="7">
        <f t="shared" si="31"/>
        <v>172.00961538461539</v>
      </c>
      <c r="F386">
        <v>4799</v>
      </c>
      <c r="G386">
        <f t="shared" ref="G386:G449" si="36">IF(F386 = 0, 0, D386/F386)</f>
        <v>41.004167534903104</v>
      </c>
      <c r="H386" t="s">
        <v>22</v>
      </c>
      <c r="I386">
        <v>1486706400</v>
      </c>
      <c r="J386">
        <v>1489039200</v>
      </c>
      <c r="K386" t="b">
        <v>1</v>
      </c>
      <c r="L386" t="b">
        <v>1</v>
      </c>
      <c r="M386" t="s">
        <v>42</v>
      </c>
      <c r="N386" t="s">
        <v>21</v>
      </c>
      <c r="O386">
        <v>384</v>
      </c>
      <c r="P386" t="s">
        <v>20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.5" x14ac:dyDescent="0.25">
      <c r="A387" t="s">
        <v>822</v>
      </c>
      <c r="B387" s="3" t="s">
        <v>823</v>
      </c>
      <c r="C387">
        <v>38900</v>
      </c>
      <c r="D387">
        <v>56859</v>
      </c>
      <c r="E387" s="7">
        <f t="shared" ref="E387:E450" si="37">D387/C387*100</f>
        <v>146.16709511568124</v>
      </c>
      <c r="F387">
        <v>1137</v>
      </c>
      <c r="G387">
        <f t="shared" si="36"/>
        <v>50.007915567282325</v>
      </c>
      <c r="H387" t="s">
        <v>22</v>
      </c>
      <c r="I387">
        <v>1553835600</v>
      </c>
      <c r="J387">
        <v>1556600400</v>
      </c>
      <c r="K387" t="b">
        <v>0</v>
      </c>
      <c r="L387" t="b">
        <v>0</v>
      </c>
      <c r="M387" t="s">
        <v>68</v>
      </c>
      <c r="N387" t="s">
        <v>21</v>
      </c>
      <c r="O387">
        <v>385</v>
      </c>
      <c r="P387" t="s">
        <v>20</v>
      </c>
      <c r="Q387" t="str">
        <f t="shared" ref="Q387:Q450" si="38">LEFT(M387, FIND("/", M387) - 1)</f>
        <v>publishing</v>
      </c>
      <c r="R387" t="str">
        <f t="shared" ref="R387:R450" si="39">MID(M387, FIND("/", M387) + 1, LEN(M387))</f>
        <v>nonfiction</v>
      </c>
      <c r="S387" s="10">
        <f t="shared" ref="S387:S450" si="40">(((I387/60)/60)/24)+DATE(1970,1,1)</f>
        <v>43553.208333333328</v>
      </c>
      <c r="T387" s="10">
        <f t="shared" ref="T387:T450" si="41">(((J387/60)/60)/24)+DATE(1970,1,1)</f>
        <v>43585.208333333328</v>
      </c>
    </row>
    <row r="388" spans="1:20" ht="31.5" x14ac:dyDescent="0.25">
      <c r="A388" t="s">
        <v>824</v>
      </c>
      <c r="B388" s="3" t="s">
        <v>825</v>
      </c>
      <c r="C388">
        <v>135500</v>
      </c>
      <c r="D388">
        <v>103554</v>
      </c>
      <c r="E388" s="7">
        <f t="shared" si="37"/>
        <v>76.42361623616236</v>
      </c>
      <c r="F388">
        <v>1068</v>
      </c>
      <c r="G388">
        <f t="shared" si="36"/>
        <v>96.960674157303373</v>
      </c>
      <c r="H388" t="s">
        <v>22</v>
      </c>
      <c r="I388">
        <v>1277528400</v>
      </c>
      <c r="J388">
        <v>1278565200</v>
      </c>
      <c r="K388" t="b">
        <v>0</v>
      </c>
      <c r="L388" t="b">
        <v>0</v>
      </c>
      <c r="M388" t="s">
        <v>33</v>
      </c>
      <c r="N388" t="s">
        <v>21</v>
      </c>
      <c r="O388">
        <v>386</v>
      </c>
      <c r="P388" t="s">
        <v>14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25">
      <c r="A389" t="s">
        <v>826</v>
      </c>
      <c r="B389" s="3" t="s">
        <v>827</v>
      </c>
      <c r="C389">
        <v>109000</v>
      </c>
      <c r="D389">
        <v>42795</v>
      </c>
      <c r="E389" s="7">
        <f t="shared" si="37"/>
        <v>39.261467889908261</v>
      </c>
      <c r="F389">
        <v>424</v>
      </c>
      <c r="G389">
        <f t="shared" si="36"/>
        <v>100.93160377358491</v>
      </c>
      <c r="H389" t="s">
        <v>22</v>
      </c>
      <c r="I389">
        <v>1339477200</v>
      </c>
      <c r="J389">
        <v>1339909200</v>
      </c>
      <c r="K389" t="b">
        <v>0</v>
      </c>
      <c r="L389" t="b">
        <v>0</v>
      </c>
      <c r="M389" t="s">
        <v>65</v>
      </c>
      <c r="N389" t="s">
        <v>21</v>
      </c>
      <c r="O389">
        <v>387</v>
      </c>
      <c r="P389" t="s">
        <v>14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25">
      <c r="A390" t="s">
        <v>828</v>
      </c>
      <c r="B390" s="3" t="s">
        <v>829</v>
      </c>
      <c r="C390">
        <v>114800</v>
      </c>
      <c r="D390">
        <v>12938</v>
      </c>
      <c r="E390" s="7">
        <f t="shared" si="37"/>
        <v>11.270034843205574</v>
      </c>
      <c r="F390">
        <v>145</v>
      </c>
      <c r="G390">
        <f t="shared" si="36"/>
        <v>89.227586206896547</v>
      </c>
      <c r="H390" t="s">
        <v>99</v>
      </c>
      <c r="I390">
        <v>1325656800</v>
      </c>
      <c r="J390">
        <v>1325829600</v>
      </c>
      <c r="K390" t="b">
        <v>0</v>
      </c>
      <c r="L390" t="b">
        <v>0</v>
      </c>
      <c r="M390" t="s">
        <v>60</v>
      </c>
      <c r="N390" t="s">
        <v>98</v>
      </c>
      <c r="O390">
        <v>388</v>
      </c>
      <c r="P390" t="s">
        <v>74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25">
      <c r="A391" t="s">
        <v>830</v>
      </c>
      <c r="B391" s="3" t="s">
        <v>831</v>
      </c>
      <c r="C391">
        <v>83000</v>
      </c>
      <c r="D391">
        <v>101352</v>
      </c>
      <c r="E391" s="7">
        <f t="shared" si="37"/>
        <v>122.11084337349398</v>
      </c>
      <c r="F391">
        <v>1152</v>
      </c>
      <c r="G391">
        <f t="shared" si="36"/>
        <v>87.979166666666671</v>
      </c>
      <c r="H391" t="s">
        <v>22</v>
      </c>
      <c r="I391">
        <v>1288242000</v>
      </c>
      <c r="J391">
        <v>1290578400</v>
      </c>
      <c r="K391" t="b">
        <v>0</v>
      </c>
      <c r="L391" t="b">
        <v>0</v>
      </c>
      <c r="M391" t="s">
        <v>33</v>
      </c>
      <c r="N391" t="s">
        <v>21</v>
      </c>
      <c r="O391">
        <v>389</v>
      </c>
      <c r="P391" t="s">
        <v>20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25">
      <c r="A392" t="s">
        <v>832</v>
      </c>
      <c r="B392" s="3" t="s">
        <v>833</v>
      </c>
      <c r="C392">
        <v>2400</v>
      </c>
      <c r="D392">
        <v>4477</v>
      </c>
      <c r="E392" s="7">
        <f t="shared" si="37"/>
        <v>186.54166666666669</v>
      </c>
      <c r="F392">
        <v>50</v>
      </c>
      <c r="G392">
        <f t="shared" si="36"/>
        <v>89.54</v>
      </c>
      <c r="H392" t="s">
        <v>22</v>
      </c>
      <c r="I392">
        <v>1379048400</v>
      </c>
      <c r="J392">
        <v>1380344400</v>
      </c>
      <c r="K392" t="b">
        <v>0</v>
      </c>
      <c r="L392" t="b">
        <v>0</v>
      </c>
      <c r="M392" t="s">
        <v>122</v>
      </c>
      <c r="N392" t="s">
        <v>21</v>
      </c>
      <c r="O392">
        <v>390</v>
      </c>
      <c r="P392" t="s">
        <v>20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25">
      <c r="A393" t="s">
        <v>834</v>
      </c>
      <c r="B393" s="3" t="s">
        <v>835</v>
      </c>
      <c r="C393">
        <v>60400</v>
      </c>
      <c r="D393">
        <v>4393</v>
      </c>
      <c r="E393" s="7">
        <f t="shared" si="37"/>
        <v>7.2731788079470201</v>
      </c>
      <c r="F393">
        <v>151</v>
      </c>
      <c r="G393">
        <f t="shared" si="36"/>
        <v>29.09271523178808</v>
      </c>
      <c r="H393" t="s">
        <v>22</v>
      </c>
      <c r="I393">
        <v>1389679200</v>
      </c>
      <c r="J393">
        <v>1389852000</v>
      </c>
      <c r="K393" t="b">
        <v>0</v>
      </c>
      <c r="L393" t="b">
        <v>0</v>
      </c>
      <c r="M393" t="s">
        <v>68</v>
      </c>
      <c r="N393" t="s">
        <v>21</v>
      </c>
      <c r="O393">
        <v>391</v>
      </c>
      <c r="P393" t="s">
        <v>14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.5" x14ac:dyDescent="0.25">
      <c r="A394" t="s">
        <v>836</v>
      </c>
      <c r="B394" s="3" t="s">
        <v>837</v>
      </c>
      <c r="C394">
        <v>102900</v>
      </c>
      <c r="D394">
        <v>67546</v>
      </c>
      <c r="E394" s="7">
        <f t="shared" si="37"/>
        <v>65.642371234207957</v>
      </c>
      <c r="F394">
        <v>1608</v>
      </c>
      <c r="G394">
        <f t="shared" si="36"/>
        <v>42.006218905472636</v>
      </c>
      <c r="H394" t="s">
        <v>22</v>
      </c>
      <c r="I394">
        <v>1294293600</v>
      </c>
      <c r="J394">
        <v>1294466400</v>
      </c>
      <c r="K394" t="b">
        <v>0</v>
      </c>
      <c r="L394" t="b">
        <v>0</v>
      </c>
      <c r="M394" t="s">
        <v>65</v>
      </c>
      <c r="N394" t="s">
        <v>21</v>
      </c>
      <c r="O394">
        <v>392</v>
      </c>
      <c r="P394" t="s">
        <v>14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25">
      <c r="A395" t="s">
        <v>838</v>
      </c>
      <c r="B395" s="3" t="s">
        <v>839</v>
      </c>
      <c r="C395">
        <v>62800</v>
      </c>
      <c r="D395">
        <v>143788</v>
      </c>
      <c r="E395" s="7">
        <f t="shared" si="37"/>
        <v>228.96178343949046</v>
      </c>
      <c r="F395">
        <v>3059</v>
      </c>
      <c r="G395">
        <f t="shared" si="36"/>
        <v>47.004903563255965</v>
      </c>
      <c r="H395" t="s">
        <v>16</v>
      </c>
      <c r="I395">
        <v>1500267600</v>
      </c>
      <c r="J395">
        <v>1500354000</v>
      </c>
      <c r="K395" t="b">
        <v>0</v>
      </c>
      <c r="L395" t="b">
        <v>0</v>
      </c>
      <c r="M395" t="s">
        <v>159</v>
      </c>
      <c r="N395" t="s">
        <v>15</v>
      </c>
      <c r="O395">
        <v>393</v>
      </c>
      <c r="P395" t="s">
        <v>20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25">
      <c r="A396" t="s">
        <v>840</v>
      </c>
      <c r="B396" s="3" t="s">
        <v>841</v>
      </c>
      <c r="C396">
        <v>800</v>
      </c>
      <c r="D396">
        <v>3755</v>
      </c>
      <c r="E396" s="7">
        <f t="shared" si="37"/>
        <v>469.37499999999994</v>
      </c>
      <c r="F396">
        <v>34</v>
      </c>
      <c r="G396">
        <f t="shared" si="36"/>
        <v>110.44117647058823</v>
      </c>
      <c r="H396" t="s">
        <v>22</v>
      </c>
      <c r="I396">
        <v>1375074000</v>
      </c>
      <c r="J396">
        <v>1375938000</v>
      </c>
      <c r="K396" t="b">
        <v>0</v>
      </c>
      <c r="L396" t="b">
        <v>1</v>
      </c>
      <c r="M396" t="s">
        <v>42</v>
      </c>
      <c r="N396" t="s">
        <v>21</v>
      </c>
      <c r="O396">
        <v>394</v>
      </c>
      <c r="P396" t="s">
        <v>20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.5" x14ac:dyDescent="0.25">
      <c r="A397" t="s">
        <v>295</v>
      </c>
      <c r="B397" s="3" t="s">
        <v>842</v>
      </c>
      <c r="C397">
        <v>7100</v>
      </c>
      <c r="D397">
        <v>9238</v>
      </c>
      <c r="E397" s="7">
        <f t="shared" si="37"/>
        <v>130.11267605633802</v>
      </c>
      <c r="F397">
        <v>220</v>
      </c>
      <c r="G397">
        <f t="shared" si="36"/>
        <v>41.990909090909092</v>
      </c>
      <c r="H397" t="s">
        <v>22</v>
      </c>
      <c r="I397">
        <v>1323324000</v>
      </c>
      <c r="J397">
        <v>1323410400</v>
      </c>
      <c r="K397" t="b">
        <v>1</v>
      </c>
      <c r="L397" t="b">
        <v>0</v>
      </c>
      <c r="M397" t="s">
        <v>33</v>
      </c>
      <c r="N397" t="s">
        <v>21</v>
      </c>
      <c r="O397">
        <v>395</v>
      </c>
      <c r="P397" t="s">
        <v>20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25">
      <c r="A398" t="s">
        <v>843</v>
      </c>
      <c r="B398" s="3" t="s">
        <v>844</v>
      </c>
      <c r="C398">
        <v>46100</v>
      </c>
      <c r="D398">
        <v>77012</v>
      </c>
      <c r="E398" s="7">
        <f t="shared" si="37"/>
        <v>167.05422993492408</v>
      </c>
      <c r="F398">
        <v>1604</v>
      </c>
      <c r="G398">
        <f t="shared" si="36"/>
        <v>48.012468827930178</v>
      </c>
      <c r="H398" t="s">
        <v>27</v>
      </c>
      <c r="I398">
        <v>1538715600</v>
      </c>
      <c r="J398">
        <v>1539406800</v>
      </c>
      <c r="K398" t="b">
        <v>0</v>
      </c>
      <c r="L398" t="b">
        <v>0</v>
      </c>
      <c r="M398" t="s">
        <v>53</v>
      </c>
      <c r="N398" t="s">
        <v>26</v>
      </c>
      <c r="O398">
        <v>396</v>
      </c>
      <c r="P398" t="s">
        <v>20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25">
      <c r="A399" t="s">
        <v>845</v>
      </c>
      <c r="B399" s="3" t="s">
        <v>846</v>
      </c>
      <c r="C399">
        <v>8100</v>
      </c>
      <c r="D399">
        <v>14083</v>
      </c>
      <c r="E399" s="7">
        <f t="shared" si="37"/>
        <v>173.8641975308642</v>
      </c>
      <c r="F399">
        <v>454</v>
      </c>
      <c r="G399">
        <f t="shared" si="36"/>
        <v>31.019823788546255</v>
      </c>
      <c r="H399" t="s">
        <v>22</v>
      </c>
      <c r="I399">
        <v>1369285200</v>
      </c>
      <c r="J399">
        <v>1369803600</v>
      </c>
      <c r="K399" t="b">
        <v>0</v>
      </c>
      <c r="L399" t="b">
        <v>0</v>
      </c>
      <c r="M399" t="s">
        <v>23</v>
      </c>
      <c r="N399" t="s">
        <v>21</v>
      </c>
      <c r="O399">
        <v>397</v>
      </c>
      <c r="P399" t="s">
        <v>20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x14ac:dyDescent="0.25">
      <c r="A400" t="s">
        <v>847</v>
      </c>
      <c r="B400" s="3" t="s">
        <v>848</v>
      </c>
      <c r="C400">
        <v>1700</v>
      </c>
      <c r="D400">
        <v>12202</v>
      </c>
      <c r="E400" s="7">
        <f t="shared" si="37"/>
        <v>717.76470588235293</v>
      </c>
      <c r="F400">
        <v>123</v>
      </c>
      <c r="G400">
        <f t="shared" si="36"/>
        <v>99.203252032520325</v>
      </c>
      <c r="H400" t="s">
        <v>108</v>
      </c>
      <c r="I400">
        <v>1525755600</v>
      </c>
      <c r="J400">
        <v>1525928400</v>
      </c>
      <c r="K400" t="b">
        <v>0</v>
      </c>
      <c r="L400" t="b">
        <v>1</v>
      </c>
      <c r="M400" t="s">
        <v>71</v>
      </c>
      <c r="N400" t="s">
        <v>107</v>
      </c>
      <c r="O400">
        <v>398</v>
      </c>
      <c r="P400" t="s">
        <v>20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25">
      <c r="A401" t="s">
        <v>849</v>
      </c>
      <c r="B401" s="3" t="s">
        <v>850</v>
      </c>
      <c r="C401">
        <v>97300</v>
      </c>
      <c r="D401">
        <v>62127</v>
      </c>
      <c r="E401" s="7">
        <f t="shared" si="37"/>
        <v>63.850976361767728</v>
      </c>
      <c r="F401">
        <v>941</v>
      </c>
      <c r="G401">
        <f t="shared" si="36"/>
        <v>66.022316684378325</v>
      </c>
      <c r="H401" t="s">
        <v>22</v>
      </c>
      <c r="I401">
        <v>1296626400</v>
      </c>
      <c r="J401">
        <v>1297231200</v>
      </c>
      <c r="K401" t="b">
        <v>0</v>
      </c>
      <c r="L401" t="b">
        <v>0</v>
      </c>
      <c r="M401" t="s">
        <v>60</v>
      </c>
      <c r="N401" t="s">
        <v>21</v>
      </c>
      <c r="O401">
        <v>399</v>
      </c>
      <c r="P401" t="s">
        <v>14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.5" x14ac:dyDescent="0.25">
      <c r="A402" t="s">
        <v>851</v>
      </c>
      <c r="B402" s="3" t="s">
        <v>852</v>
      </c>
      <c r="C402">
        <v>100</v>
      </c>
      <c r="D402">
        <v>2</v>
      </c>
      <c r="E402" s="7">
        <f t="shared" si="37"/>
        <v>2</v>
      </c>
      <c r="F402">
        <v>1</v>
      </c>
      <c r="G402">
        <f t="shared" si="36"/>
        <v>2</v>
      </c>
      <c r="H402" t="s">
        <v>22</v>
      </c>
      <c r="I402">
        <v>1376629200</v>
      </c>
      <c r="J402">
        <v>1378530000</v>
      </c>
      <c r="K402" t="b">
        <v>0</v>
      </c>
      <c r="L402" t="b">
        <v>1</v>
      </c>
      <c r="M402" t="s">
        <v>122</v>
      </c>
      <c r="N402" t="s">
        <v>21</v>
      </c>
      <c r="O402">
        <v>400</v>
      </c>
      <c r="P402" t="s">
        <v>14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25">
      <c r="A403" t="s">
        <v>853</v>
      </c>
      <c r="B403" s="3" t="s">
        <v>854</v>
      </c>
      <c r="C403">
        <v>900</v>
      </c>
      <c r="D403">
        <v>13772</v>
      </c>
      <c r="E403" s="7">
        <f t="shared" si="37"/>
        <v>1530.2222222222222</v>
      </c>
      <c r="F403">
        <v>299</v>
      </c>
      <c r="G403">
        <f t="shared" si="36"/>
        <v>46.060200668896321</v>
      </c>
      <c r="H403" t="s">
        <v>22</v>
      </c>
      <c r="I403">
        <v>1572152400</v>
      </c>
      <c r="J403">
        <v>1572152400</v>
      </c>
      <c r="K403" t="b">
        <v>0</v>
      </c>
      <c r="L403" t="b">
        <v>0</v>
      </c>
      <c r="M403" t="s">
        <v>33</v>
      </c>
      <c r="N403" t="s">
        <v>21</v>
      </c>
      <c r="O403">
        <v>401</v>
      </c>
      <c r="P403" t="s">
        <v>20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25">
      <c r="A404" t="s">
        <v>855</v>
      </c>
      <c r="B404" s="3" t="s">
        <v>856</v>
      </c>
      <c r="C404">
        <v>7300</v>
      </c>
      <c r="D404">
        <v>2946</v>
      </c>
      <c r="E404" s="7">
        <f t="shared" si="37"/>
        <v>40.356164383561641</v>
      </c>
      <c r="F404">
        <v>40</v>
      </c>
      <c r="G404">
        <f t="shared" si="36"/>
        <v>73.650000000000006</v>
      </c>
      <c r="H404" t="s">
        <v>22</v>
      </c>
      <c r="I404">
        <v>1325829600</v>
      </c>
      <c r="J404">
        <v>1329890400</v>
      </c>
      <c r="K404" t="b">
        <v>0</v>
      </c>
      <c r="L404" t="b">
        <v>1</v>
      </c>
      <c r="M404" t="s">
        <v>100</v>
      </c>
      <c r="N404" t="s">
        <v>21</v>
      </c>
      <c r="O404">
        <v>402</v>
      </c>
      <c r="P404" t="s">
        <v>14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25">
      <c r="A405" t="s">
        <v>857</v>
      </c>
      <c r="B405" s="3" t="s">
        <v>858</v>
      </c>
      <c r="C405">
        <v>195800</v>
      </c>
      <c r="D405">
        <v>168820</v>
      </c>
      <c r="E405" s="7">
        <f t="shared" si="37"/>
        <v>86.220633299284984</v>
      </c>
      <c r="F405">
        <v>3015</v>
      </c>
      <c r="G405">
        <f t="shared" si="36"/>
        <v>55.99336650082919</v>
      </c>
      <c r="H405" t="s">
        <v>16</v>
      </c>
      <c r="I405">
        <v>1273640400</v>
      </c>
      <c r="J405">
        <v>1276750800</v>
      </c>
      <c r="K405" t="b">
        <v>0</v>
      </c>
      <c r="L405" t="b">
        <v>1</v>
      </c>
      <c r="M405" t="s">
        <v>33</v>
      </c>
      <c r="N405" t="s">
        <v>15</v>
      </c>
      <c r="O405">
        <v>403</v>
      </c>
      <c r="P405" t="s">
        <v>14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25">
      <c r="A406" t="s">
        <v>859</v>
      </c>
      <c r="B406" s="3" t="s">
        <v>860</v>
      </c>
      <c r="C406">
        <v>48900</v>
      </c>
      <c r="D406">
        <v>154321</v>
      </c>
      <c r="E406" s="7">
        <f t="shared" si="37"/>
        <v>315.58486707566465</v>
      </c>
      <c r="F406">
        <v>2237</v>
      </c>
      <c r="G406">
        <f t="shared" si="36"/>
        <v>68.985695127402778</v>
      </c>
      <c r="H406" t="s">
        <v>22</v>
      </c>
      <c r="I406">
        <v>1510639200</v>
      </c>
      <c r="J406">
        <v>1510898400</v>
      </c>
      <c r="K406" t="b">
        <v>0</v>
      </c>
      <c r="L406" t="b">
        <v>0</v>
      </c>
      <c r="M406" t="s">
        <v>33</v>
      </c>
      <c r="N406" t="s">
        <v>21</v>
      </c>
      <c r="O406">
        <v>404</v>
      </c>
      <c r="P406" t="s">
        <v>20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25">
      <c r="A407" t="s">
        <v>861</v>
      </c>
      <c r="B407" s="3" t="s">
        <v>862</v>
      </c>
      <c r="C407">
        <v>29600</v>
      </c>
      <c r="D407">
        <v>26527</v>
      </c>
      <c r="E407" s="7">
        <f t="shared" si="37"/>
        <v>89.618243243243242</v>
      </c>
      <c r="F407">
        <v>435</v>
      </c>
      <c r="G407">
        <f t="shared" si="36"/>
        <v>60.981609195402299</v>
      </c>
      <c r="H407" t="s">
        <v>22</v>
      </c>
      <c r="I407">
        <v>1528088400</v>
      </c>
      <c r="J407">
        <v>1532408400</v>
      </c>
      <c r="K407" t="b">
        <v>0</v>
      </c>
      <c r="L407" t="b">
        <v>0</v>
      </c>
      <c r="M407" t="s">
        <v>33</v>
      </c>
      <c r="N407" t="s">
        <v>21</v>
      </c>
      <c r="O407">
        <v>405</v>
      </c>
      <c r="P407" t="s">
        <v>14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25">
      <c r="A408" t="s">
        <v>863</v>
      </c>
      <c r="B408" s="3" t="s">
        <v>864</v>
      </c>
      <c r="C408">
        <v>39300</v>
      </c>
      <c r="D408">
        <v>71583</v>
      </c>
      <c r="E408" s="7">
        <f t="shared" si="37"/>
        <v>182.14503816793894</v>
      </c>
      <c r="F408">
        <v>645</v>
      </c>
      <c r="G408">
        <f t="shared" si="36"/>
        <v>110.98139534883721</v>
      </c>
      <c r="H408" t="s">
        <v>22</v>
      </c>
      <c r="I408">
        <v>1359525600</v>
      </c>
      <c r="J408">
        <v>1360562400</v>
      </c>
      <c r="K408" t="b">
        <v>1</v>
      </c>
      <c r="L408" t="b">
        <v>0</v>
      </c>
      <c r="M408" t="s">
        <v>42</v>
      </c>
      <c r="N408" t="s">
        <v>21</v>
      </c>
      <c r="O408">
        <v>406</v>
      </c>
      <c r="P408" t="s">
        <v>20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25">
      <c r="A409" t="s">
        <v>865</v>
      </c>
      <c r="B409" s="3" t="s">
        <v>866</v>
      </c>
      <c r="C409">
        <v>3400</v>
      </c>
      <c r="D409">
        <v>12100</v>
      </c>
      <c r="E409" s="7">
        <f t="shared" si="37"/>
        <v>355.88235294117646</v>
      </c>
      <c r="F409">
        <v>484</v>
      </c>
      <c r="G409">
        <f t="shared" si="36"/>
        <v>25</v>
      </c>
      <c r="H409" t="s">
        <v>37</v>
      </c>
      <c r="I409">
        <v>1570942800</v>
      </c>
      <c r="J409">
        <v>1571547600</v>
      </c>
      <c r="K409" t="b">
        <v>0</v>
      </c>
      <c r="L409" t="b">
        <v>0</v>
      </c>
      <c r="M409" t="s">
        <v>33</v>
      </c>
      <c r="N409" t="s">
        <v>36</v>
      </c>
      <c r="O409">
        <v>407</v>
      </c>
      <c r="P409" t="s">
        <v>20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25">
      <c r="A410" t="s">
        <v>867</v>
      </c>
      <c r="B410" s="3" t="s">
        <v>868</v>
      </c>
      <c r="C410">
        <v>9200</v>
      </c>
      <c r="D410">
        <v>12129</v>
      </c>
      <c r="E410" s="7">
        <f t="shared" si="37"/>
        <v>131.83695652173913</v>
      </c>
      <c r="F410">
        <v>154</v>
      </c>
      <c r="G410">
        <f t="shared" si="36"/>
        <v>78.759740259740255</v>
      </c>
      <c r="H410" t="s">
        <v>16</v>
      </c>
      <c r="I410">
        <v>1466398800</v>
      </c>
      <c r="J410">
        <v>1468126800</v>
      </c>
      <c r="K410" t="b">
        <v>0</v>
      </c>
      <c r="L410" t="b">
        <v>0</v>
      </c>
      <c r="M410" t="s">
        <v>42</v>
      </c>
      <c r="N410" t="s">
        <v>15</v>
      </c>
      <c r="O410">
        <v>408</v>
      </c>
      <c r="P410" t="s">
        <v>20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25">
      <c r="A411" t="s">
        <v>243</v>
      </c>
      <c r="B411" s="3" t="s">
        <v>869</v>
      </c>
      <c r="C411">
        <v>135600</v>
      </c>
      <c r="D411">
        <v>62804</v>
      </c>
      <c r="E411" s="7">
        <f t="shared" si="37"/>
        <v>46.315634218289084</v>
      </c>
      <c r="F411">
        <v>714</v>
      </c>
      <c r="G411">
        <f t="shared" si="36"/>
        <v>87.960784313725483</v>
      </c>
      <c r="H411" t="s">
        <v>22</v>
      </c>
      <c r="I411">
        <v>1492491600</v>
      </c>
      <c r="J411">
        <v>1492837200</v>
      </c>
      <c r="K411" t="b">
        <v>0</v>
      </c>
      <c r="L411" t="b">
        <v>0</v>
      </c>
      <c r="M411" t="s">
        <v>23</v>
      </c>
      <c r="N411" t="s">
        <v>21</v>
      </c>
      <c r="O411">
        <v>409</v>
      </c>
      <c r="P411" t="s">
        <v>14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25">
      <c r="A412" t="s">
        <v>870</v>
      </c>
      <c r="B412" s="3" t="s">
        <v>871</v>
      </c>
      <c r="C412">
        <v>153700</v>
      </c>
      <c r="D412">
        <v>55536</v>
      </c>
      <c r="E412" s="7">
        <f t="shared" si="37"/>
        <v>36.132726089785294</v>
      </c>
      <c r="F412">
        <v>1111</v>
      </c>
      <c r="G412">
        <f t="shared" si="36"/>
        <v>49.987398739873989</v>
      </c>
      <c r="H412" t="s">
        <v>22</v>
      </c>
      <c r="I412">
        <v>1430197200</v>
      </c>
      <c r="J412">
        <v>1430197200</v>
      </c>
      <c r="K412" t="b">
        <v>0</v>
      </c>
      <c r="L412" t="b">
        <v>0</v>
      </c>
      <c r="M412" t="s">
        <v>292</v>
      </c>
      <c r="N412" t="s">
        <v>21</v>
      </c>
      <c r="O412">
        <v>410</v>
      </c>
      <c r="P412" t="s">
        <v>47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25">
      <c r="A413" t="s">
        <v>872</v>
      </c>
      <c r="B413" s="3" t="s">
        <v>873</v>
      </c>
      <c r="C413">
        <v>7800</v>
      </c>
      <c r="D413">
        <v>8161</v>
      </c>
      <c r="E413" s="7">
        <f t="shared" si="37"/>
        <v>104.62820512820512</v>
      </c>
      <c r="F413">
        <v>82</v>
      </c>
      <c r="G413">
        <f t="shared" si="36"/>
        <v>99.524390243902445</v>
      </c>
      <c r="H413" t="s">
        <v>22</v>
      </c>
      <c r="I413">
        <v>1496034000</v>
      </c>
      <c r="J413">
        <v>1496206800</v>
      </c>
      <c r="K413" t="b">
        <v>0</v>
      </c>
      <c r="L413" t="b">
        <v>0</v>
      </c>
      <c r="M413" t="s">
        <v>33</v>
      </c>
      <c r="N413" t="s">
        <v>21</v>
      </c>
      <c r="O413">
        <v>411</v>
      </c>
      <c r="P413" t="s">
        <v>20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25">
      <c r="A414" t="s">
        <v>874</v>
      </c>
      <c r="B414" s="3" t="s">
        <v>875</v>
      </c>
      <c r="C414">
        <v>2100</v>
      </c>
      <c r="D414">
        <v>14046</v>
      </c>
      <c r="E414" s="7">
        <f t="shared" si="37"/>
        <v>668.85714285714289</v>
      </c>
      <c r="F414">
        <v>134</v>
      </c>
      <c r="G414">
        <f t="shared" si="36"/>
        <v>104.82089552238806</v>
      </c>
      <c r="H414" t="s">
        <v>22</v>
      </c>
      <c r="I414">
        <v>1388728800</v>
      </c>
      <c r="J414">
        <v>1389592800</v>
      </c>
      <c r="K414" t="b">
        <v>0</v>
      </c>
      <c r="L414" t="b">
        <v>0</v>
      </c>
      <c r="M414" t="s">
        <v>119</v>
      </c>
      <c r="N414" t="s">
        <v>21</v>
      </c>
      <c r="O414">
        <v>412</v>
      </c>
      <c r="P414" t="s">
        <v>20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25">
      <c r="A415" t="s">
        <v>876</v>
      </c>
      <c r="B415" s="3" t="s">
        <v>877</v>
      </c>
      <c r="C415">
        <v>189500</v>
      </c>
      <c r="D415">
        <v>117628</v>
      </c>
      <c r="E415" s="7">
        <f t="shared" si="37"/>
        <v>62.072823218997364</v>
      </c>
      <c r="F415">
        <v>1089</v>
      </c>
      <c r="G415">
        <f t="shared" si="36"/>
        <v>108.01469237832875</v>
      </c>
      <c r="H415" t="s">
        <v>22</v>
      </c>
      <c r="I415">
        <v>1543298400</v>
      </c>
      <c r="J415">
        <v>1545631200</v>
      </c>
      <c r="K415" t="b">
        <v>0</v>
      </c>
      <c r="L415" t="b">
        <v>0</v>
      </c>
      <c r="M415" t="s">
        <v>71</v>
      </c>
      <c r="N415" t="s">
        <v>21</v>
      </c>
      <c r="O415">
        <v>413</v>
      </c>
      <c r="P415" t="s">
        <v>47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25">
      <c r="A416" t="s">
        <v>878</v>
      </c>
      <c r="B416" s="3" t="s">
        <v>879</v>
      </c>
      <c r="C416">
        <v>188200</v>
      </c>
      <c r="D416">
        <v>159405</v>
      </c>
      <c r="E416" s="7">
        <f t="shared" si="37"/>
        <v>84.699787460148784</v>
      </c>
      <c r="F416">
        <v>5497</v>
      </c>
      <c r="G416">
        <f t="shared" si="36"/>
        <v>28.998544660724033</v>
      </c>
      <c r="H416" t="s">
        <v>22</v>
      </c>
      <c r="I416">
        <v>1271739600</v>
      </c>
      <c r="J416">
        <v>1272430800</v>
      </c>
      <c r="K416" t="b">
        <v>0</v>
      </c>
      <c r="L416" t="b">
        <v>1</v>
      </c>
      <c r="M416" t="s">
        <v>17</v>
      </c>
      <c r="N416" t="s">
        <v>21</v>
      </c>
      <c r="O416">
        <v>414</v>
      </c>
      <c r="P416" t="s">
        <v>14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25">
      <c r="A417" t="s">
        <v>880</v>
      </c>
      <c r="B417" s="3" t="s">
        <v>881</v>
      </c>
      <c r="C417">
        <v>113500</v>
      </c>
      <c r="D417">
        <v>12552</v>
      </c>
      <c r="E417" s="7">
        <f t="shared" si="37"/>
        <v>11.059030837004405</v>
      </c>
      <c r="F417">
        <v>418</v>
      </c>
      <c r="G417">
        <f t="shared" si="36"/>
        <v>30.028708133971293</v>
      </c>
      <c r="H417" t="s">
        <v>22</v>
      </c>
      <c r="I417">
        <v>1326434400</v>
      </c>
      <c r="J417">
        <v>1327903200</v>
      </c>
      <c r="K417" t="b">
        <v>0</v>
      </c>
      <c r="L417" t="b">
        <v>0</v>
      </c>
      <c r="M417" t="s">
        <v>33</v>
      </c>
      <c r="N417" t="s">
        <v>21</v>
      </c>
      <c r="O417">
        <v>415</v>
      </c>
      <c r="P417" t="s">
        <v>14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.5" x14ac:dyDescent="0.25">
      <c r="A418" t="s">
        <v>882</v>
      </c>
      <c r="B418" s="3" t="s">
        <v>883</v>
      </c>
      <c r="C418">
        <v>134600</v>
      </c>
      <c r="D418">
        <v>59007</v>
      </c>
      <c r="E418" s="7">
        <f t="shared" si="37"/>
        <v>43.838781575037146</v>
      </c>
      <c r="F418">
        <v>1439</v>
      </c>
      <c r="G418">
        <f t="shared" si="36"/>
        <v>41.005559416261292</v>
      </c>
      <c r="H418" t="s">
        <v>22</v>
      </c>
      <c r="I418">
        <v>1295244000</v>
      </c>
      <c r="J418">
        <v>1296021600</v>
      </c>
      <c r="K418" t="b">
        <v>0</v>
      </c>
      <c r="L418" t="b">
        <v>1</v>
      </c>
      <c r="M418" t="s">
        <v>42</v>
      </c>
      <c r="N418" t="s">
        <v>21</v>
      </c>
      <c r="O418">
        <v>416</v>
      </c>
      <c r="P418" t="s">
        <v>14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25">
      <c r="A419" t="s">
        <v>884</v>
      </c>
      <c r="B419" s="3" t="s">
        <v>885</v>
      </c>
      <c r="C419">
        <v>1700</v>
      </c>
      <c r="D419">
        <v>943</v>
      </c>
      <c r="E419" s="7">
        <f t="shared" si="37"/>
        <v>55.470588235294116</v>
      </c>
      <c r="F419">
        <v>15</v>
      </c>
      <c r="G419">
        <f t="shared" si="36"/>
        <v>62.866666666666667</v>
      </c>
      <c r="H419" t="s">
        <v>22</v>
      </c>
      <c r="I419">
        <v>1541221200</v>
      </c>
      <c r="J419">
        <v>1543298400</v>
      </c>
      <c r="K419" t="b">
        <v>0</v>
      </c>
      <c r="L419" t="b">
        <v>0</v>
      </c>
      <c r="M419" t="s">
        <v>33</v>
      </c>
      <c r="N419" t="s">
        <v>21</v>
      </c>
      <c r="O419">
        <v>417</v>
      </c>
      <c r="P419" t="s">
        <v>14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25">
      <c r="A420" t="s">
        <v>105</v>
      </c>
      <c r="B420" s="3" t="s">
        <v>886</v>
      </c>
      <c r="C420">
        <v>163700</v>
      </c>
      <c r="D420">
        <v>93963</v>
      </c>
      <c r="E420" s="7">
        <f t="shared" si="37"/>
        <v>57.399511301160658</v>
      </c>
      <c r="F420">
        <v>1999</v>
      </c>
      <c r="G420">
        <f t="shared" si="36"/>
        <v>47.005002501250623</v>
      </c>
      <c r="H420" t="s">
        <v>16</v>
      </c>
      <c r="I420">
        <v>1336280400</v>
      </c>
      <c r="J420">
        <v>1336366800</v>
      </c>
      <c r="K420" t="b">
        <v>0</v>
      </c>
      <c r="L420" t="b">
        <v>0</v>
      </c>
      <c r="M420" t="s">
        <v>42</v>
      </c>
      <c r="N420" t="s">
        <v>15</v>
      </c>
      <c r="O420">
        <v>418</v>
      </c>
      <c r="P420" t="s">
        <v>14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25">
      <c r="A421" t="s">
        <v>887</v>
      </c>
      <c r="B421" s="3" t="s">
        <v>888</v>
      </c>
      <c r="C421">
        <v>113800</v>
      </c>
      <c r="D421">
        <v>140469</v>
      </c>
      <c r="E421" s="7">
        <f t="shared" si="37"/>
        <v>123.43497363796135</v>
      </c>
      <c r="F421">
        <v>5203</v>
      </c>
      <c r="G421">
        <f t="shared" si="36"/>
        <v>26.997693638285604</v>
      </c>
      <c r="H421" t="s">
        <v>22</v>
      </c>
      <c r="I421">
        <v>1324533600</v>
      </c>
      <c r="J421">
        <v>1325052000</v>
      </c>
      <c r="K421" t="b">
        <v>0</v>
      </c>
      <c r="L421" t="b">
        <v>0</v>
      </c>
      <c r="M421" t="s">
        <v>28</v>
      </c>
      <c r="N421" t="s">
        <v>21</v>
      </c>
      <c r="O421">
        <v>419</v>
      </c>
      <c r="P421" t="s">
        <v>20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25">
      <c r="A422" t="s">
        <v>889</v>
      </c>
      <c r="B422" s="3" t="s">
        <v>890</v>
      </c>
      <c r="C422">
        <v>5000</v>
      </c>
      <c r="D422">
        <v>6423</v>
      </c>
      <c r="E422" s="7">
        <f t="shared" si="37"/>
        <v>128.46</v>
      </c>
      <c r="F422">
        <v>94</v>
      </c>
      <c r="G422">
        <f t="shared" si="36"/>
        <v>68.329787234042556</v>
      </c>
      <c r="H422" t="s">
        <v>22</v>
      </c>
      <c r="I422">
        <v>1498366800</v>
      </c>
      <c r="J422">
        <v>1499576400</v>
      </c>
      <c r="K422" t="b">
        <v>0</v>
      </c>
      <c r="L422" t="b">
        <v>0</v>
      </c>
      <c r="M422" t="s">
        <v>33</v>
      </c>
      <c r="N422" t="s">
        <v>21</v>
      </c>
      <c r="O422">
        <v>420</v>
      </c>
      <c r="P422" t="s">
        <v>20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25">
      <c r="A423" t="s">
        <v>891</v>
      </c>
      <c r="B423" s="3" t="s">
        <v>892</v>
      </c>
      <c r="C423">
        <v>9400</v>
      </c>
      <c r="D423">
        <v>6015</v>
      </c>
      <c r="E423" s="7">
        <f t="shared" si="37"/>
        <v>63.989361702127653</v>
      </c>
      <c r="F423">
        <v>118</v>
      </c>
      <c r="G423">
        <f t="shared" si="36"/>
        <v>50.974576271186443</v>
      </c>
      <c r="H423" t="s">
        <v>22</v>
      </c>
      <c r="I423">
        <v>1498712400</v>
      </c>
      <c r="J423">
        <v>1501304400</v>
      </c>
      <c r="K423" t="b">
        <v>0</v>
      </c>
      <c r="L423" t="b">
        <v>1</v>
      </c>
      <c r="M423" t="s">
        <v>65</v>
      </c>
      <c r="N423" t="s">
        <v>21</v>
      </c>
      <c r="O423">
        <v>421</v>
      </c>
      <c r="P423" t="s">
        <v>14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.5" x14ac:dyDescent="0.25">
      <c r="A424" t="s">
        <v>893</v>
      </c>
      <c r="B424" s="3" t="s">
        <v>894</v>
      </c>
      <c r="C424">
        <v>8700</v>
      </c>
      <c r="D424">
        <v>11075</v>
      </c>
      <c r="E424" s="7">
        <f t="shared" si="37"/>
        <v>127.29885057471265</v>
      </c>
      <c r="F424">
        <v>205</v>
      </c>
      <c r="G424">
        <f t="shared" si="36"/>
        <v>54.024390243902438</v>
      </c>
      <c r="H424" t="s">
        <v>22</v>
      </c>
      <c r="I424">
        <v>1271480400</v>
      </c>
      <c r="J424">
        <v>1273208400</v>
      </c>
      <c r="K424" t="b">
        <v>0</v>
      </c>
      <c r="L424" t="b">
        <v>1</v>
      </c>
      <c r="M424" t="s">
        <v>33</v>
      </c>
      <c r="N424" t="s">
        <v>21</v>
      </c>
      <c r="O424">
        <v>422</v>
      </c>
      <c r="P424" t="s">
        <v>20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25">
      <c r="A425" t="s">
        <v>895</v>
      </c>
      <c r="B425" s="3" t="s">
        <v>896</v>
      </c>
      <c r="C425">
        <v>147800</v>
      </c>
      <c r="D425">
        <v>15723</v>
      </c>
      <c r="E425" s="7">
        <f t="shared" si="37"/>
        <v>10.638024357239512</v>
      </c>
      <c r="F425">
        <v>162</v>
      </c>
      <c r="G425">
        <f t="shared" si="36"/>
        <v>97.055555555555557</v>
      </c>
      <c r="H425" t="s">
        <v>22</v>
      </c>
      <c r="I425">
        <v>1316667600</v>
      </c>
      <c r="J425">
        <v>1316840400</v>
      </c>
      <c r="K425" t="b">
        <v>0</v>
      </c>
      <c r="L425" t="b">
        <v>1</v>
      </c>
      <c r="M425" t="s">
        <v>17</v>
      </c>
      <c r="N425" t="s">
        <v>21</v>
      </c>
      <c r="O425">
        <v>423</v>
      </c>
      <c r="P425" t="s">
        <v>14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25">
      <c r="A426" t="s">
        <v>897</v>
      </c>
      <c r="B426" s="3" t="s">
        <v>898</v>
      </c>
      <c r="C426">
        <v>5100</v>
      </c>
      <c r="D426">
        <v>2064</v>
      </c>
      <c r="E426" s="7">
        <f t="shared" si="37"/>
        <v>40.470588235294116</v>
      </c>
      <c r="F426">
        <v>83</v>
      </c>
      <c r="G426">
        <f t="shared" si="36"/>
        <v>24.867469879518072</v>
      </c>
      <c r="H426" t="s">
        <v>22</v>
      </c>
      <c r="I426">
        <v>1524027600</v>
      </c>
      <c r="J426">
        <v>1524546000</v>
      </c>
      <c r="K426" t="b">
        <v>0</v>
      </c>
      <c r="L426" t="b">
        <v>0</v>
      </c>
      <c r="M426" t="s">
        <v>60</v>
      </c>
      <c r="N426" t="s">
        <v>21</v>
      </c>
      <c r="O426">
        <v>424</v>
      </c>
      <c r="P426" t="s">
        <v>14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25">
      <c r="A427" t="s">
        <v>899</v>
      </c>
      <c r="B427" s="3" t="s">
        <v>900</v>
      </c>
      <c r="C427">
        <v>2700</v>
      </c>
      <c r="D427">
        <v>7767</v>
      </c>
      <c r="E427" s="7">
        <f t="shared" si="37"/>
        <v>287.66666666666663</v>
      </c>
      <c r="F427">
        <v>92</v>
      </c>
      <c r="G427">
        <f t="shared" si="36"/>
        <v>84.423913043478265</v>
      </c>
      <c r="H427" t="s">
        <v>22</v>
      </c>
      <c r="I427">
        <v>1438059600</v>
      </c>
      <c r="J427">
        <v>1438578000</v>
      </c>
      <c r="K427" t="b">
        <v>0</v>
      </c>
      <c r="L427" t="b">
        <v>0</v>
      </c>
      <c r="M427" t="s">
        <v>122</v>
      </c>
      <c r="N427" t="s">
        <v>21</v>
      </c>
      <c r="O427">
        <v>425</v>
      </c>
      <c r="P427" t="s">
        <v>20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25">
      <c r="A428" t="s">
        <v>901</v>
      </c>
      <c r="B428" s="3" t="s">
        <v>902</v>
      </c>
      <c r="C428">
        <v>1800</v>
      </c>
      <c r="D428">
        <v>10313</v>
      </c>
      <c r="E428" s="7">
        <f t="shared" si="37"/>
        <v>572.94444444444446</v>
      </c>
      <c r="F428">
        <v>219</v>
      </c>
      <c r="G428">
        <f t="shared" si="36"/>
        <v>47.091324200913242</v>
      </c>
      <c r="H428" t="s">
        <v>22</v>
      </c>
      <c r="I428">
        <v>1361944800</v>
      </c>
      <c r="J428">
        <v>1362549600</v>
      </c>
      <c r="K428" t="b">
        <v>0</v>
      </c>
      <c r="L428" t="b">
        <v>0</v>
      </c>
      <c r="M428" t="s">
        <v>33</v>
      </c>
      <c r="N428" t="s">
        <v>21</v>
      </c>
      <c r="O428">
        <v>426</v>
      </c>
      <c r="P428" t="s">
        <v>20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25">
      <c r="A429" t="s">
        <v>903</v>
      </c>
      <c r="B429" s="3" t="s">
        <v>904</v>
      </c>
      <c r="C429">
        <v>174500</v>
      </c>
      <c r="D429">
        <v>197018</v>
      </c>
      <c r="E429" s="7">
        <f t="shared" si="37"/>
        <v>112.90429799426933</v>
      </c>
      <c r="F429">
        <v>2526</v>
      </c>
      <c r="G429">
        <f t="shared" si="36"/>
        <v>77.996041171813147</v>
      </c>
      <c r="H429" t="s">
        <v>22</v>
      </c>
      <c r="I429">
        <v>1410584400</v>
      </c>
      <c r="J429">
        <v>1413349200</v>
      </c>
      <c r="K429" t="b">
        <v>0</v>
      </c>
      <c r="L429" t="b">
        <v>1</v>
      </c>
      <c r="M429" t="s">
        <v>33</v>
      </c>
      <c r="N429" t="s">
        <v>21</v>
      </c>
      <c r="O429">
        <v>427</v>
      </c>
      <c r="P429" t="s">
        <v>20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25">
      <c r="A430" t="s">
        <v>905</v>
      </c>
      <c r="B430" s="3" t="s">
        <v>906</v>
      </c>
      <c r="C430">
        <v>101400</v>
      </c>
      <c r="D430">
        <v>47037</v>
      </c>
      <c r="E430" s="7">
        <f t="shared" si="37"/>
        <v>46.387573964497044</v>
      </c>
      <c r="F430">
        <v>747</v>
      </c>
      <c r="G430">
        <f t="shared" si="36"/>
        <v>62.967871485943775</v>
      </c>
      <c r="H430" t="s">
        <v>22</v>
      </c>
      <c r="I430">
        <v>1297404000</v>
      </c>
      <c r="J430">
        <v>1298008800</v>
      </c>
      <c r="K430" t="b">
        <v>0</v>
      </c>
      <c r="L430" t="b">
        <v>0</v>
      </c>
      <c r="M430" t="s">
        <v>71</v>
      </c>
      <c r="N430" t="s">
        <v>21</v>
      </c>
      <c r="O430">
        <v>428</v>
      </c>
      <c r="P430" t="s">
        <v>14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25">
      <c r="A431" t="s">
        <v>907</v>
      </c>
      <c r="B431" s="3" t="s">
        <v>908</v>
      </c>
      <c r="C431">
        <v>191000</v>
      </c>
      <c r="D431">
        <v>173191</v>
      </c>
      <c r="E431" s="7">
        <f t="shared" si="37"/>
        <v>90.675916230366497</v>
      </c>
      <c r="F431">
        <v>2138</v>
      </c>
      <c r="G431">
        <f t="shared" si="36"/>
        <v>81.006080449017773</v>
      </c>
      <c r="H431" t="s">
        <v>22</v>
      </c>
      <c r="I431">
        <v>1392012000</v>
      </c>
      <c r="J431">
        <v>1394427600</v>
      </c>
      <c r="K431" t="b">
        <v>0</v>
      </c>
      <c r="L431" t="b">
        <v>1</v>
      </c>
      <c r="M431" t="s">
        <v>122</v>
      </c>
      <c r="N431" t="s">
        <v>21</v>
      </c>
      <c r="O431">
        <v>429</v>
      </c>
      <c r="P431" t="s">
        <v>74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25">
      <c r="A432" t="s">
        <v>909</v>
      </c>
      <c r="B432" s="3" t="s">
        <v>910</v>
      </c>
      <c r="C432">
        <v>8100</v>
      </c>
      <c r="D432">
        <v>5487</v>
      </c>
      <c r="E432" s="7">
        <f t="shared" si="37"/>
        <v>67.740740740740748</v>
      </c>
      <c r="F432">
        <v>84</v>
      </c>
      <c r="G432">
        <f t="shared" si="36"/>
        <v>65.321428571428569</v>
      </c>
      <c r="H432" t="s">
        <v>22</v>
      </c>
      <c r="I432">
        <v>1569733200</v>
      </c>
      <c r="J432">
        <v>1572670800</v>
      </c>
      <c r="K432" t="b">
        <v>0</v>
      </c>
      <c r="L432" t="b">
        <v>0</v>
      </c>
      <c r="M432" t="s">
        <v>33</v>
      </c>
      <c r="N432" t="s">
        <v>21</v>
      </c>
      <c r="O432">
        <v>430</v>
      </c>
      <c r="P432" t="s">
        <v>14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25">
      <c r="A433" t="s">
        <v>911</v>
      </c>
      <c r="B433" s="3" t="s">
        <v>912</v>
      </c>
      <c r="C433">
        <v>5100</v>
      </c>
      <c r="D433">
        <v>9817</v>
      </c>
      <c r="E433" s="7">
        <f t="shared" si="37"/>
        <v>192.49019607843135</v>
      </c>
      <c r="F433">
        <v>94</v>
      </c>
      <c r="G433">
        <f t="shared" si="36"/>
        <v>104.43617021276596</v>
      </c>
      <c r="H433" t="s">
        <v>22</v>
      </c>
      <c r="I433">
        <v>1529643600</v>
      </c>
      <c r="J433">
        <v>1531112400</v>
      </c>
      <c r="K433" t="b">
        <v>1</v>
      </c>
      <c r="L433" t="b">
        <v>0</v>
      </c>
      <c r="M433" t="s">
        <v>33</v>
      </c>
      <c r="N433" t="s">
        <v>21</v>
      </c>
      <c r="O433">
        <v>431</v>
      </c>
      <c r="P433" t="s">
        <v>20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25">
      <c r="A434" t="s">
        <v>913</v>
      </c>
      <c r="B434" s="3" t="s">
        <v>914</v>
      </c>
      <c r="C434">
        <v>7700</v>
      </c>
      <c r="D434">
        <v>6369</v>
      </c>
      <c r="E434" s="7">
        <f t="shared" si="37"/>
        <v>82.714285714285722</v>
      </c>
      <c r="F434">
        <v>91</v>
      </c>
      <c r="G434">
        <f t="shared" si="36"/>
        <v>69.989010989010993</v>
      </c>
      <c r="H434" t="s">
        <v>22</v>
      </c>
      <c r="I434">
        <v>1399006800</v>
      </c>
      <c r="J434">
        <v>1400734800</v>
      </c>
      <c r="K434" t="b">
        <v>0</v>
      </c>
      <c r="L434" t="b">
        <v>0</v>
      </c>
      <c r="M434" t="s">
        <v>33</v>
      </c>
      <c r="N434" t="s">
        <v>21</v>
      </c>
      <c r="O434">
        <v>432</v>
      </c>
      <c r="P434" t="s">
        <v>14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25">
      <c r="A435" t="s">
        <v>915</v>
      </c>
      <c r="B435" s="3" t="s">
        <v>916</v>
      </c>
      <c r="C435">
        <v>121400</v>
      </c>
      <c r="D435">
        <v>65755</v>
      </c>
      <c r="E435" s="7">
        <f t="shared" si="37"/>
        <v>54.163920922570021</v>
      </c>
      <c r="F435">
        <v>792</v>
      </c>
      <c r="G435">
        <f t="shared" si="36"/>
        <v>83.023989898989896</v>
      </c>
      <c r="H435" t="s">
        <v>22</v>
      </c>
      <c r="I435">
        <v>1385359200</v>
      </c>
      <c r="J435">
        <v>1386741600</v>
      </c>
      <c r="K435" t="b">
        <v>0</v>
      </c>
      <c r="L435" t="b">
        <v>1</v>
      </c>
      <c r="M435" t="s">
        <v>42</v>
      </c>
      <c r="N435" t="s">
        <v>21</v>
      </c>
      <c r="O435">
        <v>433</v>
      </c>
      <c r="P435" t="s">
        <v>14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25">
      <c r="A436" t="s">
        <v>917</v>
      </c>
      <c r="B436" s="3" t="s">
        <v>918</v>
      </c>
      <c r="C436">
        <v>5400</v>
      </c>
      <c r="D436">
        <v>903</v>
      </c>
      <c r="E436" s="7">
        <f t="shared" si="37"/>
        <v>16.722222222222221</v>
      </c>
      <c r="F436">
        <v>10</v>
      </c>
      <c r="G436">
        <f t="shared" si="36"/>
        <v>90.3</v>
      </c>
      <c r="H436" t="s">
        <v>16</v>
      </c>
      <c r="I436">
        <v>1480572000</v>
      </c>
      <c r="J436">
        <v>1481781600</v>
      </c>
      <c r="K436" t="b">
        <v>1</v>
      </c>
      <c r="L436" t="b">
        <v>0</v>
      </c>
      <c r="M436" t="s">
        <v>33</v>
      </c>
      <c r="N436" t="s">
        <v>15</v>
      </c>
      <c r="O436">
        <v>434</v>
      </c>
      <c r="P436" t="s">
        <v>74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25">
      <c r="A437" t="s">
        <v>919</v>
      </c>
      <c r="B437" s="3" t="s">
        <v>920</v>
      </c>
      <c r="C437">
        <v>152400</v>
      </c>
      <c r="D437">
        <v>178120</v>
      </c>
      <c r="E437" s="7">
        <f t="shared" si="37"/>
        <v>116.87664041994749</v>
      </c>
      <c r="F437">
        <v>1713</v>
      </c>
      <c r="G437">
        <f t="shared" si="36"/>
        <v>103.98131932282546</v>
      </c>
      <c r="H437" t="s">
        <v>108</v>
      </c>
      <c r="I437">
        <v>1418623200</v>
      </c>
      <c r="J437">
        <v>1419660000</v>
      </c>
      <c r="K437" t="b">
        <v>0</v>
      </c>
      <c r="L437" t="b">
        <v>1</v>
      </c>
      <c r="M437" t="s">
        <v>33</v>
      </c>
      <c r="N437" t="s">
        <v>107</v>
      </c>
      <c r="O437">
        <v>435</v>
      </c>
      <c r="P437" t="s">
        <v>20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25">
      <c r="A438" t="s">
        <v>921</v>
      </c>
      <c r="B438" s="3" t="s">
        <v>922</v>
      </c>
      <c r="C438">
        <v>1300</v>
      </c>
      <c r="D438">
        <v>13678</v>
      </c>
      <c r="E438" s="7">
        <f t="shared" si="37"/>
        <v>1052.1538461538462</v>
      </c>
      <c r="F438">
        <v>249</v>
      </c>
      <c r="G438">
        <f t="shared" si="36"/>
        <v>54.931726907630519</v>
      </c>
      <c r="H438" t="s">
        <v>22</v>
      </c>
      <c r="I438">
        <v>1555736400</v>
      </c>
      <c r="J438">
        <v>1555822800</v>
      </c>
      <c r="K438" t="b">
        <v>0</v>
      </c>
      <c r="L438" t="b">
        <v>0</v>
      </c>
      <c r="M438" t="s">
        <v>159</v>
      </c>
      <c r="N438" t="s">
        <v>21</v>
      </c>
      <c r="O438">
        <v>436</v>
      </c>
      <c r="P438" t="s">
        <v>20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25">
      <c r="A439" t="s">
        <v>923</v>
      </c>
      <c r="B439" s="3" t="s">
        <v>924</v>
      </c>
      <c r="C439">
        <v>8100</v>
      </c>
      <c r="D439">
        <v>9969</v>
      </c>
      <c r="E439" s="7">
        <f t="shared" si="37"/>
        <v>123.07407407407408</v>
      </c>
      <c r="F439">
        <v>192</v>
      </c>
      <c r="G439">
        <f t="shared" si="36"/>
        <v>51.921875</v>
      </c>
      <c r="H439" t="s">
        <v>22</v>
      </c>
      <c r="I439">
        <v>1442120400</v>
      </c>
      <c r="J439">
        <v>1442379600</v>
      </c>
      <c r="K439" t="b">
        <v>0</v>
      </c>
      <c r="L439" t="b">
        <v>1</v>
      </c>
      <c r="M439" t="s">
        <v>71</v>
      </c>
      <c r="N439" t="s">
        <v>21</v>
      </c>
      <c r="O439">
        <v>437</v>
      </c>
      <c r="P439" t="s">
        <v>20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.5" x14ac:dyDescent="0.25">
      <c r="A440" t="s">
        <v>925</v>
      </c>
      <c r="B440" s="3" t="s">
        <v>926</v>
      </c>
      <c r="C440">
        <v>8300</v>
      </c>
      <c r="D440">
        <v>14827</v>
      </c>
      <c r="E440" s="7">
        <f t="shared" si="37"/>
        <v>178.63855421686748</v>
      </c>
      <c r="F440">
        <v>247</v>
      </c>
      <c r="G440">
        <f t="shared" si="36"/>
        <v>60.02834008097166</v>
      </c>
      <c r="H440" t="s">
        <v>22</v>
      </c>
      <c r="I440">
        <v>1362376800</v>
      </c>
      <c r="J440">
        <v>1364965200</v>
      </c>
      <c r="K440" t="b">
        <v>0</v>
      </c>
      <c r="L440" t="b">
        <v>0</v>
      </c>
      <c r="M440" t="s">
        <v>33</v>
      </c>
      <c r="N440" t="s">
        <v>21</v>
      </c>
      <c r="O440">
        <v>438</v>
      </c>
      <c r="P440" t="s">
        <v>20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25">
      <c r="A441" t="s">
        <v>927</v>
      </c>
      <c r="B441" s="3" t="s">
        <v>928</v>
      </c>
      <c r="C441">
        <v>28400</v>
      </c>
      <c r="D441">
        <v>100900</v>
      </c>
      <c r="E441" s="7">
        <f t="shared" si="37"/>
        <v>355.28169014084506</v>
      </c>
      <c r="F441">
        <v>2293</v>
      </c>
      <c r="G441">
        <f t="shared" si="36"/>
        <v>44.003488879197555</v>
      </c>
      <c r="H441" t="s">
        <v>22</v>
      </c>
      <c r="I441">
        <v>1478408400</v>
      </c>
      <c r="J441">
        <v>1479016800</v>
      </c>
      <c r="K441" t="b">
        <v>0</v>
      </c>
      <c r="L441" t="b">
        <v>0</v>
      </c>
      <c r="M441" t="s">
        <v>474</v>
      </c>
      <c r="N441" t="s">
        <v>21</v>
      </c>
      <c r="O441">
        <v>439</v>
      </c>
      <c r="P441" t="s">
        <v>20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25">
      <c r="A442" t="s">
        <v>929</v>
      </c>
      <c r="B442" s="3" t="s">
        <v>930</v>
      </c>
      <c r="C442">
        <v>102500</v>
      </c>
      <c r="D442">
        <v>165954</v>
      </c>
      <c r="E442" s="7">
        <f t="shared" si="37"/>
        <v>161.90634146341463</v>
      </c>
      <c r="F442">
        <v>3131</v>
      </c>
      <c r="G442">
        <f t="shared" si="36"/>
        <v>53.003513254551258</v>
      </c>
      <c r="H442" t="s">
        <v>22</v>
      </c>
      <c r="I442">
        <v>1498798800</v>
      </c>
      <c r="J442">
        <v>1499662800</v>
      </c>
      <c r="K442" t="b">
        <v>0</v>
      </c>
      <c r="L442" t="b">
        <v>0</v>
      </c>
      <c r="M442" t="s">
        <v>269</v>
      </c>
      <c r="N442" t="s">
        <v>21</v>
      </c>
      <c r="O442">
        <v>440</v>
      </c>
      <c r="P442" t="s">
        <v>20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25">
      <c r="A443" t="s">
        <v>931</v>
      </c>
      <c r="B443" s="3" t="s">
        <v>932</v>
      </c>
      <c r="C443">
        <v>7000</v>
      </c>
      <c r="D443">
        <v>1744</v>
      </c>
      <c r="E443" s="7">
        <f t="shared" si="37"/>
        <v>24.914285714285715</v>
      </c>
      <c r="F443">
        <v>32</v>
      </c>
      <c r="G443">
        <f t="shared" si="36"/>
        <v>54.5</v>
      </c>
      <c r="H443" t="s">
        <v>22</v>
      </c>
      <c r="I443">
        <v>1335416400</v>
      </c>
      <c r="J443">
        <v>1337835600</v>
      </c>
      <c r="K443" t="b">
        <v>0</v>
      </c>
      <c r="L443" t="b">
        <v>0</v>
      </c>
      <c r="M443" t="s">
        <v>65</v>
      </c>
      <c r="N443" t="s">
        <v>21</v>
      </c>
      <c r="O443">
        <v>441</v>
      </c>
      <c r="P443" t="s">
        <v>14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25">
      <c r="A444" t="s">
        <v>933</v>
      </c>
      <c r="B444" s="3" t="s">
        <v>934</v>
      </c>
      <c r="C444">
        <v>5400</v>
      </c>
      <c r="D444">
        <v>10731</v>
      </c>
      <c r="E444" s="7">
        <f t="shared" si="37"/>
        <v>198.72222222222223</v>
      </c>
      <c r="F444">
        <v>143</v>
      </c>
      <c r="G444">
        <f t="shared" si="36"/>
        <v>75.04195804195804</v>
      </c>
      <c r="H444" t="s">
        <v>108</v>
      </c>
      <c r="I444">
        <v>1504328400</v>
      </c>
      <c r="J444">
        <v>1505710800</v>
      </c>
      <c r="K444" t="b">
        <v>0</v>
      </c>
      <c r="L444" t="b">
        <v>0</v>
      </c>
      <c r="M444" t="s">
        <v>33</v>
      </c>
      <c r="N444" t="s">
        <v>107</v>
      </c>
      <c r="O444">
        <v>442</v>
      </c>
      <c r="P444" t="s">
        <v>20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25">
      <c r="A445" t="s">
        <v>935</v>
      </c>
      <c r="B445" s="3" t="s">
        <v>936</v>
      </c>
      <c r="C445">
        <v>9300</v>
      </c>
      <c r="D445">
        <v>3232</v>
      </c>
      <c r="E445" s="7">
        <f t="shared" si="37"/>
        <v>34.752688172043008</v>
      </c>
      <c r="F445">
        <v>90</v>
      </c>
      <c r="G445">
        <f t="shared" si="36"/>
        <v>35.911111111111111</v>
      </c>
      <c r="H445" t="s">
        <v>22</v>
      </c>
      <c r="I445">
        <v>1285822800</v>
      </c>
      <c r="J445">
        <v>1287464400</v>
      </c>
      <c r="K445" t="b">
        <v>0</v>
      </c>
      <c r="L445" t="b">
        <v>0</v>
      </c>
      <c r="M445" t="s">
        <v>33</v>
      </c>
      <c r="N445" t="s">
        <v>21</v>
      </c>
      <c r="O445">
        <v>443</v>
      </c>
      <c r="P445" t="s">
        <v>74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25">
      <c r="A446" t="s">
        <v>748</v>
      </c>
      <c r="B446" s="3" t="s">
        <v>937</v>
      </c>
      <c r="C446">
        <v>6200</v>
      </c>
      <c r="D446">
        <v>10938</v>
      </c>
      <c r="E446" s="7">
        <f t="shared" si="37"/>
        <v>176.41935483870967</v>
      </c>
      <c r="F446">
        <v>296</v>
      </c>
      <c r="G446">
        <f t="shared" si="36"/>
        <v>36.952702702702702</v>
      </c>
      <c r="H446" t="s">
        <v>22</v>
      </c>
      <c r="I446">
        <v>1311483600</v>
      </c>
      <c r="J446">
        <v>1311656400</v>
      </c>
      <c r="K446" t="b">
        <v>0</v>
      </c>
      <c r="L446" t="b">
        <v>1</v>
      </c>
      <c r="M446" t="s">
        <v>60</v>
      </c>
      <c r="N446" t="s">
        <v>21</v>
      </c>
      <c r="O446">
        <v>444</v>
      </c>
      <c r="P446" t="s">
        <v>20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.5" x14ac:dyDescent="0.25">
      <c r="A447" t="s">
        <v>938</v>
      </c>
      <c r="B447" s="3" t="s">
        <v>939</v>
      </c>
      <c r="C447">
        <v>2100</v>
      </c>
      <c r="D447">
        <v>10739</v>
      </c>
      <c r="E447" s="7">
        <f t="shared" si="37"/>
        <v>511.38095238095235</v>
      </c>
      <c r="F447">
        <v>170</v>
      </c>
      <c r="G447">
        <f t="shared" si="36"/>
        <v>63.170588235294119</v>
      </c>
      <c r="H447" t="s">
        <v>22</v>
      </c>
      <c r="I447">
        <v>1291356000</v>
      </c>
      <c r="J447">
        <v>1293170400</v>
      </c>
      <c r="K447" t="b">
        <v>0</v>
      </c>
      <c r="L447" t="b">
        <v>1</v>
      </c>
      <c r="M447" t="s">
        <v>33</v>
      </c>
      <c r="N447" t="s">
        <v>21</v>
      </c>
      <c r="O447">
        <v>445</v>
      </c>
      <c r="P447" t="s">
        <v>20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25">
      <c r="A448" t="s">
        <v>940</v>
      </c>
      <c r="B448" s="3" t="s">
        <v>941</v>
      </c>
      <c r="C448">
        <v>6800</v>
      </c>
      <c r="D448">
        <v>5579</v>
      </c>
      <c r="E448" s="7">
        <f t="shared" si="37"/>
        <v>82.044117647058826</v>
      </c>
      <c r="F448">
        <v>186</v>
      </c>
      <c r="G448">
        <f t="shared" si="36"/>
        <v>29.99462365591398</v>
      </c>
      <c r="H448" t="s">
        <v>22</v>
      </c>
      <c r="I448">
        <v>1355810400</v>
      </c>
      <c r="J448">
        <v>1355983200</v>
      </c>
      <c r="K448" t="b">
        <v>0</v>
      </c>
      <c r="L448" t="b">
        <v>0</v>
      </c>
      <c r="M448" t="s">
        <v>65</v>
      </c>
      <c r="N448" t="s">
        <v>21</v>
      </c>
      <c r="O448">
        <v>446</v>
      </c>
      <c r="P448" t="s">
        <v>14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1.5" x14ac:dyDescent="0.25">
      <c r="A449" t="s">
        <v>942</v>
      </c>
      <c r="B449" s="3" t="s">
        <v>943</v>
      </c>
      <c r="C449">
        <v>155200</v>
      </c>
      <c r="D449">
        <v>37754</v>
      </c>
      <c r="E449" s="7">
        <f t="shared" si="37"/>
        <v>24.326030927835053</v>
      </c>
      <c r="F449">
        <v>439</v>
      </c>
      <c r="G449">
        <f t="shared" si="36"/>
        <v>86</v>
      </c>
      <c r="H449" t="s">
        <v>41</v>
      </c>
      <c r="I449">
        <v>1513663200</v>
      </c>
      <c r="J449">
        <v>1515045600</v>
      </c>
      <c r="K449" t="b">
        <v>0</v>
      </c>
      <c r="L449" t="b">
        <v>0</v>
      </c>
      <c r="M449" t="s">
        <v>269</v>
      </c>
      <c r="N449" t="s">
        <v>40</v>
      </c>
      <c r="O449">
        <v>447</v>
      </c>
      <c r="P449" t="s">
        <v>74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25">
      <c r="A450" t="s">
        <v>944</v>
      </c>
      <c r="B450" s="3" t="s">
        <v>945</v>
      </c>
      <c r="C450">
        <v>89900</v>
      </c>
      <c r="D450">
        <v>45384</v>
      </c>
      <c r="E450" s="7">
        <f t="shared" si="37"/>
        <v>50.482758620689658</v>
      </c>
      <c r="F450">
        <v>605</v>
      </c>
      <c r="G450">
        <f t="shared" ref="G450:G513" si="42">IF(F450 = 0, 0, D450/F450)</f>
        <v>75.014876033057845</v>
      </c>
      <c r="H450" t="s">
        <v>22</v>
      </c>
      <c r="I450">
        <v>1365915600</v>
      </c>
      <c r="J450">
        <v>1366088400</v>
      </c>
      <c r="K450" t="b">
        <v>0</v>
      </c>
      <c r="L450" t="b">
        <v>1</v>
      </c>
      <c r="M450" t="s">
        <v>89</v>
      </c>
      <c r="N450" t="s">
        <v>21</v>
      </c>
      <c r="O450">
        <v>448</v>
      </c>
      <c r="P450" t="s">
        <v>14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25">
      <c r="A451" t="s">
        <v>946</v>
      </c>
      <c r="B451" s="3" t="s">
        <v>947</v>
      </c>
      <c r="C451">
        <v>900</v>
      </c>
      <c r="D451">
        <v>8703</v>
      </c>
      <c r="E451" s="7">
        <f t="shared" ref="E451:E514" si="43">D451/C451*100</f>
        <v>967</v>
      </c>
      <c r="F451">
        <v>86</v>
      </c>
      <c r="G451">
        <f t="shared" si="42"/>
        <v>101.19767441860465</v>
      </c>
      <c r="H451" t="s">
        <v>37</v>
      </c>
      <c r="I451">
        <v>1551852000</v>
      </c>
      <c r="J451">
        <v>1553317200</v>
      </c>
      <c r="K451" t="b">
        <v>0</v>
      </c>
      <c r="L451" t="b">
        <v>0</v>
      </c>
      <c r="M451" t="s">
        <v>89</v>
      </c>
      <c r="N451" t="s">
        <v>36</v>
      </c>
      <c r="O451">
        <v>449</v>
      </c>
      <c r="P451" t="s">
        <v>20</v>
      </c>
      <c r="Q451" t="str">
        <f t="shared" ref="Q451:Q514" si="44">LEFT(M451, FIND("/", M451) - 1)</f>
        <v>games</v>
      </c>
      <c r="R451" t="str">
        <f t="shared" ref="R451:R514" si="45">MID(M451, FIND("/", M451) + 1, LEN(M451))</f>
        <v>video games</v>
      </c>
      <c r="S451" s="10">
        <f t="shared" ref="S451:S514" si="46">(((I451/60)/60)/24)+DATE(1970,1,1)</f>
        <v>43530.25</v>
      </c>
      <c r="T451" s="10">
        <f t="shared" ref="T451:T514" si="47">(((J451/60)/60)/24)+DATE(1970,1,1)</f>
        <v>43547.208333333328</v>
      </c>
    </row>
    <row r="452" spans="1:20" x14ac:dyDescent="0.25">
      <c r="A452" t="s">
        <v>948</v>
      </c>
      <c r="B452" s="3" t="s">
        <v>949</v>
      </c>
      <c r="C452">
        <v>100</v>
      </c>
      <c r="D452">
        <v>4</v>
      </c>
      <c r="E452" s="7">
        <f t="shared" si="43"/>
        <v>4</v>
      </c>
      <c r="F452">
        <v>1</v>
      </c>
      <c r="G452">
        <f t="shared" si="42"/>
        <v>4</v>
      </c>
      <c r="H452" t="s">
        <v>16</v>
      </c>
      <c r="I452">
        <v>1540098000</v>
      </c>
      <c r="J452">
        <v>1542088800</v>
      </c>
      <c r="K452" t="b">
        <v>0</v>
      </c>
      <c r="L452" t="b">
        <v>0</v>
      </c>
      <c r="M452" t="s">
        <v>71</v>
      </c>
      <c r="N452" t="s">
        <v>15</v>
      </c>
      <c r="O452">
        <v>450</v>
      </c>
      <c r="P452" t="s">
        <v>14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25">
      <c r="A453" t="s">
        <v>950</v>
      </c>
      <c r="B453" s="3" t="s">
        <v>951</v>
      </c>
      <c r="C453">
        <v>148400</v>
      </c>
      <c r="D453">
        <v>182302</v>
      </c>
      <c r="E453" s="7">
        <f t="shared" si="43"/>
        <v>122.84501347708894</v>
      </c>
      <c r="F453">
        <v>6286</v>
      </c>
      <c r="G453">
        <f t="shared" si="42"/>
        <v>29.001272669424118</v>
      </c>
      <c r="H453" t="s">
        <v>22</v>
      </c>
      <c r="I453">
        <v>1500440400</v>
      </c>
      <c r="J453">
        <v>1503118800</v>
      </c>
      <c r="K453" t="b">
        <v>0</v>
      </c>
      <c r="L453" t="b">
        <v>0</v>
      </c>
      <c r="M453" t="s">
        <v>23</v>
      </c>
      <c r="N453" t="s">
        <v>21</v>
      </c>
      <c r="O453">
        <v>451</v>
      </c>
      <c r="P453" t="s">
        <v>20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.5" x14ac:dyDescent="0.25">
      <c r="A454" t="s">
        <v>952</v>
      </c>
      <c r="B454" s="3" t="s">
        <v>953</v>
      </c>
      <c r="C454">
        <v>4800</v>
      </c>
      <c r="D454">
        <v>3045</v>
      </c>
      <c r="E454" s="7">
        <f t="shared" si="43"/>
        <v>63.4375</v>
      </c>
      <c r="F454">
        <v>31</v>
      </c>
      <c r="G454">
        <f t="shared" si="42"/>
        <v>98.225806451612897</v>
      </c>
      <c r="H454" t="s">
        <v>22</v>
      </c>
      <c r="I454">
        <v>1278392400</v>
      </c>
      <c r="J454">
        <v>1278478800</v>
      </c>
      <c r="K454" t="b">
        <v>0</v>
      </c>
      <c r="L454" t="b">
        <v>0</v>
      </c>
      <c r="M454" t="s">
        <v>53</v>
      </c>
      <c r="N454" t="s">
        <v>21</v>
      </c>
      <c r="O454">
        <v>452</v>
      </c>
      <c r="P454" t="s">
        <v>14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1.5" x14ac:dyDescent="0.25">
      <c r="A455" t="s">
        <v>954</v>
      </c>
      <c r="B455" s="3" t="s">
        <v>955</v>
      </c>
      <c r="C455">
        <v>182400</v>
      </c>
      <c r="D455">
        <v>102749</v>
      </c>
      <c r="E455" s="7">
        <f t="shared" si="43"/>
        <v>56.331688596491226</v>
      </c>
      <c r="F455">
        <v>1181</v>
      </c>
      <c r="G455">
        <f t="shared" si="42"/>
        <v>87.001693480101608</v>
      </c>
      <c r="H455" t="s">
        <v>22</v>
      </c>
      <c r="I455">
        <v>1480572000</v>
      </c>
      <c r="J455">
        <v>1484114400</v>
      </c>
      <c r="K455" t="b">
        <v>0</v>
      </c>
      <c r="L455" t="b">
        <v>0</v>
      </c>
      <c r="M455" t="s">
        <v>474</v>
      </c>
      <c r="N455" t="s">
        <v>21</v>
      </c>
      <c r="O455">
        <v>453</v>
      </c>
      <c r="P455" t="s">
        <v>14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25">
      <c r="A456" t="s">
        <v>956</v>
      </c>
      <c r="B456" s="3" t="s">
        <v>957</v>
      </c>
      <c r="C456">
        <v>4000</v>
      </c>
      <c r="D456">
        <v>1763</v>
      </c>
      <c r="E456" s="7">
        <f t="shared" si="43"/>
        <v>44.074999999999996</v>
      </c>
      <c r="F456">
        <v>39</v>
      </c>
      <c r="G456">
        <f t="shared" si="42"/>
        <v>45.205128205128204</v>
      </c>
      <c r="H456" t="s">
        <v>22</v>
      </c>
      <c r="I456">
        <v>1382331600</v>
      </c>
      <c r="J456">
        <v>1385445600</v>
      </c>
      <c r="K456" t="b">
        <v>0</v>
      </c>
      <c r="L456" t="b">
        <v>1</v>
      </c>
      <c r="M456" t="s">
        <v>53</v>
      </c>
      <c r="N456" t="s">
        <v>21</v>
      </c>
      <c r="O456">
        <v>454</v>
      </c>
      <c r="P456" t="s">
        <v>14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25">
      <c r="A457" t="s">
        <v>958</v>
      </c>
      <c r="B457" s="3" t="s">
        <v>959</v>
      </c>
      <c r="C457">
        <v>116500</v>
      </c>
      <c r="D457">
        <v>137904</v>
      </c>
      <c r="E457" s="7">
        <f t="shared" si="43"/>
        <v>118.37253218884121</v>
      </c>
      <c r="F457">
        <v>3727</v>
      </c>
      <c r="G457">
        <f t="shared" si="42"/>
        <v>37.001341561577675</v>
      </c>
      <c r="H457" t="s">
        <v>22</v>
      </c>
      <c r="I457">
        <v>1316754000</v>
      </c>
      <c r="J457">
        <v>1318741200</v>
      </c>
      <c r="K457" t="b">
        <v>0</v>
      </c>
      <c r="L457" t="b">
        <v>0</v>
      </c>
      <c r="M457" t="s">
        <v>33</v>
      </c>
      <c r="N457" t="s">
        <v>21</v>
      </c>
      <c r="O457">
        <v>455</v>
      </c>
      <c r="P457" t="s">
        <v>20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.5" x14ac:dyDescent="0.25">
      <c r="A458" t="s">
        <v>960</v>
      </c>
      <c r="B458" s="3" t="s">
        <v>961</v>
      </c>
      <c r="C458">
        <v>146400</v>
      </c>
      <c r="D458">
        <v>152438</v>
      </c>
      <c r="E458" s="7">
        <f t="shared" si="43"/>
        <v>104.1243169398907</v>
      </c>
      <c r="F458">
        <v>1605</v>
      </c>
      <c r="G458">
        <f t="shared" si="42"/>
        <v>94.976947040498445</v>
      </c>
      <c r="H458" t="s">
        <v>22</v>
      </c>
      <c r="I458">
        <v>1518242400</v>
      </c>
      <c r="J458">
        <v>1518242400</v>
      </c>
      <c r="K458" t="b">
        <v>0</v>
      </c>
      <c r="L458" t="b">
        <v>1</v>
      </c>
      <c r="M458" t="s">
        <v>60</v>
      </c>
      <c r="N458" t="s">
        <v>21</v>
      </c>
      <c r="O458">
        <v>456</v>
      </c>
      <c r="P458" t="s">
        <v>20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25">
      <c r="A459" t="s">
        <v>962</v>
      </c>
      <c r="B459" s="3" t="s">
        <v>963</v>
      </c>
      <c r="C459">
        <v>5000</v>
      </c>
      <c r="D459">
        <v>1332</v>
      </c>
      <c r="E459" s="7">
        <f t="shared" si="43"/>
        <v>26.640000000000004</v>
      </c>
      <c r="F459">
        <v>46</v>
      </c>
      <c r="G459">
        <f t="shared" si="42"/>
        <v>28.956521739130434</v>
      </c>
      <c r="H459" t="s">
        <v>22</v>
      </c>
      <c r="I459">
        <v>1476421200</v>
      </c>
      <c r="J459">
        <v>1476594000</v>
      </c>
      <c r="K459" t="b">
        <v>0</v>
      </c>
      <c r="L459" t="b">
        <v>0</v>
      </c>
      <c r="M459" t="s">
        <v>33</v>
      </c>
      <c r="N459" t="s">
        <v>21</v>
      </c>
      <c r="O459">
        <v>457</v>
      </c>
      <c r="P459" t="s">
        <v>14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25">
      <c r="A460" t="s">
        <v>964</v>
      </c>
      <c r="B460" s="3" t="s">
        <v>965</v>
      </c>
      <c r="C460">
        <v>33800</v>
      </c>
      <c r="D460">
        <v>118706</v>
      </c>
      <c r="E460" s="7">
        <f t="shared" si="43"/>
        <v>351.20118343195264</v>
      </c>
      <c r="F460">
        <v>2120</v>
      </c>
      <c r="G460">
        <f t="shared" si="42"/>
        <v>55.993396226415094</v>
      </c>
      <c r="H460" t="s">
        <v>22</v>
      </c>
      <c r="I460">
        <v>1269752400</v>
      </c>
      <c r="J460">
        <v>1273554000</v>
      </c>
      <c r="K460" t="b">
        <v>0</v>
      </c>
      <c r="L460" t="b">
        <v>0</v>
      </c>
      <c r="M460" t="s">
        <v>33</v>
      </c>
      <c r="N460" t="s">
        <v>21</v>
      </c>
      <c r="O460">
        <v>458</v>
      </c>
      <c r="P460" t="s">
        <v>20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25">
      <c r="A461" t="s">
        <v>966</v>
      </c>
      <c r="B461" s="3" t="s">
        <v>967</v>
      </c>
      <c r="C461">
        <v>6300</v>
      </c>
      <c r="D461">
        <v>5674</v>
      </c>
      <c r="E461" s="7">
        <f t="shared" si="43"/>
        <v>90.063492063492063</v>
      </c>
      <c r="F461">
        <v>105</v>
      </c>
      <c r="G461">
        <f t="shared" si="42"/>
        <v>54.038095238095238</v>
      </c>
      <c r="H461" t="s">
        <v>22</v>
      </c>
      <c r="I461">
        <v>1419746400</v>
      </c>
      <c r="J461">
        <v>1421906400</v>
      </c>
      <c r="K461" t="b">
        <v>0</v>
      </c>
      <c r="L461" t="b">
        <v>0</v>
      </c>
      <c r="M461" t="s">
        <v>42</v>
      </c>
      <c r="N461" t="s">
        <v>21</v>
      </c>
      <c r="O461">
        <v>459</v>
      </c>
      <c r="P461" t="s">
        <v>14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25">
      <c r="A462" t="s">
        <v>968</v>
      </c>
      <c r="B462" s="3" t="s">
        <v>969</v>
      </c>
      <c r="C462">
        <v>2400</v>
      </c>
      <c r="D462">
        <v>4119</v>
      </c>
      <c r="E462" s="7">
        <f t="shared" si="43"/>
        <v>171.625</v>
      </c>
      <c r="F462">
        <v>50</v>
      </c>
      <c r="G462">
        <f t="shared" si="42"/>
        <v>82.38</v>
      </c>
      <c r="H462" t="s">
        <v>22</v>
      </c>
      <c r="I462">
        <v>1281330000</v>
      </c>
      <c r="J462">
        <v>1281589200</v>
      </c>
      <c r="K462" t="b">
        <v>0</v>
      </c>
      <c r="L462" t="b">
        <v>0</v>
      </c>
      <c r="M462" t="s">
        <v>33</v>
      </c>
      <c r="N462" t="s">
        <v>21</v>
      </c>
      <c r="O462">
        <v>460</v>
      </c>
      <c r="P462" t="s">
        <v>20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25">
      <c r="A463" t="s">
        <v>970</v>
      </c>
      <c r="B463" s="3" t="s">
        <v>971</v>
      </c>
      <c r="C463">
        <v>98800</v>
      </c>
      <c r="D463">
        <v>139354</v>
      </c>
      <c r="E463" s="7">
        <f t="shared" si="43"/>
        <v>141.04655870445345</v>
      </c>
      <c r="F463">
        <v>2080</v>
      </c>
      <c r="G463">
        <f t="shared" si="42"/>
        <v>66.997115384615384</v>
      </c>
      <c r="H463" t="s">
        <v>22</v>
      </c>
      <c r="I463">
        <v>1398661200</v>
      </c>
      <c r="J463">
        <v>1400389200</v>
      </c>
      <c r="K463" t="b">
        <v>0</v>
      </c>
      <c r="L463" t="b">
        <v>0</v>
      </c>
      <c r="M463" t="s">
        <v>53</v>
      </c>
      <c r="N463" t="s">
        <v>21</v>
      </c>
      <c r="O463">
        <v>461</v>
      </c>
      <c r="P463" t="s">
        <v>20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25">
      <c r="A464" t="s">
        <v>972</v>
      </c>
      <c r="B464" s="3" t="s">
        <v>973</v>
      </c>
      <c r="C464">
        <v>188800</v>
      </c>
      <c r="D464">
        <v>57734</v>
      </c>
      <c r="E464" s="7">
        <f t="shared" si="43"/>
        <v>30.57944915254237</v>
      </c>
      <c r="F464">
        <v>535</v>
      </c>
      <c r="G464">
        <f t="shared" si="42"/>
        <v>107.91401869158878</v>
      </c>
      <c r="H464" t="s">
        <v>22</v>
      </c>
      <c r="I464">
        <v>1359525600</v>
      </c>
      <c r="J464">
        <v>1362808800</v>
      </c>
      <c r="K464" t="b">
        <v>0</v>
      </c>
      <c r="L464" t="b">
        <v>0</v>
      </c>
      <c r="M464" t="s">
        <v>292</v>
      </c>
      <c r="N464" t="s">
        <v>21</v>
      </c>
      <c r="O464">
        <v>462</v>
      </c>
      <c r="P464" t="s">
        <v>14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.5" x14ac:dyDescent="0.25">
      <c r="A465" t="s">
        <v>974</v>
      </c>
      <c r="B465" s="3" t="s">
        <v>975</v>
      </c>
      <c r="C465">
        <v>134300</v>
      </c>
      <c r="D465">
        <v>145265</v>
      </c>
      <c r="E465" s="7">
        <f t="shared" si="43"/>
        <v>108.16455696202532</v>
      </c>
      <c r="F465">
        <v>2105</v>
      </c>
      <c r="G465">
        <f t="shared" si="42"/>
        <v>69.009501187648453</v>
      </c>
      <c r="H465" t="s">
        <v>22</v>
      </c>
      <c r="I465">
        <v>1388469600</v>
      </c>
      <c r="J465">
        <v>1388815200</v>
      </c>
      <c r="K465" t="b">
        <v>0</v>
      </c>
      <c r="L465" t="b">
        <v>0</v>
      </c>
      <c r="M465" t="s">
        <v>71</v>
      </c>
      <c r="N465" t="s">
        <v>21</v>
      </c>
      <c r="O465">
        <v>463</v>
      </c>
      <c r="P465" t="s">
        <v>20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25">
      <c r="A466" t="s">
        <v>976</v>
      </c>
      <c r="B466" s="3" t="s">
        <v>977</v>
      </c>
      <c r="C466">
        <v>71200</v>
      </c>
      <c r="D466">
        <v>95020</v>
      </c>
      <c r="E466" s="7">
        <f t="shared" si="43"/>
        <v>133.45505617977528</v>
      </c>
      <c r="F466">
        <v>2436</v>
      </c>
      <c r="G466">
        <f t="shared" si="42"/>
        <v>39.006568144499177</v>
      </c>
      <c r="H466" t="s">
        <v>22</v>
      </c>
      <c r="I466">
        <v>1518328800</v>
      </c>
      <c r="J466">
        <v>1519538400</v>
      </c>
      <c r="K466" t="b">
        <v>0</v>
      </c>
      <c r="L466" t="b">
        <v>0</v>
      </c>
      <c r="M466" t="s">
        <v>33</v>
      </c>
      <c r="N466" t="s">
        <v>21</v>
      </c>
      <c r="O466">
        <v>464</v>
      </c>
      <c r="P466" t="s">
        <v>20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25">
      <c r="A467" t="s">
        <v>978</v>
      </c>
      <c r="B467" s="3" t="s">
        <v>979</v>
      </c>
      <c r="C467">
        <v>4700</v>
      </c>
      <c r="D467">
        <v>8829</v>
      </c>
      <c r="E467" s="7">
        <f t="shared" si="43"/>
        <v>187.85106382978722</v>
      </c>
      <c r="F467">
        <v>80</v>
      </c>
      <c r="G467">
        <f t="shared" si="42"/>
        <v>110.3625</v>
      </c>
      <c r="H467" t="s">
        <v>22</v>
      </c>
      <c r="I467">
        <v>1517032800</v>
      </c>
      <c r="J467">
        <v>1517810400</v>
      </c>
      <c r="K467" t="b">
        <v>0</v>
      </c>
      <c r="L467" t="b">
        <v>0</v>
      </c>
      <c r="M467" t="s">
        <v>206</v>
      </c>
      <c r="N467" t="s">
        <v>21</v>
      </c>
      <c r="O467">
        <v>465</v>
      </c>
      <c r="P467" t="s">
        <v>20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25">
      <c r="A468" t="s">
        <v>980</v>
      </c>
      <c r="B468" s="3" t="s">
        <v>981</v>
      </c>
      <c r="C468">
        <v>1200</v>
      </c>
      <c r="D468">
        <v>3984</v>
      </c>
      <c r="E468" s="7">
        <f t="shared" si="43"/>
        <v>332</v>
      </c>
      <c r="F468">
        <v>42</v>
      </c>
      <c r="G468">
        <f t="shared" si="42"/>
        <v>94.857142857142861</v>
      </c>
      <c r="H468" t="s">
        <v>22</v>
      </c>
      <c r="I468">
        <v>1368594000</v>
      </c>
      <c r="J468">
        <v>1370581200</v>
      </c>
      <c r="K468" t="b">
        <v>0</v>
      </c>
      <c r="L468" t="b">
        <v>1</v>
      </c>
      <c r="M468" t="s">
        <v>65</v>
      </c>
      <c r="N468" t="s">
        <v>21</v>
      </c>
      <c r="O468">
        <v>466</v>
      </c>
      <c r="P468" t="s">
        <v>20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.5" x14ac:dyDescent="0.25">
      <c r="A469" t="s">
        <v>982</v>
      </c>
      <c r="B469" s="3" t="s">
        <v>983</v>
      </c>
      <c r="C469">
        <v>1400</v>
      </c>
      <c r="D469">
        <v>8053</v>
      </c>
      <c r="E469" s="7">
        <f t="shared" si="43"/>
        <v>575.21428571428578</v>
      </c>
      <c r="F469">
        <v>139</v>
      </c>
      <c r="G469">
        <f t="shared" si="42"/>
        <v>57.935251798561154</v>
      </c>
      <c r="H469" t="s">
        <v>16</v>
      </c>
      <c r="I469">
        <v>1448258400</v>
      </c>
      <c r="J469">
        <v>1448863200</v>
      </c>
      <c r="K469" t="b">
        <v>0</v>
      </c>
      <c r="L469" t="b">
        <v>1</v>
      </c>
      <c r="M469" t="s">
        <v>28</v>
      </c>
      <c r="N469" t="s">
        <v>15</v>
      </c>
      <c r="O469">
        <v>467</v>
      </c>
      <c r="P469" t="s">
        <v>20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25">
      <c r="A470" t="s">
        <v>984</v>
      </c>
      <c r="B470" s="3" t="s">
        <v>985</v>
      </c>
      <c r="C470">
        <v>4000</v>
      </c>
      <c r="D470">
        <v>1620</v>
      </c>
      <c r="E470" s="7">
        <f t="shared" si="43"/>
        <v>40.5</v>
      </c>
      <c r="F470">
        <v>16</v>
      </c>
      <c r="G470">
        <f t="shared" si="42"/>
        <v>101.25</v>
      </c>
      <c r="H470" t="s">
        <v>22</v>
      </c>
      <c r="I470">
        <v>1555218000</v>
      </c>
      <c r="J470">
        <v>1556600400</v>
      </c>
      <c r="K470" t="b">
        <v>0</v>
      </c>
      <c r="L470" t="b">
        <v>0</v>
      </c>
      <c r="M470" t="s">
        <v>33</v>
      </c>
      <c r="N470" t="s">
        <v>21</v>
      </c>
      <c r="O470">
        <v>468</v>
      </c>
      <c r="P470" t="s">
        <v>14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25">
      <c r="A471" t="s">
        <v>986</v>
      </c>
      <c r="B471" s="3" t="s">
        <v>987</v>
      </c>
      <c r="C471">
        <v>5600</v>
      </c>
      <c r="D471">
        <v>10328</v>
      </c>
      <c r="E471" s="7">
        <f t="shared" si="43"/>
        <v>184.42857142857144</v>
      </c>
      <c r="F471">
        <v>159</v>
      </c>
      <c r="G471">
        <f t="shared" si="42"/>
        <v>64.95597484276729</v>
      </c>
      <c r="H471" t="s">
        <v>22</v>
      </c>
      <c r="I471">
        <v>1431925200</v>
      </c>
      <c r="J471">
        <v>1432098000</v>
      </c>
      <c r="K471" t="b">
        <v>0</v>
      </c>
      <c r="L471" t="b">
        <v>0</v>
      </c>
      <c r="M471" t="s">
        <v>53</v>
      </c>
      <c r="N471" t="s">
        <v>21</v>
      </c>
      <c r="O471">
        <v>469</v>
      </c>
      <c r="P471" t="s">
        <v>20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25">
      <c r="A472" t="s">
        <v>988</v>
      </c>
      <c r="B472" s="3" t="s">
        <v>989</v>
      </c>
      <c r="C472">
        <v>3600</v>
      </c>
      <c r="D472">
        <v>10289</v>
      </c>
      <c r="E472" s="7">
        <f t="shared" si="43"/>
        <v>285.80555555555554</v>
      </c>
      <c r="F472">
        <v>381</v>
      </c>
      <c r="G472">
        <f t="shared" si="42"/>
        <v>27.00524934383202</v>
      </c>
      <c r="H472" t="s">
        <v>22</v>
      </c>
      <c r="I472">
        <v>1481522400</v>
      </c>
      <c r="J472">
        <v>1482127200</v>
      </c>
      <c r="K472" t="b">
        <v>0</v>
      </c>
      <c r="L472" t="b">
        <v>0</v>
      </c>
      <c r="M472" t="s">
        <v>65</v>
      </c>
      <c r="N472" t="s">
        <v>21</v>
      </c>
      <c r="O472">
        <v>470</v>
      </c>
      <c r="P472" t="s">
        <v>20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25">
      <c r="A473" t="s">
        <v>446</v>
      </c>
      <c r="B473" s="3" t="s">
        <v>990</v>
      </c>
      <c r="C473">
        <v>3100</v>
      </c>
      <c r="D473">
        <v>9889</v>
      </c>
      <c r="E473" s="7">
        <f t="shared" si="43"/>
        <v>319</v>
      </c>
      <c r="F473">
        <v>194</v>
      </c>
      <c r="G473">
        <f t="shared" si="42"/>
        <v>50.97422680412371</v>
      </c>
      <c r="H473" t="s">
        <v>41</v>
      </c>
      <c r="I473">
        <v>1335934800</v>
      </c>
      <c r="J473">
        <v>1335934800</v>
      </c>
      <c r="K473" t="b">
        <v>0</v>
      </c>
      <c r="L473" t="b">
        <v>1</v>
      </c>
      <c r="M473" t="s">
        <v>17</v>
      </c>
      <c r="N473" t="s">
        <v>40</v>
      </c>
      <c r="O473">
        <v>471</v>
      </c>
      <c r="P473" t="s">
        <v>20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25">
      <c r="A474" t="s">
        <v>991</v>
      </c>
      <c r="B474" s="3" t="s">
        <v>992</v>
      </c>
      <c r="C474">
        <v>153800</v>
      </c>
      <c r="D474">
        <v>60342</v>
      </c>
      <c r="E474" s="7">
        <f t="shared" si="43"/>
        <v>39.234070221066318</v>
      </c>
      <c r="F474">
        <v>575</v>
      </c>
      <c r="G474">
        <f t="shared" si="42"/>
        <v>104.94260869565217</v>
      </c>
      <c r="H474" t="s">
        <v>22</v>
      </c>
      <c r="I474">
        <v>1552280400</v>
      </c>
      <c r="J474">
        <v>1556946000</v>
      </c>
      <c r="K474" t="b">
        <v>0</v>
      </c>
      <c r="L474" t="b">
        <v>0</v>
      </c>
      <c r="M474" t="s">
        <v>23</v>
      </c>
      <c r="N474" t="s">
        <v>21</v>
      </c>
      <c r="O474">
        <v>472</v>
      </c>
      <c r="P474" t="s">
        <v>14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25">
      <c r="A475" t="s">
        <v>993</v>
      </c>
      <c r="B475" s="3" t="s">
        <v>994</v>
      </c>
      <c r="C475">
        <v>5000</v>
      </c>
      <c r="D475">
        <v>8907</v>
      </c>
      <c r="E475" s="7">
        <f t="shared" si="43"/>
        <v>178.14000000000001</v>
      </c>
      <c r="F475">
        <v>106</v>
      </c>
      <c r="G475">
        <f t="shared" si="42"/>
        <v>84.028301886792448</v>
      </c>
      <c r="H475" t="s">
        <v>22</v>
      </c>
      <c r="I475">
        <v>1529989200</v>
      </c>
      <c r="J475">
        <v>1530075600</v>
      </c>
      <c r="K475" t="b">
        <v>0</v>
      </c>
      <c r="L475" t="b">
        <v>0</v>
      </c>
      <c r="M475" t="s">
        <v>50</v>
      </c>
      <c r="N475" t="s">
        <v>21</v>
      </c>
      <c r="O475">
        <v>473</v>
      </c>
      <c r="P475" t="s">
        <v>20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25">
      <c r="A476" t="s">
        <v>995</v>
      </c>
      <c r="B476" s="3" t="s">
        <v>996</v>
      </c>
      <c r="C476">
        <v>4000</v>
      </c>
      <c r="D476">
        <v>14606</v>
      </c>
      <c r="E476" s="7">
        <f t="shared" si="43"/>
        <v>365.15</v>
      </c>
      <c r="F476">
        <v>142</v>
      </c>
      <c r="G476">
        <f t="shared" si="42"/>
        <v>102.85915492957747</v>
      </c>
      <c r="H476" t="s">
        <v>22</v>
      </c>
      <c r="I476">
        <v>1418709600</v>
      </c>
      <c r="J476">
        <v>1418796000</v>
      </c>
      <c r="K476" t="b">
        <v>0</v>
      </c>
      <c r="L476" t="b">
        <v>0</v>
      </c>
      <c r="M476" t="s">
        <v>269</v>
      </c>
      <c r="N476" t="s">
        <v>21</v>
      </c>
      <c r="O476">
        <v>474</v>
      </c>
      <c r="P476" t="s">
        <v>20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.5" x14ac:dyDescent="0.25">
      <c r="A477" t="s">
        <v>997</v>
      </c>
      <c r="B477" s="3" t="s">
        <v>998</v>
      </c>
      <c r="C477">
        <v>7400</v>
      </c>
      <c r="D477">
        <v>8432</v>
      </c>
      <c r="E477" s="7">
        <f t="shared" si="43"/>
        <v>113.94594594594594</v>
      </c>
      <c r="F477">
        <v>211</v>
      </c>
      <c r="G477">
        <f t="shared" si="42"/>
        <v>39.962085308056871</v>
      </c>
      <c r="H477" t="s">
        <v>22</v>
      </c>
      <c r="I477">
        <v>1372136400</v>
      </c>
      <c r="J477">
        <v>1372482000</v>
      </c>
      <c r="K477" t="b">
        <v>0</v>
      </c>
      <c r="L477" t="b">
        <v>1</v>
      </c>
      <c r="M477" t="s">
        <v>206</v>
      </c>
      <c r="N477" t="s">
        <v>21</v>
      </c>
      <c r="O477">
        <v>475</v>
      </c>
      <c r="P477" t="s">
        <v>20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.5" x14ac:dyDescent="0.25">
      <c r="A478" t="s">
        <v>999</v>
      </c>
      <c r="B478" s="3" t="s">
        <v>1000</v>
      </c>
      <c r="C478">
        <v>191500</v>
      </c>
      <c r="D478">
        <v>57122</v>
      </c>
      <c r="E478" s="7">
        <f t="shared" si="43"/>
        <v>29.828720626631856</v>
      </c>
      <c r="F478">
        <v>1120</v>
      </c>
      <c r="G478">
        <f t="shared" si="42"/>
        <v>51.001785714285717</v>
      </c>
      <c r="H478" t="s">
        <v>22</v>
      </c>
      <c r="I478">
        <v>1533877200</v>
      </c>
      <c r="J478">
        <v>1534395600</v>
      </c>
      <c r="K478" t="b">
        <v>0</v>
      </c>
      <c r="L478" t="b">
        <v>0</v>
      </c>
      <c r="M478" t="s">
        <v>119</v>
      </c>
      <c r="N478" t="s">
        <v>21</v>
      </c>
      <c r="O478">
        <v>476</v>
      </c>
      <c r="P478" t="s">
        <v>14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25">
      <c r="A479" t="s">
        <v>1001</v>
      </c>
      <c r="B479" s="3" t="s">
        <v>1002</v>
      </c>
      <c r="C479">
        <v>8500</v>
      </c>
      <c r="D479">
        <v>4613</v>
      </c>
      <c r="E479" s="7">
        <f t="shared" si="43"/>
        <v>54.270588235294113</v>
      </c>
      <c r="F479">
        <v>113</v>
      </c>
      <c r="G479">
        <f t="shared" si="42"/>
        <v>40.823008849557525</v>
      </c>
      <c r="H479" t="s">
        <v>22</v>
      </c>
      <c r="I479">
        <v>1309064400</v>
      </c>
      <c r="J479">
        <v>1311397200</v>
      </c>
      <c r="K479" t="b">
        <v>0</v>
      </c>
      <c r="L479" t="b">
        <v>0</v>
      </c>
      <c r="M479" t="s">
        <v>474</v>
      </c>
      <c r="N479" t="s">
        <v>21</v>
      </c>
      <c r="O479">
        <v>477</v>
      </c>
      <c r="P479" t="s">
        <v>14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25">
      <c r="A480" t="s">
        <v>1003</v>
      </c>
      <c r="B480" s="3" t="s">
        <v>1004</v>
      </c>
      <c r="C480">
        <v>68800</v>
      </c>
      <c r="D480">
        <v>162603</v>
      </c>
      <c r="E480" s="7">
        <f t="shared" si="43"/>
        <v>236.34156976744185</v>
      </c>
      <c r="F480">
        <v>2756</v>
      </c>
      <c r="G480">
        <f t="shared" si="42"/>
        <v>58.999637155297535</v>
      </c>
      <c r="H480" t="s">
        <v>22</v>
      </c>
      <c r="I480">
        <v>1425877200</v>
      </c>
      <c r="J480">
        <v>1426914000</v>
      </c>
      <c r="K480" t="b">
        <v>0</v>
      </c>
      <c r="L480" t="b">
        <v>0</v>
      </c>
      <c r="M480" t="s">
        <v>65</v>
      </c>
      <c r="N480" t="s">
        <v>21</v>
      </c>
      <c r="O480">
        <v>478</v>
      </c>
      <c r="P480" t="s">
        <v>20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25">
      <c r="A481" t="s">
        <v>1005</v>
      </c>
      <c r="B481" s="3" t="s">
        <v>1006</v>
      </c>
      <c r="C481">
        <v>2400</v>
      </c>
      <c r="D481">
        <v>12310</v>
      </c>
      <c r="E481" s="7">
        <f t="shared" si="43"/>
        <v>512.91666666666663</v>
      </c>
      <c r="F481">
        <v>173</v>
      </c>
      <c r="G481">
        <f t="shared" si="42"/>
        <v>71.156069364161851</v>
      </c>
      <c r="H481" t="s">
        <v>41</v>
      </c>
      <c r="I481">
        <v>1501304400</v>
      </c>
      <c r="J481">
        <v>1501477200</v>
      </c>
      <c r="K481" t="b">
        <v>0</v>
      </c>
      <c r="L481" t="b">
        <v>0</v>
      </c>
      <c r="M481" t="s">
        <v>17</v>
      </c>
      <c r="N481" t="s">
        <v>40</v>
      </c>
      <c r="O481">
        <v>479</v>
      </c>
      <c r="P481" t="s">
        <v>20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25">
      <c r="A482" t="s">
        <v>1007</v>
      </c>
      <c r="B482" s="3" t="s">
        <v>1008</v>
      </c>
      <c r="C482">
        <v>8600</v>
      </c>
      <c r="D482">
        <v>8656</v>
      </c>
      <c r="E482" s="7">
        <f t="shared" si="43"/>
        <v>100.65116279069768</v>
      </c>
      <c r="F482">
        <v>87</v>
      </c>
      <c r="G482">
        <f t="shared" si="42"/>
        <v>99.494252873563212</v>
      </c>
      <c r="H482" t="s">
        <v>22</v>
      </c>
      <c r="I482">
        <v>1268287200</v>
      </c>
      <c r="J482">
        <v>1269061200</v>
      </c>
      <c r="K482" t="b">
        <v>0</v>
      </c>
      <c r="L482" t="b">
        <v>1</v>
      </c>
      <c r="M482" t="s">
        <v>122</v>
      </c>
      <c r="N482" t="s">
        <v>21</v>
      </c>
      <c r="O482">
        <v>480</v>
      </c>
      <c r="P482" t="s">
        <v>20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.5" x14ac:dyDescent="0.25">
      <c r="A483" t="s">
        <v>1009</v>
      </c>
      <c r="B483" s="3" t="s">
        <v>1010</v>
      </c>
      <c r="C483">
        <v>196600</v>
      </c>
      <c r="D483">
        <v>159931</v>
      </c>
      <c r="E483" s="7">
        <f t="shared" si="43"/>
        <v>81.348423194303152</v>
      </c>
      <c r="F483">
        <v>1538</v>
      </c>
      <c r="G483">
        <f t="shared" si="42"/>
        <v>103.98634590377114</v>
      </c>
      <c r="H483" t="s">
        <v>22</v>
      </c>
      <c r="I483">
        <v>1412139600</v>
      </c>
      <c r="J483">
        <v>1415772000</v>
      </c>
      <c r="K483" t="b">
        <v>0</v>
      </c>
      <c r="L483" t="b">
        <v>1</v>
      </c>
      <c r="M483" t="s">
        <v>33</v>
      </c>
      <c r="N483" t="s">
        <v>21</v>
      </c>
      <c r="O483">
        <v>481</v>
      </c>
      <c r="P483" t="s">
        <v>14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.5" x14ac:dyDescent="0.25">
      <c r="A484" t="s">
        <v>1011</v>
      </c>
      <c r="B484" s="3" t="s">
        <v>1012</v>
      </c>
      <c r="C484">
        <v>4200</v>
      </c>
      <c r="D484">
        <v>689</v>
      </c>
      <c r="E484" s="7">
        <f t="shared" si="43"/>
        <v>16.404761904761905</v>
      </c>
      <c r="F484">
        <v>9</v>
      </c>
      <c r="G484">
        <f t="shared" si="42"/>
        <v>76.555555555555557</v>
      </c>
      <c r="H484" t="s">
        <v>22</v>
      </c>
      <c r="I484">
        <v>1330063200</v>
      </c>
      <c r="J484">
        <v>1331013600</v>
      </c>
      <c r="K484" t="b">
        <v>0</v>
      </c>
      <c r="L484" t="b">
        <v>1</v>
      </c>
      <c r="M484" t="s">
        <v>119</v>
      </c>
      <c r="N484" t="s">
        <v>21</v>
      </c>
      <c r="O484">
        <v>482</v>
      </c>
      <c r="P484" t="s">
        <v>14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25">
      <c r="A485" t="s">
        <v>1013</v>
      </c>
      <c r="B485" s="3" t="s">
        <v>1014</v>
      </c>
      <c r="C485">
        <v>91400</v>
      </c>
      <c r="D485">
        <v>48236</v>
      </c>
      <c r="E485" s="7">
        <f t="shared" si="43"/>
        <v>52.774617067833695</v>
      </c>
      <c r="F485">
        <v>554</v>
      </c>
      <c r="G485">
        <f t="shared" si="42"/>
        <v>87.068592057761734</v>
      </c>
      <c r="H485" t="s">
        <v>22</v>
      </c>
      <c r="I485">
        <v>1576130400</v>
      </c>
      <c r="J485">
        <v>1576735200</v>
      </c>
      <c r="K485" t="b">
        <v>0</v>
      </c>
      <c r="L485" t="b">
        <v>0</v>
      </c>
      <c r="M485" t="s">
        <v>33</v>
      </c>
      <c r="N485" t="s">
        <v>21</v>
      </c>
      <c r="O485">
        <v>483</v>
      </c>
      <c r="P485" t="s">
        <v>14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25">
      <c r="A486" t="s">
        <v>1015</v>
      </c>
      <c r="B486" s="3" t="s">
        <v>1016</v>
      </c>
      <c r="C486">
        <v>29600</v>
      </c>
      <c r="D486">
        <v>77021</v>
      </c>
      <c r="E486" s="7">
        <f t="shared" si="43"/>
        <v>260.20608108108109</v>
      </c>
      <c r="F486">
        <v>1572</v>
      </c>
      <c r="G486">
        <f t="shared" si="42"/>
        <v>48.99554707379135</v>
      </c>
      <c r="H486" t="s">
        <v>41</v>
      </c>
      <c r="I486">
        <v>1407128400</v>
      </c>
      <c r="J486">
        <v>1411362000</v>
      </c>
      <c r="K486" t="b">
        <v>0</v>
      </c>
      <c r="L486" t="b">
        <v>1</v>
      </c>
      <c r="M486" t="s">
        <v>17</v>
      </c>
      <c r="N486" t="s">
        <v>40</v>
      </c>
      <c r="O486">
        <v>484</v>
      </c>
      <c r="P486" t="s">
        <v>20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.5" x14ac:dyDescent="0.25">
      <c r="A487" t="s">
        <v>1017</v>
      </c>
      <c r="B487" s="3" t="s">
        <v>1018</v>
      </c>
      <c r="C487">
        <v>90600</v>
      </c>
      <c r="D487">
        <v>27844</v>
      </c>
      <c r="E487" s="7">
        <f t="shared" si="43"/>
        <v>30.73289183222958</v>
      </c>
      <c r="F487">
        <v>648</v>
      </c>
      <c r="G487">
        <f t="shared" si="42"/>
        <v>42.969135802469133</v>
      </c>
      <c r="H487" t="s">
        <v>41</v>
      </c>
      <c r="I487">
        <v>1560142800</v>
      </c>
      <c r="J487">
        <v>1563685200</v>
      </c>
      <c r="K487" t="b">
        <v>0</v>
      </c>
      <c r="L487" t="b">
        <v>0</v>
      </c>
      <c r="M487" t="s">
        <v>33</v>
      </c>
      <c r="N487" t="s">
        <v>40</v>
      </c>
      <c r="O487">
        <v>485</v>
      </c>
      <c r="P487" t="s">
        <v>14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.5" x14ac:dyDescent="0.25">
      <c r="A488" t="s">
        <v>1019</v>
      </c>
      <c r="B488" s="3" t="s">
        <v>1020</v>
      </c>
      <c r="C488">
        <v>5200</v>
      </c>
      <c r="D488">
        <v>702</v>
      </c>
      <c r="E488" s="7">
        <f t="shared" si="43"/>
        <v>13.5</v>
      </c>
      <c r="F488">
        <v>21</v>
      </c>
      <c r="G488">
        <f t="shared" si="42"/>
        <v>33.428571428571431</v>
      </c>
      <c r="H488" t="s">
        <v>41</v>
      </c>
      <c r="I488">
        <v>1520575200</v>
      </c>
      <c r="J488">
        <v>1521867600</v>
      </c>
      <c r="K488" t="b">
        <v>0</v>
      </c>
      <c r="L488" t="b">
        <v>1</v>
      </c>
      <c r="M488" t="s">
        <v>206</v>
      </c>
      <c r="N488" t="s">
        <v>40</v>
      </c>
      <c r="O488">
        <v>486</v>
      </c>
      <c r="P488" t="s">
        <v>14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25">
      <c r="A489" t="s">
        <v>1021</v>
      </c>
      <c r="B489" s="3" t="s">
        <v>1022</v>
      </c>
      <c r="C489">
        <v>110300</v>
      </c>
      <c r="D489">
        <v>197024</v>
      </c>
      <c r="E489" s="7">
        <f t="shared" si="43"/>
        <v>178.62556663644605</v>
      </c>
      <c r="F489">
        <v>2346</v>
      </c>
      <c r="G489">
        <f t="shared" si="42"/>
        <v>83.982949701619773</v>
      </c>
      <c r="H489" t="s">
        <v>22</v>
      </c>
      <c r="I489">
        <v>1492664400</v>
      </c>
      <c r="J489">
        <v>1495515600</v>
      </c>
      <c r="K489" t="b">
        <v>0</v>
      </c>
      <c r="L489" t="b">
        <v>0</v>
      </c>
      <c r="M489" t="s">
        <v>33</v>
      </c>
      <c r="N489" t="s">
        <v>21</v>
      </c>
      <c r="O489">
        <v>487</v>
      </c>
      <c r="P489" t="s">
        <v>20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25">
      <c r="A490" t="s">
        <v>1023</v>
      </c>
      <c r="B490" s="3" t="s">
        <v>1024</v>
      </c>
      <c r="C490">
        <v>5300</v>
      </c>
      <c r="D490">
        <v>11663</v>
      </c>
      <c r="E490" s="7">
        <f t="shared" si="43"/>
        <v>220.0566037735849</v>
      </c>
      <c r="F490">
        <v>115</v>
      </c>
      <c r="G490">
        <f t="shared" si="42"/>
        <v>101.41739130434783</v>
      </c>
      <c r="H490" t="s">
        <v>22</v>
      </c>
      <c r="I490">
        <v>1454479200</v>
      </c>
      <c r="J490">
        <v>1455948000</v>
      </c>
      <c r="K490" t="b">
        <v>0</v>
      </c>
      <c r="L490" t="b">
        <v>0</v>
      </c>
      <c r="M490" t="s">
        <v>33</v>
      </c>
      <c r="N490" t="s">
        <v>21</v>
      </c>
      <c r="O490">
        <v>488</v>
      </c>
      <c r="P490" t="s">
        <v>20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25">
      <c r="A491" t="s">
        <v>1025</v>
      </c>
      <c r="B491" s="3" t="s">
        <v>1026</v>
      </c>
      <c r="C491">
        <v>9200</v>
      </c>
      <c r="D491">
        <v>9339</v>
      </c>
      <c r="E491" s="7">
        <f t="shared" si="43"/>
        <v>101.5108695652174</v>
      </c>
      <c r="F491">
        <v>85</v>
      </c>
      <c r="G491">
        <f t="shared" si="42"/>
        <v>109.87058823529412</v>
      </c>
      <c r="H491" t="s">
        <v>108</v>
      </c>
      <c r="I491">
        <v>1281934800</v>
      </c>
      <c r="J491">
        <v>1282366800</v>
      </c>
      <c r="K491" t="b">
        <v>0</v>
      </c>
      <c r="L491" t="b">
        <v>0</v>
      </c>
      <c r="M491" t="s">
        <v>65</v>
      </c>
      <c r="N491" t="s">
        <v>107</v>
      </c>
      <c r="O491">
        <v>489</v>
      </c>
      <c r="P491" t="s">
        <v>20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25">
      <c r="A492" t="s">
        <v>1027</v>
      </c>
      <c r="B492" s="3" t="s">
        <v>1028</v>
      </c>
      <c r="C492">
        <v>2400</v>
      </c>
      <c r="D492">
        <v>4596</v>
      </c>
      <c r="E492" s="7">
        <f t="shared" si="43"/>
        <v>191.5</v>
      </c>
      <c r="F492">
        <v>144</v>
      </c>
      <c r="G492">
        <f t="shared" si="42"/>
        <v>31.916666666666668</v>
      </c>
      <c r="H492" t="s">
        <v>22</v>
      </c>
      <c r="I492">
        <v>1573970400</v>
      </c>
      <c r="J492">
        <v>1574575200</v>
      </c>
      <c r="K492" t="b">
        <v>0</v>
      </c>
      <c r="L492" t="b">
        <v>0</v>
      </c>
      <c r="M492" t="s">
        <v>1029</v>
      </c>
      <c r="N492" t="s">
        <v>21</v>
      </c>
      <c r="O492">
        <v>490</v>
      </c>
      <c r="P492" t="s">
        <v>20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.5" x14ac:dyDescent="0.25">
      <c r="A493" t="s">
        <v>1030</v>
      </c>
      <c r="B493" s="3" t="s">
        <v>1031</v>
      </c>
      <c r="C493">
        <v>56800</v>
      </c>
      <c r="D493">
        <v>173437</v>
      </c>
      <c r="E493" s="7">
        <f t="shared" si="43"/>
        <v>305.34683098591546</v>
      </c>
      <c r="F493">
        <v>2443</v>
      </c>
      <c r="G493">
        <f t="shared" si="42"/>
        <v>70.993450675399103</v>
      </c>
      <c r="H493" t="s">
        <v>22</v>
      </c>
      <c r="I493">
        <v>1372654800</v>
      </c>
      <c r="J493">
        <v>1374901200</v>
      </c>
      <c r="K493" t="b">
        <v>0</v>
      </c>
      <c r="L493" t="b">
        <v>1</v>
      </c>
      <c r="M493" t="s">
        <v>17</v>
      </c>
      <c r="N493" t="s">
        <v>21</v>
      </c>
      <c r="O493">
        <v>491</v>
      </c>
      <c r="P493" t="s">
        <v>20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25">
      <c r="A494" t="s">
        <v>1032</v>
      </c>
      <c r="B494" s="3" t="s">
        <v>1033</v>
      </c>
      <c r="C494">
        <v>191000</v>
      </c>
      <c r="D494">
        <v>45831</v>
      </c>
      <c r="E494" s="7">
        <f t="shared" si="43"/>
        <v>23.995287958115181</v>
      </c>
      <c r="F494">
        <v>595</v>
      </c>
      <c r="G494">
        <f t="shared" si="42"/>
        <v>77.026890756302521</v>
      </c>
      <c r="H494" t="s">
        <v>22</v>
      </c>
      <c r="I494">
        <v>1275886800</v>
      </c>
      <c r="J494">
        <v>1278910800</v>
      </c>
      <c r="K494" t="b">
        <v>1</v>
      </c>
      <c r="L494" t="b">
        <v>1</v>
      </c>
      <c r="M494" t="s">
        <v>100</v>
      </c>
      <c r="N494" t="s">
        <v>21</v>
      </c>
      <c r="O494">
        <v>492</v>
      </c>
      <c r="P494" t="s">
        <v>74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25">
      <c r="A495" t="s">
        <v>1034</v>
      </c>
      <c r="B495" s="3" t="s">
        <v>1035</v>
      </c>
      <c r="C495">
        <v>900</v>
      </c>
      <c r="D495">
        <v>6514</v>
      </c>
      <c r="E495" s="7">
        <f t="shared" si="43"/>
        <v>723.77777777777771</v>
      </c>
      <c r="F495">
        <v>64</v>
      </c>
      <c r="G495">
        <f t="shared" si="42"/>
        <v>101.78125</v>
      </c>
      <c r="H495" t="s">
        <v>22</v>
      </c>
      <c r="I495">
        <v>1561784400</v>
      </c>
      <c r="J495">
        <v>1562907600</v>
      </c>
      <c r="K495" t="b">
        <v>0</v>
      </c>
      <c r="L495" t="b">
        <v>0</v>
      </c>
      <c r="M495" t="s">
        <v>122</v>
      </c>
      <c r="N495" t="s">
        <v>21</v>
      </c>
      <c r="O495">
        <v>493</v>
      </c>
      <c r="P495" t="s">
        <v>20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x14ac:dyDescent="0.25">
      <c r="A496" t="s">
        <v>1036</v>
      </c>
      <c r="B496" s="3" t="s">
        <v>1037</v>
      </c>
      <c r="C496">
        <v>2500</v>
      </c>
      <c r="D496">
        <v>13684</v>
      </c>
      <c r="E496" s="7">
        <f t="shared" si="43"/>
        <v>547.36</v>
      </c>
      <c r="F496">
        <v>268</v>
      </c>
      <c r="G496">
        <f t="shared" si="42"/>
        <v>51.059701492537314</v>
      </c>
      <c r="H496" t="s">
        <v>22</v>
      </c>
      <c r="I496">
        <v>1332392400</v>
      </c>
      <c r="J496">
        <v>1332478800</v>
      </c>
      <c r="K496" t="b">
        <v>0</v>
      </c>
      <c r="L496" t="b">
        <v>0</v>
      </c>
      <c r="M496" t="s">
        <v>65</v>
      </c>
      <c r="N496" t="s">
        <v>21</v>
      </c>
      <c r="O496">
        <v>494</v>
      </c>
      <c r="P496" t="s">
        <v>20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25">
      <c r="A497" t="s">
        <v>1038</v>
      </c>
      <c r="B497" s="3" t="s">
        <v>1039</v>
      </c>
      <c r="C497">
        <v>3200</v>
      </c>
      <c r="D497">
        <v>13264</v>
      </c>
      <c r="E497" s="7">
        <f t="shared" si="43"/>
        <v>414.49999999999994</v>
      </c>
      <c r="F497">
        <v>195</v>
      </c>
      <c r="G497">
        <f t="shared" si="42"/>
        <v>68.02051282051282</v>
      </c>
      <c r="H497" t="s">
        <v>37</v>
      </c>
      <c r="I497">
        <v>1402376400</v>
      </c>
      <c r="J497">
        <v>1402722000</v>
      </c>
      <c r="K497" t="b">
        <v>0</v>
      </c>
      <c r="L497" t="b">
        <v>0</v>
      </c>
      <c r="M497" t="s">
        <v>33</v>
      </c>
      <c r="N497" t="s">
        <v>36</v>
      </c>
      <c r="O497">
        <v>495</v>
      </c>
      <c r="P497" t="s">
        <v>20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25">
      <c r="A498" t="s">
        <v>1040</v>
      </c>
      <c r="B498" s="3" t="s">
        <v>1041</v>
      </c>
      <c r="C498">
        <v>183800</v>
      </c>
      <c r="D498">
        <v>1667</v>
      </c>
      <c r="E498" s="7">
        <f t="shared" si="43"/>
        <v>0.90696409140369971</v>
      </c>
      <c r="F498">
        <v>54</v>
      </c>
      <c r="G498">
        <f t="shared" si="42"/>
        <v>30.87037037037037</v>
      </c>
      <c r="H498" t="s">
        <v>22</v>
      </c>
      <c r="I498">
        <v>1495342800</v>
      </c>
      <c r="J498">
        <v>1496811600</v>
      </c>
      <c r="K498" t="b">
        <v>0</v>
      </c>
      <c r="L498" t="b">
        <v>0</v>
      </c>
      <c r="M498" t="s">
        <v>71</v>
      </c>
      <c r="N498" t="s">
        <v>21</v>
      </c>
      <c r="O498">
        <v>496</v>
      </c>
      <c r="P498" t="s">
        <v>14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25">
      <c r="A499" t="s">
        <v>1042</v>
      </c>
      <c r="B499" s="3" t="s">
        <v>1043</v>
      </c>
      <c r="C499">
        <v>9800</v>
      </c>
      <c r="D499">
        <v>3349</v>
      </c>
      <c r="E499" s="7">
        <f t="shared" si="43"/>
        <v>34.173469387755098</v>
      </c>
      <c r="F499">
        <v>120</v>
      </c>
      <c r="G499">
        <f t="shared" si="42"/>
        <v>27.908333333333335</v>
      </c>
      <c r="H499" t="s">
        <v>22</v>
      </c>
      <c r="I499">
        <v>1482213600</v>
      </c>
      <c r="J499">
        <v>1482213600</v>
      </c>
      <c r="K499" t="b">
        <v>0</v>
      </c>
      <c r="L499" t="b">
        <v>1</v>
      </c>
      <c r="M499" t="s">
        <v>65</v>
      </c>
      <c r="N499" t="s">
        <v>21</v>
      </c>
      <c r="O499">
        <v>497</v>
      </c>
      <c r="P499" t="s">
        <v>14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25">
      <c r="A500" t="s">
        <v>1044</v>
      </c>
      <c r="B500" s="3" t="s">
        <v>1045</v>
      </c>
      <c r="C500">
        <v>193400</v>
      </c>
      <c r="D500">
        <v>46317</v>
      </c>
      <c r="E500" s="7">
        <f t="shared" si="43"/>
        <v>23.948810754912099</v>
      </c>
      <c r="F500">
        <v>579</v>
      </c>
      <c r="G500">
        <f t="shared" si="42"/>
        <v>79.994818652849744</v>
      </c>
      <c r="H500" t="s">
        <v>37</v>
      </c>
      <c r="I500">
        <v>1420092000</v>
      </c>
      <c r="J500">
        <v>1420264800</v>
      </c>
      <c r="K500" t="b">
        <v>0</v>
      </c>
      <c r="L500" t="b">
        <v>0</v>
      </c>
      <c r="M500" t="s">
        <v>28</v>
      </c>
      <c r="N500" t="s">
        <v>36</v>
      </c>
      <c r="O500">
        <v>498</v>
      </c>
      <c r="P500" t="s">
        <v>14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.5" x14ac:dyDescent="0.25">
      <c r="A501" t="s">
        <v>1046</v>
      </c>
      <c r="B501" s="3" t="s">
        <v>1047</v>
      </c>
      <c r="C501">
        <v>163800</v>
      </c>
      <c r="D501">
        <v>78743</v>
      </c>
      <c r="E501" s="7">
        <f t="shared" si="43"/>
        <v>48.072649572649574</v>
      </c>
      <c r="F501">
        <v>2072</v>
      </c>
      <c r="G501">
        <f t="shared" si="42"/>
        <v>38.003378378378379</v>
      </c>
      <c r="H501" t="s">
        <v>22</v>
      </c>
      <c r="I501">
        <v>1458018000</v>
      </c>
      <c r="J501">
        <v>1458450000</v>
      </c>
      <c r="K501" t="b">
        <v>0</v>
      </c>
      <c r="L501" t="b">
        <v>1</v>
      </c>
      <c r="M501" t="s">
        <v>42</v>
      </c>
      <c r="N501" t="s">
        <v>21</v>
      </c>
      <c r="O501">
        <v>499</v>
      </c>
      <c r="P501" t="s">
        <v>14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25">
      <c r="A502" t="s">
        <v>1048</v>
      </c>
      <c r="B502" s="3" t="s">
        <v>1049</v>
      </c>
      <c r="C502">
        <v>100</v>
      </c>
      <c r="D502">
        <v>0</v>
      </c>
      <c r="E502" s="7">
        <f t="shared" si="43"/>
        <v>0</v>
      </c>
      <c r="F502">
        <v>0</v>
      </c>
      <c r="G502">
        <f t="shared" si="42"/>
        <v>0</v>
      </c>
      <c r="H502" t="s">
        <v>22</v>
      </c>
      <c r="I502">
        <v>1367384400</v>
      </c>
      <c r="J502">
        <v>1369803600</v>
      </c>
      <c r="K502" t="b">
        <v>0</v>
      </c>
      <c r="L502" t="b">
        <v>1</v>
      </c>
      <c r="M502" t="s">
        <v>33</v>
      </c>
      <c r="N502" t="s">
        <v>21</v>
      </c>
      <c r="O502">
        <v>500</v>
      </c>
      <c r="P502" t="s">
        <v>14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25">
      <c r="A503" t="s">
        <v>1050</v>
      </c>
      <c r="B503" s="3" t="s">
        <v>1051</v>
      </c>
      <c r="C503">
        <v>153600</v>
      </c>
      <c r="D503">
        <v>107743</v>
      </c>
      <c r="E503" s="7">
        <f t="shared" si="43"/>
        <v>70.145182291666657</v>
      </c>
      <c r="F503">
        <v>1796</v>
      </c>
      <c r="G503">
        <f t="shared" si="42"/>
        <v>59.990534521158132</v>
      </c>
      <c r="H503" t="s">
        <v>22</v>
      </c>
      <c r="I503">
        <v>1363064400</v>
      </c>
      <c r="J503">
        <v>1363237200</v>
      </c>
      <c r="K503" t="b">
        <v>0</v>
      </c>
      <c r="L503" t="b">
        <v>0</v>
      </c>
      <c r="M503" t="s">
        <v>42</v>
      </c>
      <c r="N503" t="s">
        <v>21</v>
      </c>
      <c r="O503">
        <v>501</v>
      </c>
      <c r="P503" t="s">
        <v>14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25">
      <c r="A504" t="s">
        <v>477</v>
      </c>
      <c r="B504" s="3" t="s">
        <v>1052</v>
      </c>
      <c r="C504">
        <v>1300</v>
      </c>
      <c r="D504">
        <v>6889</v>
      </c>
      <c r="E504" s="7">
        <f t="shared" si="43"/>
        <v>529.92307692307691</v>
      </c>
      <c r="F504">
        <v>186</v>
      </c>
      <c r="G504">
        <f t="shared" si="42"/>
        <v>37.037634408602152</v>
      </c>
      <c r="H504" t="s">
        <v>27</v>
      </c>
      <c r="I504">
        <v>1343365200</v>
      </c>
      <c r="J504">
        <v>1345870800</v>
      </c>
      <c r="K504" t="b">
        <v>0</v>
      </c>
      <c r="L504" t="b">
        <v>1</v>
      </c>
      <c r="M504" t="s">
        <v>89</v>
      </c>
      <c r="N504" t="s">
        <v>26</v>
      </c>
      <c r="O504">
        <v>502</v>
      </c>
      <c r="P504" t="s">
        <v>20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.5" x14ac:dyDescent="0.25">
      <c r="A505" t="s">
        <v>1053</v>
      </c>
      <c r="B505" s="3" t="s">
        <v>1054</v>
      </c>
      <c r="C505">
        <v>25500</v>
      </c>
      <c r="D505">
        <v>45983</v>
      </c>
      <c r="E505" s="7">
        <f t="shared" si="43"/>
        <v>180.32549019607845</v>
      </c>
      <c r="F505">
        <v>460</v>
      </c>
      <c r="G505">
        <f t="shared" si="42"/>
        <v>99.963043478260872</v>
      </c>
      <c r="H505" t="s">
        <v>22</v>
      </c>
      <c r="I505">
        <v>1435726800</v>
      </c>
      <c r="J505">
        <v>1437454800</v>
      </c>
      <c r="K505" t="b">
        <v>0</v>
      </c>
      <c r="L505" t="b">
        <v>0</v>
      </c>
      <c r="M505" t="s">
        <v>53</v>
      </c>
      <c r="N505" t="s">
        <v>21</v>
      </c>
      <c r="O505">
        <v>503</v>
      </c>
      <c r="P505" t="s">
        <v>20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25">
      <c r="A506" t="s">
        <v>1055</v>
      </c>
      <c r="B506" s="3" t="s">
        <v>1056</v>
      </c>
      <c r="C506">
        <v>7500</v>
      </c>
      <c r="D506">
        <v>6924</v>
      </c>
      <c r="E506" s="7">
        <f t="shared" si="43"/>
        <v>92.320000000000007</v>
      </c>
      <c r="F506">
        <v>62</v>
      </c>
      <c r="G506">
        <f t="shared" si="42"/>
        <v>111.6774193548387</v>
      </c>
      <c r="H506" t="s">
        <v>108</v>
      </c>
      <c r="I506">
        <v>1431925200</v>
      </c>
      <c r="J506">
        <v>1432011600</v>
      </c>
      <c r="K506" t="b">
        <v>0</v>
      </c>
      <c r="L506" t="b">
        <v>0</v>
      </c>
      <c r="M506" t="s">
        <v>23</v>
      </c>
      <c r="N506" t="s">
        <v>107</v>
      </c>
      <c r="O506">
        <v>504</v>
      </c>
      <c r="P506" t="s">
        <v>14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25">
      <c r="A507" t="s">
        <v>1057</v>
      </c>
      <c r="B507" s="3" t="s">
        <v>1058</v>
      </c>
      <c r="C507">
        <v>89900</v>
      </c>
      <c r="D507">
        <v>12497</v>
      </c>
      <c r="E507" s="7">
        <f t="shared" si="43"/>
        <v>13.901001112347053</v>
      </c>
      <c r="F507">
        <v>347</v>
      </c>
      <c r="G507">
        <f t="shared" si="42"/>
        <v>36.014409221902014</v>
      </c>
      <c r="H507" t="s">
        <v>22</v>
      </c>
      <c r="I507">
        <v>1362722400</v>
      </c>
      <c r="J507">
        <v>1366347600</v>
      </c>
      <c r="K507" t="b">
        <v>0</v>
      </c>
      <c r="L507" t="b">
        <v>1</v>
      </c>
      <c r="M507" t="s">
        <v>133</v>
      </c>
      <c r="N507" t="s">
        <v>21</v>
      </c>
      <c r="O507">
        <v>505</v>
      </c>
      <c r="P507" t="s">
        <v>14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25">
      <c r="A508" t="s">
        <v>1059</v>
      </c>
      <c r="B508" s="3" t="s">
        <v>1060</v>
      </c>
      <c r="C508">
        <v>18000</v>
      </c>
      <c r="D508">
        <v>166874</v>
      </c>
      <c r="E508" s="7">
        <f t="shared" si="43"/>
        <v>927.07777777777767</v>
      </c>
      <c r="F508">
        <v>2528</v>
      </c>
      <c r="G508">
        <f t="shared" si="42"/>
        <v>66.010284810126578</v>
      </c>
      <c r="H508" t="s">
        <v>22</v>
      </c>
      <c r="I508">
        <v>1511416800</v>
      </c>
      <c r="J508">
        <v>1512885600</v>
      </c>
      <c r="K508" t="b">
        <v>0</v>
      </c>
      <c r="L508" t="b">
        <v>1</v>
      </c>
      <c r="M508" t="s">
        <v>33</v>
      </c>
      <c r="N508" t="s">
        <v>21</v>
      </c>
      <c r="O508">
        <v>506</v>
      </c>
      <c r="P508" t="s">
        <v>20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.5" x14ac:dyDescent="0.25">
      <c r="A509" t="s">
        <v>1061</v>
      </c>
      <c r="B509" s="3" t="s">
        <v>1062</v>
      </c>
      <c r="C509">
        <v>2100</v>
      </c>
      <c r="D509">
        <v>837</v>
      </c>
      <c r="E509" s="7">
        <f t="shared" si="43"/>
        <v>39.857142857142861</v>
      </c>
      <c r="F509">
        <v>19</v>
      </c>
      <c r="G509">
        <f t="shared" si="42"/>
        <v>44.05263157894737</v>
      </c>
      <c r="H509" t="s">
        <v>22</v>
      </c>
      <c r="I509">
        <v>1365483600</v>
      </c>
      <c r="J509">
        <v>1369717200</v>
      </c>
      <c r="K509" t="b">
        <v>0</v>
      </c>
      <c r="L509" t="b">
        <v>1</v>
      </c>
      <c r="M509" t="s">
        <v>28</v>
      </c>
      <c r="N509" t="s">
        <v>21</v>
      </c>
      <c r="O509">
        <v>507</v>
      </c>
      <c r="P509" t="s">
        <v>14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25">
      <c r="A510" t="s">
        <v>1063</v>
      </c>
      <c r="B510" s="3" t="s">
        <v>1064</v>
      </c>
      <c r="C510">
        <v>172700</v>
      </c>
      <c r="D510">
        <v>193820</v>
      </c>
      <c r="E510" s="7">
        <f t="shared" si="43"/>
        <v>112.22929936305732</v>
      </c>
      <c r="F510">
        <v>3657</v>
      </c>
      <c r="G510">
        <f t="shared" si="42"/>
        <v>52.999726551818434</v>
      </c>
      <c r="H510" t="s">
        <v>22</v>
      </c>
      <c r="I510">
        <v>1532840400</v>
      </c>
      <c r="J510">
        <v>1534654800</v>
      </c>
      <c r="K510" t="b">
        <v>0</v>
      </c>
      <c r="L510" t="b">
        <v>0</v>
      </c>
      <c r="M510" t="s">
        <v>33</v>
      </c>
      <c r="N510" t="s">
        <v>21</v>
      </c>
      <c r="O510">
        <v>508</v>
      </c>
      <c r="P510" t="s">
        <v>20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25">
      <c r="A511" t="s">
        <v>398</v>
      </c>
      <c r="B511" s="3" t="s">
        <v>1065</v>
      </c>
      <c r="C511">
        <v>168500</v>
      </c>
      <c r="D511">
        <v>119510</v>
      </c>
      <c r="E511" s="7">
        <f t="shared" si="43"/>
        <v>70.925816023738875</v>
      </c>
      <c r="F511">
        <v>1258</v>
      </c>
      <c r="G511">
        <f t="shared" si="42"/>
        <v>95</v>
      </c>
      <c r="H511" t="s">
        <v>22</v>
      </c>
      <c r="I511">
        <v>1336194000</v>
      </c>
      <c r="J511">
        <v>1337058000</v>
      </c>
      <c r="K511" t="b">
        <v>0</v>
      </c>
      <c r="L511" t="b">
        <v>0</v>
      </c>
      <c r="M511" t="s">
        <v>33</v>
      </c>
      <c r="N511" t="s">
        <v>21</v>
      </c>
      <c r="O511">
        <v>509</v>
      </c>
      <c r="P511" t="s">
        <v>14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25">
      <c r="A512" t="s">
        <v>1066</v>
      </c>
      <c r="B512" s="3" t="s">
        <v>1067</v>
      </c>
      <c r="C512">
        <v>7800</v>
      </c>
      <c r="D512">
        <v>9289</v>
      </c>
      <c r="E512" s="7">
        <f t="shared" si="43"/>
        <v>119.08974358974358</v>
      </c>
      <c r="F512">
        <v>131</v>
      </c>
      <c r="G512">
        <f t="shared" si="42"/>
        <v>70.908396946564892</v>
      </c>
      <c r="H512" t="s">
        <v>27</v>
      </c>
      <c r="I512">
        <v>1527742800</v>
      </c>
      <c r="J512">
        <v>1529816400</v>
      </c>
      <c r="K512" t="b">
        <v>0</v>
      </c>
      <c r="L512" t="b">
        <v>0</v>
      </c>
      <c r="M512" t="s">
        <v>53</v>
      </c>
      <c r="N512" t="s">
        <v>26</v>
      </c>
      <c r="O512">
        <v>510</v>
      </c>
      <c r="P512" t="s">
        <v>20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25">
      <c r="A513" t="s">
        <v>1068</v>
      </c>
      <c r="B513" s="3" t="s">
        <v>1069</v>
      </c>
      <c r="C513">
        <v>147800</v>
      </c>
      <c r="D513">
        <v>35498</v>
      </c>
      <c r="E513" s="7">
        <f t="shared" si="43"/>
        <v>24.017591339648174</v>
      </c>
      <c r="F513">
        <v>362</v>
      </c>
      <c r="G513">
        <f t="shared" si="42"/>
        <v>98.060773480662988</v>
      </c>
      <c r="H513" t="s">
        <v>22</v>
      </c>
      <c r="I513">
        <v>1564030800</v>
      </c>
      <c r="J513">
        <v>1564894800</v>
      </c>
      <c r="K513" t="b">
        <v>0</v>
      </c>
      <c r="L513" t="b">
        <v>0</v>
      </c>
      <c r="M513" t="s">
        <v>33</v>
      </c>
      <c r="N513" t="s">
        <v>21</v>
      </c>
      <c r="O513">
        <v>511</v>
      </c>
      <c r="P513" t="s">
        <v>14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25">
      <c r="A514" t="s">
        <v>1070</v>
      </c>
      <c r="B514" s="3" t="s">
        <v>1071</v>
      </c>
      <c r="C514">
        <v>9100</v>
      </c>
      <c r="D514">
        <v>12678</v>
      </c>
      <c r="E514" s="7">
        <f t="shared" si="43"/>
        <v>139.31868131868131</v>
      </c>
      <c r="F514">
        <v>239</v>
      </c>
      <c r="G514">
        <f t="shared" ref="G514:G577" si="48">IF(F514 = 0, 0, D514/F514)</f>
        <v>53.046025104602514</v>
      </c>
      <c r="H514" t="s">
        <v>22</v>
      </c>
      <c r="I514">
        <v>1404536400</v>
      </c>
      <c r="J514">
        <v>1404622800</v>
      </c>
      <c r="K514" t="b">
        <v>0</v>
      </c>
      <c r="L514" t="b">
        <v>1</v>
      </c>
      <c r="M514" t="s">
        <v>89</v>
      </c>
      <c r="N514" t="s">
        <v>21</v>
      </c>
      <c r="O514">
        <v>512</v>
      </c>
      <c r="P514" t="s">
        <v>20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25">
      <c r="A515" t="s">
        <v>1072</v>
      </c>
      <c r="B515" s="3" t="s">
        <v>1073</v>
      </c>
      <c r="C515">
        <v>8300</v>
      </c>
      <c r="D515">
        <v>3260</v>
      </c>
      <c r="E515" s="7">
        <f t="shared" ref="E515:E578" si="49">D515/C515*100</f>
        <v>39.277108433734945</v>
      </c>
      <c r="F515">
        <v>35</v>
      </c>
      <c r="G515">
        <f t="shared" si="48"/>
        <v>93.142857142857139</v>
      </c>
      <c r="H515" t="s">
        <v>22</v>
      </c>
      <c r="I515">
        <v>1284008400</v>
      </c>
      <c r="J515">
        <v>1284181200</v>
      </c>
      <c r="K515" t="b">
        <v>0</v>
      </c>
      <c r="L515" t="b">
        <v>0</v>
      </c>
      <c r="M515" t="s">
        <v>269</v>
      </c>
      <c r="N515" t="s">
        <v>21</v>
      </c>
      <c r="O515">
        <v>513</v>
      </c>
      <c r="P515" t="s">
        <v>74</v>
      </c>
      <c r="Q515" t="str">
        <f t="shared" ref="Q515:Q578" si="50">LEFT(M515, FIND("/", M515) - 1)</f>
        <v>film &amp; video</v>
      </c>
      <c r="R515" t="str">
        <f t="shared" ref="R515:R578" si="51">MID(M515, FIND("/", M515) + 1, LEN(M515))</f>
        <v>television</v>
      </c>
      <c r="S515" s="10">
        <f t="shared" ref="S515:S578" si="52">(((I515/60)/60)/24)+DATE(1970,1,1)</f>
        <v>40430.208333333336</v>
      </c>
      <c r="T515" s="10">
        <f t="shared" ref="T515:T578" si="53">(((J515/60)/60)/24)+DATE(1970,1,1)</f>
        <v>40432.208333333336</v>
      </c>
    </row>
    <row r="516" spans="1:20" x14ac:dyDescent="0.25">
      <c r="A516" t="s">
        <v>1074</v>
      </c>
      <c r="B516" s="3" t="s">
        <v>1075</v>
      </c>
      <c r="C516">
        <v>138700</v>
      </c>
      <c r="D516">
        <v>31123</v>
      </c>
      <c r="E516" s="7">
        <f t="shared" si="49"/>
        <v>22.439077144917089</v>
      </c>
      <c r="F516">
        <v>528</v>
      </c>
      <c r="G516">
        <f t="shared" si="48"/>
        <v>58.945075757575758</v>
      </c>
      <c r="H516" t="s">
        <v>99</v>
      </c>
      <c r="I516">
        <v>1386309600</v>
      </c>
      <c r="J516">
        <v>1386741600</v>
      </c>
      <c r="K516" t="b">
        <v>0</v>
      </c>
      <c r="L516" t="b">
        <v>1</v>
      </c>
      <c r="M516" t="s">
        <v>23</v>
      </c>
      <c r="N516" t="s">
        <v>98</v>
      </c>
      <c r="O516">
        <v>514</v>
      </c>
      <c r="P516" t="s">
        <v>74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25">
      <c r="A517" t="s">
        <v>1076</v>
      </c>
      <c r="B517" s="3" t="s">
        <v>1077</v>
      </c>
      <c r="C517">
        <v>8600</v>
      </c>
      <c r="D517">
        <v>4797</v>
      </c>
      <c r="E517" s="7">
        <f t="shared" si="49"/>
        <v>55.779069767441861</v>
      </c>
      <c r="F517">
        <v>133</v>
      </c>
      <c r="G517">
        <f t="shared" si="48"/>
        <v>36.067669172932334</v>
      </c>
      <c r="H517" t="s">
        <v>16</v>
      </c>
      <c r="I517">
        <v>1324620000</v>
      </c>
      <c r="J517">
        <v>1324792800</v>
      </c>
      <c r="K517" t="b">
        <v>0</v>
      </c>
      <c r="L517" t="b">
        <v>1</v>
      </c>
      <c r="M517" t="s">
        <v>33</v>
      </c>
      <c r="N517" t="s">
        <v>15</v>
      </c>
      <c r="O517">
        <v>515</v>
      </c>
      <c r="P517" t="s">
        <v>14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25">
      <c r="A518" t="s">
        <v>1078</v>
      </c>
      <c r="B518" s="3" t="s">
        <v>1079</v>
      </c>
      <c r="C518">
        <v>125400</v>
      </c>
      <c r="D518">
        <v>53324</v>
      </c>
      <c r="E518" s="7">
        <f t="shared" si="49"/>
        <v>42.523125996810208</v>
      </c>
      <c r="F518">
        <v>846</v>
      </c>
      <c r="G518">
        <f t="shared" si="48"/>
        <v>63.030732860520096</v>
      </c>
      <c r="H518" t="s">
        <v>22</v>
      </c>
      <c r="I518">
        <v>1281070800</v>
      </c>
      <c r="J518">
        <v>1284354000</v>
      </c>
      <c r="K518" t="b">
        <v>0</v>
      </c>
      <c r="L518" t="b">
        <v>0</v>
      </c>
      <c r="M518" t="s">
        <v>68</v>
      </c>
      <c r="N518" t="s">
        <v>21</v>
      </c>
      <c r="O518">
        <v>516</v>
      </c>
      <c r="P518" t="s">
        <v>14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25">
      <c r="A519" t="s">
        <v>1080</v>
      </c>
      <c r="B519" s="3" t="s">
        <v>1081</v>
      </c>
      <c r="C519">
        <v>5900</v>
      </c>
      <c r="D519">
        <v>6608</v>
      </c>
      <c r="E519" s="7">
        <f t="shared" si="49"/>
        <v>112.00000000000001</v>
      </c>
      <c r="F519">
        <v>78</v>
      </c>
      <c r="G519">
        <f t="shared" si="48"/>
        <v>84.717948717948715</v>
      </c>
      <c r="H519" t="s">
        <v>22</v>
      </c>
      <c r="I519">
        <v>1493960400</v>
      </c>
      <c r="J519">
        <v>1494392400</v>
      </c>
      <c r="K519" t="b">
        <v>0</v>
      </c>
      <c r="L519" t="b">
        <v>0</v>
      </c>
      <c r="M519" t="s">
        <v>17</v>
      </c>
      <c r="N519" t="s">
        <v>21</v>
      </c>
      <c r="O519">
        <v>517</v>
      </c>
      <c r="P519" t="s">
        <v>20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.5" x14ac:dyDescent="0.25">
      <c r="A520" t="s">
        <v>1082</v>
      </c>
      <c r="B520" s="3" t="s">
        <v>1083</v>
      </c>
      <c r="C520">
        <v>8800</v>
      </c>
      <c r="D520">
        <v>622</v>
      </c>
      <c r="E520" s="7">
        <f t="shared" si="49"/>
        <v>7.0681818181818183</v>
      </c>
      <c r="F520">
        <v>10</v>
      </c>
      <c r="G520">
        <f t="shared" si="48"/>
        <v>62.2</v>
      </c>
      <c r="H520" t="s">
        <v>22</v>
      </c>
      <c r="I520">
        <v>1519365600</v>
      </c>
      <c r="J520">
        <v>1519538400</v>
      </c>
      <c r="K520" t="b">
        <v>0</v>
      </c>
      <c r="L520" t="b">
        <v>1</v>
      </c>
      <c r="M520" t="s">
        <v>71</v>
      </c>
      <c r="N520" t="s">
        <v>21</v>
      </c>
      <c r="O520">
        <v>518</v>
      </c>
      <c r="P520" t="s">
        <v>14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25">
      <c r="A521" t="s">
        <v>1084</v>
      </c>
      <c r="B521" s="3" t="s">
        <v>1085</v>
      </c>
      <c r="C521">
        <v>177700</v>
      </c>
      <c r="D521">
        <v>180802</v>
      </c>
      <c r="E521" s="7">
        <f t="shared" si="49"/>
        <v>101.74563871693867</v>
      </c>
      <c r="F521">
        <v>1773</v>
      </c>
      <c r="G521">
        <f t="shared" si="48"/>
        <v>101.97518330513255</v>
      </c>
      <c r="H521" t="s">
        <v>22</v>
      </c>
      <c r="I521">
        <v>1420696800</v>
      </c>
      <c r="J521">
        <v>1421906400</v>
      </c>
      <c r="K521" t="b">
        <v>0</v>
      </c>
      <c r="L521" t="b">
        <v>1</v>
      </c>
      <c r="M521" t="s">
        <v>23</v>
      </c>
      <c r="N521" t="s">
        <v>21</v>
      </c>
      <c r="O521">
        <v>519</v>
      </c>
      <c r="P521" t="s">
        <v>20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25">
      <c r="A522" t="s">
        <v>1086</v>
      </c>
      <c r="B522" s="3" t="s">
        <v>1087</v>
      </c>
      <c r="C522">
        <v>800</v>
      </c>
      <c r="D522">
        <v>3406</v>
      </c>
      <c r="E522" s="7">
        <f t="shared" si="49"/>
        <v>425.75</v>
      </c>
      <c r="F522">
        <v>32</v>
      </c>
      <c r="G522">
        <f t="shared" si="48"/>
        <v>106.4375</v>
      </c>
      <c r="H522" t="s">
        <v>22</v>
      </c>
      <c r="I522">
        <v>1555650000</v>
      </c>
      <c r="J522">
        <v>1555909200</v>
      </c>
      <c r="K522" t="b">
        <v>0</v>
      </c>
      <c r="L522" t="b">
        <v>0</v>
      </c>
      <c r="M522" t="s">
        <v>33</v>
      </c>
      <c r="N522" t="s">
        <v>21</v>
      </c>
      <c r="O522">
        <v>520</v>
      </c>
      <c r="P522" t="s">
        <v>20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25">
      <c r="A523" t="s">
        <v>1088</v>
      </c>
      <c r="B523" s="3" t="s">
        <v>141</v>
      </c>
      <c r="C523">
        <v>7600</v>
      </c>
      <c r="D523">
        <v>11061</v>
      </c>
      <c r="E523" s="7">
        <f t="shared" si="49"/>
        <v>145.53947368421052</v>
      </c>
      <c r="F523">
        <v>369</v>
      </c>
      <c r="G523">
        <f t="shared" si="48"/>
        <v>29.975609756097562</v>
      </c>
      <c r="H523" t="s">
        <v>22</v>
      </c>
      <c r="I523">
        <v>1471928400</v>
      </c>
      <c r="J523">
        <v>1472446800</v>
      </c>
      <c r="K523" t="b">
        <v>0</v>
      </c>
      <c r="L523" t="b">
        <v>1</v>
      </c>
      <c r="M523" t="s">
        <v>53</v>
      </c>
      <c r="N523" t="s">
        <v>21</v>
      </c>
      <c r="O523">
        <v>521</v>
      </c>
      <c r="P523" t="s">
        <v>20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.5" x14ac:dyDescent="0.25">
      <c r="A524" t="s">
        <v>1089</v>
      </c>
      <c r="B524" s="3" t="s">
        <v>1090</v>
      </c>
      <c r="C524">
        <v>50500</v>
      </c>
      <c r="D524">
        <v>16389</v>
      </c>
      <c r="E524" s="7">
        <f t="shared" si="49"/>
        <v>32.453465346534657</v>
      </c>
      <c r="F524">
        <v>191</v>
      </c>
      <c r="G524">
        <f t="shared" si="48"/>
        <v>85.806282722513089</v>
      </c>
      <c r="H524" t="s">
        <v>22</v>
      </c>
      <c r="I524">
        <v>1341291600</v>
      </c>
      <c r="J524">
        <v>1342328400</v>
      </c>
      <c r="K524" t="b">
        <v>0</v>
      </c>
      <c r="L524" t="b">
        <v>0</v>
      </c>
      <c r="M524" t="s">
        <v>100</v>
      </c>
      <c r="N524" t="s">
        <v>21</v>
      </c>
      <c r="O524">
        <v>522</v>
      </c>
      <c r="P524" t="s">
        <v>14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25">
      <c r="A525" t="s">
        <v>1091</v>
      </c>
      <c r="B525" s="3" t="s">
        <v>1092</v>
      </c>
      <c r="C525">
        <v>900</v>
      </c>
      <c r="D525">
        <v>6303</v>
      </c>
      <c r="E525" s="7">
        <f t="shared" si="49"/>
        <v>700.33333333333326</v>
      </c>
      <c r="F525">
        <v>89</v>
      </c>
      <c r="G525">
        <f t="shared" si="48"/>
        <v>70.82022471910112</v>
      </c>
      <c r="H525" t="s">
        <v>22</v>
      </c>
      <c r="I525">
        <v>1267682400</v>
      </c>
      <c r="J525">
        <v>1268114400</v>
      </c>
      <c r="K525" t="b">
        <v>0</v>
      </c>
      <c r="L525" t="b">
        <v>0</v>
      </c>
      <c r="M525" t="s">
        <v>100</v>
      </c>
      <c r="N525" t="s">
        <v>21</v>
      </c>
      <c r="O525">
        <v>523</v>
      </c>
      <c r="P525" t="s">
        <v>20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25">
      <c r="A526" t="s">
        <v>1093</v>
      </c>
      <c r="B526" s="3" t="s">
        <v>1094</v>
      </c>
      <c r="C526">
        <v>96700</v>
      </c>
      <c r="D526">
        <v>81136</v>
      </c>
      <c r="E526" s="7">
        <f t="shared" si="49"/>
        <v>83.904860392967933</v>
      </c>
      <c r="F526">
        <v>1979</v>
      </c>
      <c r="G526">
        <f t="shared" si="48"/>
        <v>40.998484082870135</v>
      </c>
      <c r="H526" t="s">
        <v>22</v>
      </c>
      <c r="I526">
        <v>1272258000</v>
      </c>
      <c r="J526">
        <v>1273381200</v>
      </c>
      <c r="K526" t="b">
        <v>0</v>
      </c>
      <c r="L526" t="b">
        <v>0</v>
      </c>
      <c r="M526" t="s">
        <v>33</v>
      </c>
      <c r="N526" t="s">
        <v>21</v>
      </c>
      <c r="O526">
        <v>524</v>
      </c>
      <c r="P526" t="s">
        <v>14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25">
      <c r="A527" t="s">
        <v>1095</v>
      </c>
      <c r="B527" s="3" t="s">
        <v>1096</v>
      </c>
      <c r="C527">
        <v>2100</v>
      </c>
      <c r="D527">
        <v>1768</v>
      </c>
      <c r="E527" s="7">
        <f t="shared" si="49"/>
        <v>84.19047619047619</v>
      </c>
      <c r="F527">
        <v>63</v>
      </c>
      <c r="G527">
        <f t="shared" si="48"/>
        <v>28.063492063492063</v>
      </c>
      <c r="H527" t="s">
        <v>22</v>
      </c>
      <c r="I527">
        <v>1290492000</v>
      </c>
      <c r="J527">
        <v>1290837600</v>
      </c>
      <c r="K527" t="b">
        <v>0</v>
      </c>
      <c r="L527" t="b">
        <v>0</v>
      </c>
      <c r="M527" t="s">
        <v>65</v>
      </c>
      <c r="N527" t="s">
        <v>21</v>
      </c>
      <c r="O527">
        <v>525</v>
      </c>
      <c r="P527" t="s">
        <v>14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.5" x14ac:dyDescent="0.25">
      <c r="A528" t="s">
        <v>1097</v>
      </c>
      <c r="B528" s="3" t="s">
        <v>1098</v>
      </c>
      <c r="C528">
        <v>8300</v>
      </c>
      <c r="D528">
        <v>12944</v>
      </c>
      <c r="E528" s="7">
        <f t="shared" si="49"/>
        <v>155.95180722891567</v>
      </c>
      <c r="F528">
        <v>147</v>
      </c>
      <c r="G528">
        <f t="shared" si="48"/>
        <v>88.054421768707485</v>
      </c>
      <c r="H528" t="s">
        <v>22</v>
      </c>
      <c r="I528">
        <v>1451109600</v>
      </c>
      <c r="J528">
        <v>1454306400</v>
      </c>
      <c r="K528" t="b">
        <v>0</v>
      </c>
      <c r="L528" t="b">
        <v>1</v>
      </c>
      <c r="M528" t="s">
        <v>33</v>
      </c>
      <c r="N528" t="s">
        <v>21</v>
      </c>
      <c r="O528">
        <v>526</v>
      </c>
      <c r="P528" t="s">
        <v>20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25">
      <c r="A529" t="s">
        <v>1099</v>
      </c>
      <c r="B529" s="3" t="s">
        <v>1100</v>
      </c>
      <c r="C529">
        <v>189200</v>
      </c>
      <c r="D529">
        <v>188480</v>
      </c>
      <c r="E529" s="7">
        <f t="shared" si="49"/>
        <v>99.619450317124731</v>
      </c>
      <c r="F529">
        <v>6080</v>
      </c>
      <c r="G529">
        <f t="shared" si="48"/>
        <v>31</v>
      </c>
      <c r="H529" t="s">
        <v>16</v>
      </c>
      <c r="I529">
        <v>1454652000</v>
      </c>
      <c r="J529">
        <v>1457762400</v>
      </c>
      <c r="K529" t="b">
        <v>0</v>
      </c>
      <c r="L529" t="b">
        <v>0</v>
      </c>
      <c r="M529" t="s">
        <v>71</v>
      </c>
      <c r="N529" t="s">
        <v>15</v>
      </c>
      <c r="O529">
        <v>527</v>
      </c>
      <c r="P529" t="s">
        <v>14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25">
      <c r="A530" t="s">
        <v>1101</v>
      </c>
      <c r="B530" s="3" t="s">
        <v>1102</v>
      </c>
      <c r="C530">
        <v>9000</v>
      </c>
      <c r="D530">
        <v>7227</v>
      </c>
      <c r="E530" s="7">
        <f t="shared" si="49"/>
        <v>80.300000000000011</v>
      </c>
      <c r="F530">
        <v>80</v>
      </c>
      <c r="G530">
        <f t="shared" si="48"/>
        <v>90.337500000000006</v>
      </c>
      <c r="H530" t="s">
        <v>41</v>
      </c>
      <c r="I530">
        <v>1385186400</v>
      </c>
      <c r="J530">
        <v>1389074400</v>
      </c>
      <c r="K530" t="b">
        <v>0</v>
      </c>
      <c r="L530" t="b">
        <v>0</v>
      </c>
      <c r="M530" t="s">
        <v>60</v>
      </c>
      <c r="N530" t="s">
        <v>40</v>
      </c>
      <c r="O530">
        <v>528</v>
      </c>
      <c r="P530" t="s">
        <v>14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25">
      <c r="A531" t="s">
        <v>1103</v>
      </c>
      <c r="B531" s="3" t="s">
        <v>1104</v>
      </c>
      <c r="C531">
        <v>5100</v>
      </c>
      <c r="D531">
        <v>574</v>
      </c>
      <c r="E531" s="7">
        <f t="shared" si="49"/>
        <v>11.254901960784313</v>
      </c>
      <c r="F531">
        <v>9</v>
      </c>
      <c r="G531">
        <f t="shared" si="48"/>
        <v>63.777777777777779</v>
      </c>
      <c r="H531" t="s">
        <v>22</v>
      </c>
      <c r="I531">
        <v>1399698000</v>
      </c>
      <c r="J531">
        <v>1402117200</v>
      </c>
      <c r="K531" t="b">
        <v>0</v>
      </c>
      <c r="L531" t="b">
        <v>0</v>
      </c>
      <c r="M531" t="s">
        <v>89</v>
      </c>
      <c r="N531" t="s">
        <v>21</v>
      </c>
      <c r="O531">
        <v>529</v>
      </c>
      <c r="P531" t="s">
        <v>14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x14ac:dyDescent="0.25">
      <c r="A532" t="s">
        <v>1105</v>
      </c>
      <c r="B532" s="3" t="s">
        <v>1106</v>
      </c>
      <c r="C532">
        <v>105000</v>
      </c>
      <c r="D532">
        <v>96328</v>
      </c>
      <c r="E532" s="7">
        <f t="shared" si="49"/>
        <v>91.740952380952379</v>
      </c>
      <c r="F532">
        <v>1784</v>
      </c>
      <c r="G532">
        <f t="shared" si="48"/>
        <v>53.995515695067262</v>
      </c>
      <c r="H532" t="s">
        <v>22</v>
      </c>
      <c r="I532">
        <v>1283230800</v>
      </c>
      <c r="J532">
        <v>1284440400</v>
      </c>
      <c r="K532" t="b">
        <v>0</v>
      </c>
      <c r="L532" t="b">
        <v>1</v>
      </c>
      <c r="M532" t="s">
        <v>119</v>
      </c>
      <c r="N532" t="s">
        <v>21</v>
      </c>
      <c r="O532">
        <v>530</v>
      </c>
      <c r="P532" t="s">
        <v>14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.5" x14ac:dyDescent="0.25">
      <c r="A533" t="s">
        <v>1107</v>
      </c>
      <c r="B533" s="3" t="s">
        <v>1108</v>
      </c>
      <c r="C533">
        <v>186700</v>
      </c>
      <c r="D533">
        <v>178338</v>
      </c>
      <c r="E533" s="7">
        <f t="shared" si="49"/>
        <v>95.521156936261391</v>
      </c>
      <c r="F533">
        <v>3640</v>
      </c>
      <c r="G533">
        <f t="shared" si="48"/>
        <v>48.993956043956047</v>
      </c>
      <c r="H533" t="s">
        <v>99</v>
      </c>
      <c r="I533">
        <v>1384149600</v>
      </c>
      <c r="J533">
        <v>1388988000</v>
      </c>
      <c r="K533" t="b">
        <v>0</v>
      </c>
      <c r="L533" t="b">
        <v>0</v>
      </c>
      <c r="M533" t="s">
        <v>89</v>
      </c>
      <c r="N533" t="s">
        <v>98</v>
      </c>
      <c r="O533">
        <v>531</v>
      </c>
      <c r="P533" t="s">
        <v>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25">
      <c r="A534" t="s">
        <v>1109</v>
      </c>
      <c r="B534" s="3" t="s">
        <v>1110</v>
      </c>
      <c r="C534">
        <v>1600</v>
      </c>
      <c r="D534">
        <v>8046</v>
      </c>
      <c r="E534" s="7">
        <f t="shared" si="49"/>
        <v>502.87499999999994</v>
      </c>
      <c r="F534">
        <v>126</v>
      </c>
      <c r="G534">
        <f t="shared" si="48"/>
        <v>63.857142857142854</v>
      </c>
      <c r="H534" t="s">
        <v>16</v>
      </c>
      <c r="I534">
        <v>1516860000</v>
      </c>
      <c r="J534">
        <v>1516946400</v>
      </c>
      <c r="K534" t="b">
        <v>0</v>
      </c>
      <c r="L534" t="b">
        <v>0</v>
      </c>
      <c r="M534" t="s">
        <v>33</v>
      </c>
      <c r="N534" t="s">
        <v>15</v>
      </c>
      <c r="O534">
        <v>532</v>
      </c>
      <c r="P534" t="s">
        <v>20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25">
      <c r="A535" t="s">
        <v>1111</v>
      </c>
      <c r="B535" s="3" t="s">
        <v>1112</v>
      </c>
      <c r="C535">
        <v>115600</v>
      </c>
      <c r="D535">
        <v>184086</v>
      </c>
      <c r="E535" s="7">
        <f t="shared" si="49"/>
        <v>159.24394463667818</v>
      </c>
      <c r="F535">
        <v>2218</v>
      </c>
      <c r="G535">
        <f t="shared" si="48"/>
        <v>82.996393146979258</v>
      </c>
      <c r="H535" t="s">
        <v>41</v>
      </c>
      <c r="I535">
        <v>1374642000</v>
      </c>
      <c r="J535">
        <v>1377752400</v>
      </c>
      <c r="K535" t="b">
        <v>0</v>
      </c>
      <c r="L535" t="b">
        <v>0</v>
      </c>
      <c r="M535" t="s">
        <v>60</v>
      </c>
      <c r="N535" t="s">
        <v>40</v>
      </c>
      <c r="O535">
        <v>533</v>
      </c>
      <c r="P535" t="s">
        <v>20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25">
      <c r="A536" t="s">
        <v>1113</v>
      </c>
      <c r="B536" s="3" t="s">
        <v>1114</v>
      </c>
      <c r="C536">
        <v>89100</v>
      </c>
      <c r="D536">
        <v>13385</v>
      </c>
      <c r="E536" s="7">
        <f t="shared" si="49"/>
        <v>15.022446689113355</v>
      </c>
      <c r="F536">
        <v>243</v>
      </c>
      <c r="G536">
        <f t="shared" si="48"/>
        <v>55.08230452674897</v>
      </c>
      <c r="H536" t="s">
        <v>22</v>
      </c>
      <c r="I536">
        <v>1534482000</v>
      </c>
      <c r="J536">
        <v>1534568400</v>
      </c>
      <c r="K536" t="b">
        <v>0</v>
      </c>
      <c r="L536" t="b">
        <v>1</v>
      </c>
      <c r="M536" t="s">
        <v>53</v>
      </c>
      <c r="N536" t="s">
        <v>21</v>
      </c>
      <c r="O536">
        <v>534</v>
      </c>
      <c r="P536" t="s">
        <v>14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25">
      <c r="A537" t="s">
        <v>1115</v>
      </c>
      <c r="B537" s="3" t="s">
        <v>1116</v>
      </c>
      <c r="C537">
        <v>2600</v>
      </c>
      <c r="D537">
        <v>12533</v>
      </c>
      <c r="E537" s="7">
        <f t="shared" si="49"/>
        <v>482.03846153846149</v>
      </c>
      <c r="F537">
        <v>202</v>
      </c>
      <c r="G537">
        <f t="shared" si="48"/>
        <v>62.044554455445542</v>
      </c>
      <c r="H537" t="s">
        <v>108</v>
      </c>
      <c r="I537">
        <v>1528434000</v>
      </c>
      <c r="J537">
        <v>1528606800</v>
      </c>
      <c r="K537" t="b">
        <v>0</v>
      </c>
      <c r="L537" t="b">
        <v>1</v>
      </c>
      <c r="M537" t="s">
        <v>33</v>
      </c>
      <c r="N537" t="s">
        <v>107</v>
      </c>
      <c r="O537">
        <v>535</v>
      </c>
      <c r="P537" t="s">
        <v>20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25">
      <c r="A538" t="s">
        <v>1117</v>
      </c>
      <c r="B538" s="3" t="s">
        <v>1118</v>
      </c>
      <c r="C538">
        <v>9800</v>
      </c>
      <c r="D538">
        <v>14697</v>
      </c>
      <c r="E538" s="7">
        <f t="shared" si="49"/>
        <v>149.96938775510205</v>
      </c>
      <c r="F538">
        <v>140</v>
      </c>
      <c r="G538">
        <f t="shared" si="48"/>
        <v>104.97857142857143</v>
      </c>
      <c r="H538" t="s">
        <v>108</v>
      </c>
      <c r="I538">
        <v>1282626000</v>
      </c>
      <c r="J538">
        <v>1284872400</v>
      </c>
      <c r="K538" t="b">
        <v>0</v>
      </c>
      <c r="L538" t="b">
        <v>0</v>
      </c>
      <c r="M538" t="s">
        <v>119</v>
      </c>
      <c r="N538" t="s">
        <v>107</v>
      </c>
      <c r="O538">
        <v>536</v>
      </c>
      <c r="P538" t="s">
        <v>20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25">
      <c r="A539" t="s">
        <v>1119</v>
      </c>
      <c r="B539" s="3" t="s">
        <v>1120</v>
      </c>
      <c r="C539">
        <v>84400</v>
      </c>
      <c r="D539">
        <v>98935</v>
      </c>
      <c r="E539" s="7">
        <f t="shared" si="49"/>
        <v>117.22156398104266</v>
      </c>
      <c r="F539">
        <v>1052</v>
      </c>
      <c r="G539">
        <f t="shared" si="48"/>
        <v>94.044676806083643</v>
      </c>
      <c r="H539" t="s">
        <v>37</v>
      </c>
      <c r="I539">
        <v>1535605200</v>
      </c>
      <c r="J539">
        <v>1537592400</v>
      </c>
      <c r="K539" t="b">
        <v>1</v>
      </c>
      <c r="L539" t="b">
        <v>1</v>
      </c>
      <c r="M539" t="s">
        <v>42</v>
      </c>
      <c r="N539" t="s">
        <v>36</v>
      </c>
      <c r="O539">
        <v>537</v>
      </c>
      <c r="P539" t="s">
        <v>20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25">
      <c r="A540" t="s">
        <v>1121</v>
      </c>
      <c r="B540" s="3" t="s">
        <v>1122</v>
      </c>
      <c r="C540">
        <v>151300</v>
      </c>
      <c r="D540">
        <v>57034</v>
      </c>
      <c r="E540" s="7">
        <f t="shared" si="49"/>
        <v>37.695968274950431</v>
      </c>
      <c r="F540">
        <v>1296</v>
      </c>
      <c r="G540">
        <f t="shared" si="48"/>
        <v>44.007716049382715</v>
      </c>
      <c r="H540" t="s">
        <v>22</v>
      </c>
      <c r="I540">
        <v>1379826000</v>
      </c>
      <c r="J540">
        <v>1381208400</v>
      </c>
      <c r="K540" t="b">
        <v>0</v>
      </c>
      <c r="L540" t="b">
        <v>0</v>
      </c>
      <c r="M540" t="s">
        <v>292</v>
      </c>
      <c r="N540" t="s">
        <v>21</v>
      </c>
      <c r="O540">
        <v>538</v>
      </c>
      <c r="P540" t="s">
        <v>14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25">
      <c r="A541" t="s">
        <v>1123</v>
      </c>
      <c r="B541" s="3" t="s">
        <v>1124</v>
      </c>
      <c r="C541">
        <v>9800</v>
      </c>
      <c r="D541">
        <v>7120</v>
      </c>
      <c r="E541" s="7">
        <f t="shared" si="49"/>
        <v>72.653061224489804</v>
      </c>
      <c r="F541">
        <v>77</v>
      </c>
      <c r="G541">
        <f t="shared" si="48"/>
        <v>92.467532467532465</v>
      </c>
      <c r="H541" t="s">
        <v>22</v>
      </c>
      <c r="I541">
        <v>1561957200</v>
      </c>
      <c r="J541">
        <v>1562475600</v>
      </c>
      <c r="K541" t="b">
        <v>0</v>
      </c>
      <c r="L541" t="b">
        <v>1</v>
      </c>
      <c r="M541" t="s">
        <v>17</v>
      </c>
      <c r="N541" t="s">
        <v>21</v>
      </c>
      <c r="O541">
        <v>539</v>
      </c>
      <c r="P541" t="s">
        <v>14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25">
      <c r="A542" t="s">
        <v>1125</v>
      </c>
      <c r="B542" s="3" t="s">
        <v>1126</v>
      </c>
      <c r="C542">
        <v>5300</v>
      </c>
      <c r="D542">
        <v>14097</v>
      </c>
      <c r="E542" s="7">
        <f t="shared" si="49"/>
        <v>265.98113207547169</v>
      </c>
      <c r="F542">
        <v>247</v>
      </c>
      <c r="G542">
        <f t="shared" si="48"/>
        <v>57.072874493927124</v>
      </c>
      <c r="H542" t="s">
        <v>22</v>
      </c>
      <c r="I542">
        <v>1525496400</v>
      </c>
      <c r="J542">
        <v>1527397200</v>
      </c>
      <c r="K542" t="b">
        <v>0</v>
      </c>
      <c r="L542" t="b">
        <v>0</v>
      </c>
      <c r="M542" t="s">
        <v>122</v>
      </c>
      <c r="N542" t="s">
        <v>21</v>
      </c>
      <c r="O542">
        <v>540</v>
      </c>
      <c r="P542" t="s">
        <v>20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25">
      <c r="A543" t="s">
        <v>1127</v>
      </c>
      <c r="B543" s="3" t="s">
        <v>1128</v>
      </c>
      <c r="C543">
        <v>178000</v>
      </c>
      <c r="D543">
        <v>43086</v>
      </c>
      <c r="E543" s="7">
        <f t="shared" si="49"/>
        <v>24.205617977528089</v>
      </c>
      <c r="F543">
        <v>395</v>
      </c>
      <c r="G543">
        <f t="shared" si="48"/>
        <v>109.07848101265823</v>
      </c>
      <c r="H543" t="s">
        <v>108</v>
      </c>
      <c r="I543">
        <v>1433912400</v>
      </c>
      <c r="J543">
        <v>1436158800</v>
      </c>
      <c r="K543" t="b">
        <v>0</v>
      </c>
      <c r="L543" t="b">
        <v>0</v>
      </c>
      <c r="M543" t="s">
        <v>292</v>
      </c>
      <c r="N543" t="s">
        <v>107</v>
      </c>
      <c r="O543">
        <v>541</v>
      </c>
      <c r="P543" t="s">
        <v>14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25">
      <c r="A544" t="s">
        <v>1129</v>
      </c>
      <c r="B544" s="3" t="s">
        <v>1130</v>
      </c>
      <c r="C544">
        <v>77000</v>
      </c>
      <c r="D544">
        <v>1930</v>
      </c>
      <c r="E544" s="7">
        <f t="shared" si="49"/>
        <v>2.5064935064935066</v>
      </c>
      <c r="F544">
        <v>49</v>
      </c>
      <c r="G544">
        <f t="shared" si="48"/>
        <v>39.387755102040813</v>
      </c>
      <c r="H544" t="s">
        <v>41</v>
      </c>
      <c r="I544">
        <v>1453442400</v>
      </c>
      <c r="J544">
        <v>1456034400</v>
      </c>
      <c r="K544" t="b">
        <v>0</v>
      </c>
      <c r="L544" t="b">
        <v>0</v>
      </c>
      <c r="M544" t="s">
        <v>60</v>
      </c>
      <c r="N544" t="s">
        <v>40</v>
      </c>
      <c r="O544">
        <v>542</v>
      </c>
      <c r="P544" t="s">
        <v>14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25">
      <c r="A545" t="s">
        <v>1131</v>
      </c>
      <c r="B545" s="3" t="s">
        <v>1132</v>
      </c>
      <c r="C545">
        <v>84900</v>
      </c>
      <c r="D545">
        <v>13864</v>
      </c>
      <c r="E545" s="7">
        <f t="shared" si="49"/>
        <v>16.329799764428738</v>
      </c>
      <c r="F545">
        <v>180</v>
      </c>
      <c r="G545">
        <f t="shared" si="48"/>
        <v>77.022222222222226</v>
      </c>
      <c r="H545" t="s">
        <v>22</v>
      </c>
      <c r="I545">
        <v>1378875600</v>
      </c>
      <c r="J545">
        <v>1380171600</v>
      </c>
      <c r="K545" t="b">
        <v>0</v>
      </c>
      <c r="L545" t="b">
        <v>0</v>
      </c>
      <c r="M545" t="s">
        <v>89</v>
      </c>
      <c r="N545" t="s">
        <v>21</v>
      </c>
      <c r="O545">
        <v>543</v>
      </c>
      <c r="P545" t="s">
        <v>14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.5" x14ac:dyDescent="0.25">
      <c r="A546" t="s">
        <v>1133</v>
      </c>
      <c r="B546" s="3" t="s">
        <v>1134</v>
      </c>
      <c r="C546">
        <v>2800</v>
      </c>
      <c r="D546">
        <v>7742</v>
      </c>
      <c r="E546" s="7">
        <f t="shared" si="49"/>
        <v>276.5</v>
      </c>
      <c r="F546">
        <v>84</v>
      </c>
      <c r="G546">
        <f t="shared" si="48"/>
        <v>92.166666666666671</v>
      </c>
      <c r="H546" t="s">
        <v>22</v>
      </c>
      <c r="I546">
        <v>1452232800</v>
      </c>
      <c r="J546">
        <v>1453356000</v>
      </c>
      <c r="K546" t="b">
        <v>0</v>
      </c>
      <c r="L546" t="b">
        <v>0</v>
      </c>
      <c r="M546" t="s">
        <v>23</v>
      </c>
      <c r="N546" t="s">
        <v>21</v>
      </c>
      <c r="O546">
        <v>544</v>
      </c>
      <c r="P546" t="s">
        <v>20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25">
      <c r="A547" t="s">
        <v>1135</v>
      </c>
      <c r="B547" s="3" t="s">
        <v>1136</v>
      </c>
      <c r="C547">
        <v>184800</v>
      </c>
      <c r="D547">
        <v>164109</v>
      </c>
      <c r="E547" s="7">
        <f t="shared" si="49"/>
        <v>88.803571428571431</v>
      </c>
      <c r="F547">
        <v>2690</v>
      </c>
      <c r="G547">
        <f t="shared" si="48"/>
        <v>61.007063197026021</v>
      </c>
      <c r="H547" t="s">
        <v>22</v>
      </c>
      <c r="I547">
        <v>1577253600</v>
      </c>
      <c r="J547">
        <v>1578981600</v>
      </c>
      <c r="K547" t="b">
        <v>0</v>
      </c>
      <c r="L547" t="b">
        <v>0</v>
      </c>
      <c r="M547" t="s">
        <v>33</v>
      </c>
      <c r="N547" t="s">
        <v>21</v>
      </c>
      <c r="O547">
        <v>545</v>
      </c>
      <c r="P547" t="s">
        <v>14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25">
      <c r="A548" t="s">
        <v>1137</v>
      </c>
      <c r="B548" s="3" t="s">
        <v>1138</v>
      </c>
      <c r="C548">
        <v>4200</v>
      </c>
      <c r="D548">
        <v>6870</v>
      </c>
      <c r="E548" s="7">
        <f t="shared" si="49"/>
        <v>163.57142857142856</v>
      </c>
      <c r="F548">
        <v>88</v>
      </c>
      <c r="G548">
        <f t="shared" si="48"/>
        <v>78.068181818181813</v>
      </c>
      <c r="H548" t="s">
        <v>22</v>
      </c>
      <c r="I548">
        <v>1537160400</v>
      </c>
      <c r="J548">
        <v>1537419600</v>
      </c>
      <c r="K548" t="b">
        <v>0</v>
      </c>
      <c r="L548" t="b">
        <v>1</v>
      </c>
      <c r="M548" t="s">
        <v>33</v>
      </c>
      <c r="N548" t="s">
        <v>21</v>
      </c>
      <c r="O548">
        <v>546</v>
      </c>
      <c r="P548" t="s">
        <v>20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25">
      <c r="A549" t="s">
        <v>1139</v>
      </c>
      <c r="B549" s="3" t="s">
        <v>1140</v>
      </c>
      <c r="C549">
        <v>1300</v>
      </c>
      <c r="D549">
        <v>12597</v>
      </c>
      <c r="E549" s="7">
        <f t="shared" si="49"/>
        <v>969</v>
      </c>
      <c r="F549">
        <v>156</v>
      </c>
      <c r="G549">
        <f t="shared" si="48"/>
        <v>80.75</v>
      </c>
      <c r="H549" t="s">
        <v>22</v>
      </c>
      <c r="I549">
        <v>1422165600</v>
      </c>
      <c r="J549">
        <v>1423202400</v>
      </c>
      <c r="K549" t="b">
        <v>0</v>
      </c>
      <c r="L549" t="b">
        <v>0</v>
      </c>
      <c r="M549" t="s">
        <v>53</v>
      </c>
      <c r="N549" t="s">
        <v>21</v>
      </c>
      <c r="O549">
        <v>547</v>
      </c>
      <c r="P549" t="s">
        <v>20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25">
      <c r="A550" t="s">
        <v>1141</v>
      </c>
      <c r="B550" s="3" t="s">
        <v>1142</v>
      </c>
      <c r="C550">
        <v>66100</v>
      </c>
      <c r="D550">
        <v>179074</v>
      </c>
      <c r="E550" s="7">
        <f t="shared" si="49"/>
        <v>270.91376701966715</v>
      </c>
      <c r="F550">
        <v>2985</v>
      </c>
      <c r="G550">
        <f t="shared" si="48"/>
        <v>59.991289782244557</v>
      </c>
      <c r="H550" t="s">
        <v>22</v>
      </c>
      <c r="I550">
        <v>1459486800</v>
      </c>
      <c r="J550">
        <v>1460610000</v>
      </c>
      <c r="K550" t="b">
        <v>0</v>
      </c>
      <c r="L550" t="b">
        <v>0</v>
      </c>
      <c r="M550" t="s">
        <v>33</v>
      </c>
      <c r="N550" t="s">
        <v>21</v>
      </c>
      <c r="O550">
        <v>548</v>
      </c>
      <c r="P550" t="s">
        <v>20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.5" x14ac:dyDescent="0.25">
      <c r="A551" t="s">
        <v>1143</v>
      </c>
      <c r="B551" s="3" t="s">
        <v>1144</v>
      </c>
      <c r="C551">
        <v>29500</v>
      </c>
      <c r="D551">
        <v>83843</v>
      </c>
      <c r="E551" s="7">
        <f t="shared" si="49"/>
        <v>284.21355932203392</v>
      </c>
      <c r="F551">
        <v>762</v>
      </c>
      <c r="G551">
        <f t="shared" si="48"/>
        <v>110.03018372703411</v>
      </c>
      <c r="H551" t="s">
        <v>22</v>
      </c>
      <c r="I551">
        <v>1369717200</v>
      </c>
      <c r="J551">
        <v>1370494800</v>
      </c>
      <c r="K551" t="b">
        <v>0</v>
      </c>
      <c r="L551" t="b">
        <v>0</v>
      </c>
      <c r="M551" t="s">
        <v>65</v>
      </c>
      <c r="N551" t="s">
        <v>21</v>
      </c>
      <c r="O551">
        <v>549</v>
      </c>
      <c r="P551" t="s">
        <v>20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.5" x14ac:dyDescent="0.25">
      <c r="A552" t="s">
        <v>1145</v>
      </c>
      <c r="B552" s="3" t="s">
        <v>1146</v>
      </c>
      <c r="C552">
        <v>100</v>
      </c>
      <c r="D552">
        <v>4</v>
      </c>
      <c r="E552" s="7">
        <f t="shared" si="49"/>
        <v>4</v>
      </c>
      <c r="F552">
        <v>1</v>
      </c>
      <c r="G552">
        <f t="shared" si="48"/>
        <v>4</v>
      </c>
      <c r="H552" t="s">
        <v>99</v>
      </c>
      <c r="I552">
        <v>1330495200</v>
      </c>
      <c r="J552">
        <v>1332306000</v>
      </c>
      <c r="K552" t="b">
        <v>0</v>
      </c>
      <c r="L552" t="b">
        <v>0</v>
      </c>
      <c r="M552" t="s">
        <v>60</v>
      </c>
      <c r="N552" t="s">
        <v>98</v>
      </c>
      <c r="O552">
        <v>550</v>
      </c>
      <c r="P552" t="s">
        <v>74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25">
      <c r="A553" t="s">
        <v>1147</v>
      </c>
      <c r="B553" s="3" t="s">
        <v>1148</v>
      </c>
      <c r="C553">
        <v>180100</v>
      </c>
      <c r="D553">
        <v>105598</v>
      </c>
      <c r="E553" s="7">
        <f t="shared" si="49"/>
        <v>58.6329816768462</v>
      </c>
      <c r="F553">
        <v>2779</v>
      </c>
      <c r="G553">
        <f t="shared" si="48"/>
        <v>37.99856063332134</v>
      </c>
      <c r="H553" t="s">
        <v>27</v>
      </c>
      <c r="I553">
        <v>1419055200</v>
      </c>
      <c r="J553">
        <v>1422511200</v>
      </c>
      <c r="K553" t="b">
        <v>0</v>
      </c>
      <c r="L553" t="b">
        <v>1</v>
      </c>
      <c r="M553" t="s">
        <v>28</v>
      </c>
      <c r="N553" t="s">
        <v>26</v>
      </c>
      <c r="O553">
        <v>551</v>
      </c>
      <c r="P553" t="s">
        <v>14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25">
      <c r="A554" t="s">
        <v>1149</v>
      </c>
      <c r="B554" s="3" t="s">
        <v>1150</v>
      </c>
      <c r="C554">
        <v>9000</v>
      </c>
      <c r="D554">
        <v>8866</v>
      </c>
      <c r="E554" s="7">
        <f t="shared" si="49"/>
        <v>98.51111111111112</v>
      </c>
      <c r="F554">
        <v>92</v>
      </c>
      <c r="G554">
        <f t="shared" si="48"/>
        <v>96.369565217391298</v>
      </c>
      <c r="H554" t="s">
        <v>22</v>
      </c>
      <c r="I554">
        <v>1480140000</v>
      </c>
      <c r="J554">
        <v>1480312800</v>
      </c>
      <c r="K554" t="b">
        <v>0</v>
      </c>
      <c r="L554" t="b">
        <v>0</v>
      </c>
      <c r="M554" t="s">
        <v>33</v>
      </c>
      <c r="N554" t="s">
        <v>21</v>
      </c>
      <c r="O554">
        <v>552</v>
      </c>
      <c r="P554" t="s">
        <v>14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.5" x14ac:dyDescent="0.25">
      <c r="A555" t="s">
        <v>1151</v>
      </c>
      <c r="B555" s="3" t="s">
        <v>1152</v>
      </c>
      <c r="C555">
        <v>170600</v>
      </c>
      <c r="D555">
        <v>75022</v>
      </c>
      <c r="E555" s="7">
        <f t="shared" si="49"/>
        <v>43.975381008206334</v>
      </c>
      <c r="F555">
        <v>1028</v>
      </c>
      <c r="G555">
        <f t="shared" si="48"/>
        <v>72.978599221789878</v>
      </c>
      <c r="H555" t="s">
        <v>22</v>
      </c>
      <c r="I555">
        <v>1293948000</v>
      </c>
      <c r="J555">
        <v>1294034400</v>
      </c>
      <c r="K555" t="b">
        <v>0</v>
      </c>
      <c r="L555" t="b">
        <v>0</v>
      </c>
      <c r="M555" t="s">
        <v>23</v>
      </c>
      <c r="N555" t="s">
        <v>21</v>
      </c>
      <c r="O555">
        <v>553</v>
      </c>
      <c r="P555" t="s">
        <v>14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.5" x14ac:dyDescent="0.25">
      <c r="A556" t="s">
        <v>1153</v>
      </c>
      <c r="B556" s="3" t="s">
        <v>1154</v>
      </c>
      <c r="C556">
        <v>9500</v>
      </c>
      <c r="D556">
        <v>14408</v>
      </c>
      <c r="E556" s="7">
        <f t="shared" si="49"/>
        <v>151.66315789473683</v>
      </c>
      <c r="F556">
        <v>554</v>
      </c>
      <c r="G556">
        <f t="shared" si="48"/>
        <v>26.007220216606498</v>
      </c>
      <c r="H556" t="s">
        <v>16</v>
      </c>
      <c r="I556">
        <v>1482127200</v>
      </c>
      <c r="J556">
        <v>1482645600</v>
      </c>
      <c r="K556" t="b">
        <v>0</v>
      </c>
      <c r="L556" t="b">
        <v>0</v>
      </c>
      <c r="M556" t="s">
        <v>60</v>
      </c>
      <c r="N556" t="s">
        <v>15</v>
      </c>
      <c r="O556">
        <v>554</v>
      </c>
      <c r="P556" t="s">
        <v>20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25">
      <c r="A557" t="s">
        <v>1155</v>
      </c>
      <c r="B557" s="3" t="s">
        <v>1156</v>
      </c>
      <c r="C557">
        <v>6300</v>
      </c>
      <c r="D557">
        <v>14089</v>
      </c>
      <c r="E557" s="7">
        <f t="shared" si="49"/>
        <v>223.63492063492063</v>
      </c>
      <c r="F557">
        <v>135</v>
      </c>
      <c r="G557">
        <f t="shared" si="48"/>
        <v>104.36296296296297</v>
      </c>
      <c r="H557" t="s">
        <v>37</v>
      </c>
      <c r="I557">
        <v>1396414800</v>
      </c>
      <c r="J557">
        <v>1399093200</v>
      </c>
      <c r="K557" t="b">
        <v>0</v>
      </c>
      <c r="L557" t="b">
        <v>0</v>
      </c>
      <c r="M557" t="s">
        <v>23</v>
      </c>
      <c r="N557" t="s">
        <v>36</v>
      </c>
      <c r="O557">
        <v>555</v>
      </c>
      <c r="P557" t="s">
        <v>20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25">
      <c r="A558" t="s">
        <v>442</v>
      </c>
      <c r="B558" s="3" t="s">
        <v>1157</v>
      </c>
      <c r="C558">
        <v>5200</v>
      </c>
      <c r="D558">
        <v>12467</v>
      </c>
      <c r="E558" s="7">
        <f t="shared" si="49"/>
        <v>239.75</v>
      </c>
      <c r="F558">
        <v>122</v>
      </c>
      <c r="G558">
        <f t="shared" si="48"/>
        <v>102.18852459016394</v>
      </c>
      <c r="H558" t="s">
        <v>22</v>
      </c>
      <c r="I558">
        <v>1315285200</v>
      </c>
      <c r="J558">
        <v>1315890000</v>
      </c>
      <c r="K558" t="b">
        <v>0</v>
      </c>
      <c r="L558" t="b">
        <v>1</v>
      </c>
      <c r="M558" t="s">
        <v>206</v>
      </c>
      <c r="N558" t="s">
        <v>21</v>
      </c>
      <c r="O558">
        <v>556</v>
      </c>
      <c r="P558" t="s">
        <v>20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25">
      <c r="A559" t="s">
        <v>1158</v>
      </c>
      <c r="B559" s="3" t="s">
        <v>1159</v>
      </c>
      <c r="C559">
        <v>6000</v>
      </c>
      <c r="D559">
        <v>11960</v>
      </c>
      <c r="E559" s="7">
        <f t="shared" si="49"/>
        <v>199.33333333333334</v>
      </c>
      <c r="F559">
        <v>221</v>
      </c>
      <c r="G559">
        <f t="shared" si="48"/>
        <v>54.117647058823529</v>
      </c>
      <c r="H559" t="s">
        <v>22</v>
      </c>
      <c r="I559">
        <v>1443762000</v>
      </c>
      <c r="J559">
        <v>1444021200</v>
      </c>
      <c r="K559" t="b">
        <v>0</v>
      </c>
      <c r="L559" t="b">
        <v>1</v>
      </c>
      <c r="M559" t="s">
        <v>474</v>
      </c>
      <c r="N559" t="s">
        <v>21</v>
      </c>
      <c r="O559">
        <v>557</v>
      </c>
      <c r="P559" t="s">
        <v>20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25">
      <c r="A560" t="s">
        <v>1160</v>
      </c>
      <c r="B560" s="3" t="s">
        <v>1161</v>
      </c>
      <c r="C560">
        <v>5800</v>
      </c>
      <c r="D560">
        <v>7966</v>
      </c>
      <c r="E560" s="7">
        <f t="shared" si="49"/>
        <v>137.34482758620689</v>
      </c>
      <c r="F560">
        <v>126</v>
      </c>
      <c r="G560">
        <f t="shared" si="48"/>
        <v>63.222222222222221</v>
      </c>
      <c r="H560" t="s">
        <v>22</v>
      </c>
      <c r="I560">
        <v>1456293600</v>
      </c>
      <c r="J560">
        <v>1460005200</v>
      </c>
      <c r="K560" t="b">
        <v>0</v>
      </c>
      <c r="L560" t="b">
        <v>0</v>
      </c>
      <c r="M560" t="s">
        <v>33</v>
      </c>
      <c r="N560" t="s">
        <v>21</v>
      </c>
      <c r="O560">
        <v>558</v>
      </c>
      <c r="P560" t="s">
        <v>20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25">
      <c r="A561" t="s">
        <v>1162</v>
      </c>
      <c r="B561" s="3" t="s">
        <v>1163</v>
      </c>
      <c r="C561">
        <v>105300</v>
      </c>
      <c r="D561">
        <v>106321</v>
      </c>
      <c r="E561" s="7">
        <f t="shared" si="49"/>
        <v>100.9696106362773</v>
      </c>
      <c r="F561">
        <v>1022</v>
      </c>
      <c r="G561">
        <f t="shared" si="48"/>
        <v>104.03228962818004</v>
      </c>
      <c r="H561" t="s">
        <v>22</v>
      </c>
      <c r="I561">
        <v>1470114000</v>
      </c>
      <c r="J561">
        <v>1470718800</v>
      </c>
      <c r="K561" t="b">
        <v>0</v>
      </c>
      <c r="L561" t="b">
        <v>0</v>
      </c>
      <c r="M561" t="s">
        <v>33</v>
      </c>
      <c r="N561" t="s">
        <v>21</v>
      </c>
      <c r="O561">
        <v>559</v>
      </c>
      <c r="P561" t="s">
        <v>20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25">
      <c r="A562" t="s">
        <v>1164</v>
      </c>
      <c r="B562" s="3" t="s">
        <v>1165</v>
      </c>
      <c r="C562">
        <v>20000</v>
      </c>
      <c r="D562">
        <v>158832</v>
      </c>
      <c r="E562" s="7">
        <f t="shared" si="49"/>
        <v>794.16</v>
      </c>
      <c r="F562">
        <v>3177</v>
      </c>
      <c r="G562">
        <f t="shared" si="48"/>
        <v>49.994334277620396</v>
      </c>
      <c r="H562" t="s">
        <v>22</v>
      </c>
      <c r="I562">
        <v>1321596000</v>
      </c>
      <c r="J562">
        <v>1325052000</v>
      </c>
      <c r="K562" t="b">
        <v>0</v>
      </c>
      <c r="L562" t="b">
        <v>0</v>
      </c>
      <c r="M562" t="s">
        <v>71</v>
      </c>
      <c r="N562" t="s">
        <v>21</v>
      </c>
      <c r="O562">
        <v>560</v>
      </c>
      <c r="P562" t="s">
        <v>20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25">
      <c r="A563" t="s">
        <v>1166</v>
      </c>
      <c r="B563" s="3" t="s">
        <v>1167</v>
      </c>
      <c r="C563">
        <v>3000</v>
      </c>
      <c r="D563">
        <v>11091</v>
      </c>
      <c r="E563" s="7">
        <f t="shared" si="49"/>
        <v>369.7</v>
      </c>
      <c r="F563">
        <v>198</v>
      </c>
      <c r="G563">
        <f t="shared" si="48"/>
        <v>56.015151515151516</v>
      </c>
      <c r="H563" t="s">
        <v>99</v>
      </c>
      <c r="I563">
        <v>1318827600</v>
      </c>
      <c r="J563">
        <v>1319000400</v>
      </c>
      <c r="K563" t="b">
        <v>0</v>
      </c>
      <c r="L563" t="b">
        <v>0</v>
      </c>
      <c r="M563" t="s">
        <v>33</v>
      </c>
      <c r="N563" t="s">
        <v>98</v>
      </c>
      <c r="O563">
        <v>561</v>
      </c>
      <c r="P563" t="s">
        <v>20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.5" x14ac:dyDescent="0.25">
      <c r="A564" t="s">
        <v>1168</v>
      </c>
      <c r="B564" s="3" t="s">
        <v>1169</v>
      </c>
      <c r="C564">
        <v>9900</v>
      </c>
      <c r="D564">
        <v>1269</v>
      </c>
      <c r="E564" s="7">
        <f t="shared" si="49"/>
        <v>12.818181818181817</v>
      </c>
      <c r="F564">
        <v>26</v>
      </c>
      <c r="G564">
        <f t="shared" si="48"/>
        <v>48.807692307692307</v>
      </c>
      <c r="H564" t="s">
        <v>99</v>
      </c>
      <c r="I564">
        <v>1552366800</v>
      </c>
      <c r="J564">
        <v>1552539600</v>
      </c>
      <c r="K564" t="b">
        <v>0</v>
      </c>
      <c r="L564" t="b">
        <v>0</v>
      </c>
      <c r="M564" t="s">
        <v>23</v>
      </c>
      <c r="N564" t="s">
        <v>98</v>
      </c>
      <c r="O564">
        <v>562</v>
      </c>
      <c r="P564" t="s">
        <v>14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25">
      <c r="A565" t="s">
        <v>1170</v>
      </c>
      <c r="B565" s="3" t="s">
        <v>1171</v>
      </c>
      <c r="C565">
        <v>3700</v>
      </c>
      <c r="D565">
        <v>5107</v>
      </c>
      <c r="E565" s="7">
        <f t="shared" si="49"/>
        <v>138.02702702702703</v>
      </c>
      <c r="F565">
        <v>85</v>
      </c>
      <c r="G565">
        <f t="shared" si="48"/>
        <v>60.082352941176474</v>
      </c>
      <c r="H565" t="s">
        <v>27</v>
      </c>
      <c r="I565">
        <v>1542088800</v>
      </c>
      <c r="J565">
        <v>1543816800</v>
      </c>
      <c r="K565" t="b">
        <v>0</v>
      </c>
      <c r="L565" t="b">
        <v>0</v>
      </c>
      <c r="M565" t="s">
        <v>42</v>
      </c>
      <c r="N565" t="s">
        <v>26</v>
      </c>
      <c r="O565">
        <v>563</v>
      </c>
      <c r="P565" t="s">
        <v>20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25">
      <c r="A566" t="s">
        <v>1172</v>
      </c>
      <c r="B566" s="3" t="s">
        <v>1173</v>
      </c>
      <c r="C566">
        <v>168700</v>
      </c>
      <c r="D566">
        <v>141393</v>
      </c>
      <c r="E566" s="7">
        <f t="shared" si="49"/>
        <v>83.813278008298752</v>
      </c>
      <c r="F566">
        <v>1790</v>
      </c>
      <c r="G566">
        <f t="shared" si="48"/>
        <v>78.990502793296088</v>
      </c>
      <c r="H566" t="s">
        <v>22</v>
      </c>
      <c r="I566">
        <v>1426395600</v>
      </c>
      <c r="J566">
        <v>1427086800</v>
      </c>
      <c r="K566" t="b">
        <v>0</v>
      </c>
      <c r="L566" t="b">
        <v>0</v>
      </c>
      <c r="M566" t="s">
        <v>33</v>
      </c>
      <c r="N566" t="s">
        <v>21</v>
      </c>
      <c r="O566">
        <v>564</v>
      </c>
      <c r="P566" t="s">
        <v>14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25">
      <c r="A567" t="s">
        <v>1174</v>
      </c>
      <c r="B567" s="3" t="s">
        <v>1175</v>
      </c>
      <c r="C567">
        <v>94900</v>
      </c>
      <c r="D567">
        <v>194166</v>
      </c>
      <c r="E567" s="7">
        <f t="shared" si="49"/>
        <v>204.60063224446787</v>
      </c>
      <c r="F567">
        <v>3596</v>
      </c>
      <c r="G567">
        <f t="shared" si="48"/>
        <v>53.99499443826474</v>
      </c>
      <c r="H567" t="s">
        <v>22</v>
      </c>
      <c r="I567">
        <v>1321336800</v>
      </c>
      <c r="J567">
        <v>1323064800</v>
      </c>
      <c r="K567" t="b">
        <v>0</v>
      </c>
      <c r="L567" t="b">
        <v>0</v>
      </c>
      <c r="M567" t="s">
        <v>33</v>
      </c>
      <c r="N567" t="s">
        <v>21</v>
      </c>
      <c r="O567">
        <v>565</v>
      </c>
      <c r="P567" t="s">
        <v>20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25">
      <c r="A568" t="s">
        <v>1176</v>
      </c>
      <c r="B568" s="3" t="s">
        <v>1177</v>
      </c>
      <c r="C568">
        <v>9300</v>
      </c>
      <c r="D568">
        <v>4124</v>
      </c>
      <c r="E568" s="7">
        <f t="shared" si="49"/>
        <v>44.344086021505376</v>
      </c>
      <c r="F568">
        <v>37</v>
      </c>
      <c r="G568">
        <f t="shared" si="48"/>
        <v>111.45945945945945</v>
      </c>
      <c r="H568" t="s">
        <v>22</v>
      </c>
      <c r="I568">
        <v>1456293600</v>
      </c>
      <c r="J568">
        <v>1458277200</v>
      </c>
      <c r="K568" t="b">
        <v>0</v>
      </c>
      <c r="L568" t="b">
        <v>1</v>
      </c>
      <c r="M568" t="s">
        <v>50</v>
      </c>
      <c r="N568" t="s">
        <v>21</v>
      </c>
      <c r="O568">
        <v>566</v>
      </c>
      <c r="P568" t="s">
        <v>14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.5" x14ac:dyDescent="0.25">
      <c r="A569" t="s">
        <v>1178</v>
      </c>
      <c r="B569" s="3" t="s">
        <v>1179</v>
      </c>
      <c r="C569">
        <v>6800</v>
      </c>
      <c r="D569">
        <v>14865</v>
      </c>
      <c r="E569" s="7">
        <f t="shared" si="49"/>
        <v>218.60294117647058</v>
      </c>
      <c r="F569">
        <v>244</v>
      </c>
      <c r="G569">
        <f t="shared" si="48"/>
        <v>60.922131147540981</v>
      </c>
      <c r="H569" t="s">
        <v>22</v>
      </c>
      <c r="I569">
        <v>1404968400</v>
      </c>
      <c r="J569">
        <v>1405141200</v>
      </c>
      <c r="K569" t="b">
        <v>0</v>
      </c>
      <c r="L569" t="b">
        <v>0</v>
      </c>
      <c r="M569" t="s">
        <v>23</v>
      </c>
      <c r="N569" t="s">
        <v>21</v>
      </c>
      <c r="O569">
        <v>567</v>
      </c>
      <c r="P569" t="s">
        <v>20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25">
      <c r="A570" t="s">
        <v>1180</v>
      </c>
      <c r="B570" s="3" t="s">
        <v>1181</v>
      </c>
      <c r="C570">
        <v>72400</v>
      </c>
      <c r="D570">
        <v>134688</v>
      </c>
      <c r="E570" s="7">
        <f t="shared" si="49"/>
        <v>186.03314917127071</v>
      </c>
      <c r="F570">
        <v>5180</v>
      </c>
      <c r="G570">
        <f t="shared" si="48"/>
        <v>26.0015444015444</v>
      </c>
      <c r="H570" t="s">
        <v>22</v>
      </c>
      <c r="I570">
        <v>1279170000</v>
      </c>
      <c r="J570">
        <v>1283058000</v>
      </c>
      <c r="K570" t="b">
        <v>0</v>
      </c>
      <c r="L570" t="b">
        <v>0</v>
      </c>
      <c r="M570" t="s">
        <v>33</v>
      </c>
      <c r="N570" t="s">
        <v>21</v>
      </c>
      <c r="O570">
        <v>568</v>
      </c>
      <c r="P570" t="s">
        <v>20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25">
      <c r="A571" t="s">
        <v>1182</v>
      </c>
      <c r="B571" s="3" t="s">
        <v>1183</v>
      </c>
      <c r="C571">
        <v>20100</v>
      </c>
      <c r="D571">
        <v>47705</v>
      </c>
      <c r="E571" s="7">
        <f t="shared" si="49"/>
        <v>237.33830845771143</v>
      </c>
      <c r="F571">
        <v>589</v>
      </c>
      <c r="G571">
        <f t="shared" si="48"/>
        <v>80.993208828522924</v>
      </c>
      <c r="H571" t="s">
        <v>108</v>
      </c>
      <c r="I571">
        <v>1294725600</v>
      </c>
      <c r="J571">
        <v>1295762400</v>
      </c>
      <c r="K571" t="b">
        <v>0</v>
      </c>
      <c r="L571" t="b">
        <v>0</v>
      </c>
      <c r="M571" t="s">
        <v>71</v>
      </c>
      <c r="N571" t="s">
        <v>107</v>
      </c>
      <c r="O571">
        <v>569</v>
      </c>
      <c r="P571" t="s">
        <v>20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25">
      <c r="A572" t="s">
        <v>1184</v>
      </c>
      <c r="B572" s="3" t="s">
        <v>1185</v>
      </c>
      <c r="C572">
        <v>31200</v>
      </c>
      <c r="D572">
        <v>95364</v>
      </c>
      <c r="E572" s="7">
        <f t="shared" si="49"/>
        <v>305.65384615384613</v>
      </c>
      <c r="F572">
        <v>2725</v>
      </c>
      <c r="G572">
        <f t="shared" si="48"/>
        <v>34.995963302752294</v>
      </c>
      <c r="H572" t="s">
        <v>22</v>
      </c>
      <c r="I572">
        <v>1419055200</v>
      </c>
      <c r="J572">
        <v>1419573600</v>
      </c>
      <c r="K572" t="b">
        <v>0</v>
      </c>
      <c r="L572" t="b">
        <v>1</v>
      </c>
      <c r="M572" t="s">
        <v>23</v>
      </c>
      <c r="N572" t="s">
        <v>21</v>
      </c>
      <c r="O572">
        <v>570</v>
      </c>
      <c r="P572" t="s">
        <v>20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25">
      <c r="A573" t="s">
        <v>1186</v>
      </c>
      <c r="B573" s="3" t="s">
        <v>1187</v>
      </c>
      <c r="C573">
        <v>3500</v>
      </c>
      <c r="D573">
        <v>3295</v>
      </c>
      <c r="E573" s="7">
        <f t="shared" si="49"/>
        <v>94.142857142857139</v>
      </c>
      <c r="F573">
        <v>35</v>
      </c>
      <c r="G573">
        <f t="shared" si="48"/>
        <v>94.142857142857139</v>
      </c>
      <c r="H573" t="s">
        <v>108</v>
      </c>
      <c r="I573">
        <v>1434690000</v>
      </c>
      <c r="J573">
        <v>1438750800</v>
      </c>
      <c r="K573" t="b">
        <v>0</v>
      </c>
      <c r="L573" t="b">
        <v>0</v>
      </c>
      <c r="M573" t="s">
        <v>100</v>
      </c>
      <c r="N573" t="s">
        <v>107</v>
      </c>
      <c r="O573">
        <v>571</v>
      </c>
      <c r="P573" t="s">
        <v>14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25">
      <c r="A574" t="s">
        <v>1188</v>
      </c>
      <c r="B574" s="3" t="s">
        <v>1189</v>
      </c>
      <c r="C574">
        <v>9000</v>
      </c>
      <c r="D574">
        <v>4896</v>
      </c>
      <c r="E574" s="7">
        <f t="shared" si="49"/>
        <v>54.400000000000006</v>
      </c>
      <c r="F574">
        <v>94</v>
      </c>
      <c r="G574">
        <f t="shared" si="48"/>
        <v>52.085106382978722</v>
      </c>
      <c r="H574" t="s">
        <v>22</v>
      </c>
      <c r="I574">
        <v>1443416400</v>
      </c>
      <c r="J574">
        <v>1444798800</v>
      </c>
      <c r="K574" t="b">
        <v>0</v>
      </c>
      <c r="L574" t="b">
        <v>1</v>
      </c>
      <c r="M574" t="s">
        <v>23</v>
      </c>
      <c r="N574" t="s">
        <v>21</v>
      </c>
      <c r="O574">
        <v>572</v>
      </c>
      <c r="P574" t="s">
        <v>74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25">
      <c r="A575" t="s">
        <v>1190</v>
      </c>
      <c r="B575" s="3" t="s">
        <v>1191</v>
      </c>
      <c r="C575">
        <v>6700</v>
      </c>
      <c r="D575">
        <v>7496</v>
      </c>
      <c r="E575" s="7">
        <f t="shared" si="49"/>
        <v>111.88059701492537</v>
      </c>
      <c r="F575">
        <v>300</v>
      </c>
      <c r="G575">
        <f t="shared" si="48"/>
        <v>24.986666666666668</v>
      </c>
      <c r="H575" t="s">
        <v>22</v>
      </c>
      <c r="I575">
        <v>1399006800</v>
      </c>
      <c r="J575">
        <v>1399179600</v>
      </c>
      <c r="K575" t="b">
        <v>0</v>
      </c>
      <c r="L575" t="b">
        <v>0</v>
      </c>
      <c r="M575" t="s">
        <v>1029</v>
      </c>
      <c r="N575" t="s">
        <v>21</v>
      </c>
      <c r="O575">
        <v>573</v>
      </c>
      <c r="P575" t="s">
        <v>20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25">
      <c r="A576" t="s">
        <v>1192</v>
      </c>
      <c r="B576" s="3" t="s">
        <v>1193</v>
      </c>
      <c r="C576">
        <v>2700</v>
      </c>
      <c r="D576">
        <v>9967</v>
      </c>
      <c r="E576" s="7">
        <f t="shared" si="49"/>
        <v>369.14814814814815</v>
      </c>
      <c r="F576">
        <v>144</v>
      </c>
      <c r="G576">
        <f t="shared" si="48"/>
        <v>69.215277777777771</v>
      </c>
      <c r="H576" t="s">
        <v>22</v>
      </c>
      <c r="I576">
        <v>1575698400</v>
      </c>
      <c r="J576">
        <v>1576562400</v>
      </c>
      <c r="K576" t="b">
        <v>0</v>
      </c>
      <c r="L576" t="b">
        <v>1</v>
      </c>
      <c r="M576" t="s">
        <v>17</v>
      </c>
      <c r="N576" t="s">
        <v>21</v>
      </c>
      <c r="O576">
        <v>574</v>
      </c>
      <c r="P576" t="s">
        <v>20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25">
      <c r="A577" t="s">
        <v>1194</v>
      </c>
      <c r="B577" s="3" t="s">
        <v>1195</v>
      </c>
      <c r="C577">
        <v>83300</v>
      </c>
      <c r="D577">
        <v>52421</v>
      </c>
      <c r="E577" s="7">
        <f t="shared" si="49"/>
        <v>62.930372148859547</v>
      </c>
      <c r="F577">
        <v>558</v>
      </c>
      <c r="G577">
        <f t="shared" si="48"/>
        <v>93.944444444444443</v>
      </c>
      <c r="H577" t="s">
        <v>22</v>
      </c>
      <c r="I577">
        <v>1400562000</v>
      </c>
      <c r="J577">
        <v>1400821200</v>
      </c>
      <c r="K577" t="b">
        <v>0</v>
      </c>
      <c r="L577" t="b">
        <v>1</v>
      </c>
      <c r="M577" t="s">
        <v>33</v>
      </c>
      <c r="N577" t="s">
        <v>21</v>
      </c>
      <c r="O577">
        <v>575</v>
      </c>
      <c r="P577" t="s">
        <v>14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.5" x14ac:dyDescent="0.25">
      <c r="A578" t="s">
        <v>1196</v>
      </c>
      <c r="B578" s="3" t="s">
        <v>1197</v>
      </c>
      <c r="C578">
        <v>9700</v>
      </c>
      <c r="D578">
        <v>6298</v>
      </c>
      <c r="E578" s="7">
        <f t="shared" si="49"/>
        <v>64.927835051546396</v>
      </c>
      <c r="F578">
        <v>64</v>
      </c>
      <c r="G578">
        <f t="shared" ref="G578:G641" si="54">IF(F578 = 0, 0, D578/F578)</f>
        <v>98.40625</v>
      </c>
      <c r="H578" t="s">
        <v>22</v>
      </c>
      <c r="I578">
        <v>1509512400</v>
      </c>
      <c r="J578">
        <v>1510984800</v>
      </c>
      <c r="K578" t="b">
        <v>0</v>
      </c>
      <c r="L578" t="b">
        <v>0</v>
      </c>
      <c r="M578" t="s">
        <v>33</v>
      </c>
      <c r="N578" t="s">
        <v>21</v>
      </c>
      <c r="O578">
        <v>576</v>
      </c>
      <c r="P578" t="s">
        <v>14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25">
      <c r="A579" t="s">
        <v>1198</v>
      </c>
      <c r="B579" s="3" t="s">
        <v>1199</v>
      </c>
      <c r="C579">
        <v>8200</v>
      </c>
      <c r="D579">
        <v>1546</v>
      </c>
      <c r="E579" s="7">
        <f t="shared" ref="E579:E642" si="55">D579/C579*100</f>
        <v>18.853658536585368</v>
      </c>
      <c r="F579">
        <v>37</v>
      </c>
      <c r="G579">
        <f t="shared" si="54"/>
        <v>41.783783783783782</v>
      </c>
      <c r="H579" t="s">
        <v>22</v>
      </c>
      <c r="I579">
        <v>1299823200</v>
      </c>
      <c r="J579">
        <v>1302066000</v>
      </c>
      <c r="K579" t="b">
        <v>0</v>
      </c>
      <c r="L579" t="b">
        <v>0</v>
      </c>
      <c r="M579" t="s">
        <v>159</v>
      </c>
      <c r="N579" t="s">
        <v>21</v>
      </c>
      <c r="O579">
        <v>577</v>
      </c>
      <c r="P579" t="s">
        <v>74</v>
      </c>
      <c r="Q579" t="str">
        <f t="shared" ref="Q579:Q642" si="56">LEFT(M579, FIND("/", M579) - 1)</f>
        <v>music</v>
      </c>
      <c r="R579" t="str">
        <f t="shared" ref="R579:R642" si="57">MID(M579, FIND("/", M579) + 1, LEN(M579))</f>
        <v>jazz</v>
      </c>
      <c r="S579" s="10">
        <f t="shared" ref="S579:S642" si="58">(((I579/60)/60)/24)+DATE(1970,1,1)</f>
        <v>40613.25</v>
      </c>
      <c r="T579" s="10">
        <f t="shared" ref="T579:T642" si="59">(((J579/60)/60)/24)+DATE(1970,1,1)</f>
        <v>40639.208333333336</v>
      </c>
    </row>
    <row r="580" spans="1:20" x14ac:dyDescent="0.25">
      <c r="A580" t="s">
        <v>1200</v>
      </c>
      <c r="B580" s="3" t="s">
        <v>1201</v>
      </c>
      <c r="C580">
        <v>96500</v>
      </c>
      <c r="D580">
        <v>16168</v>
      </c>
      <c r="E580" s="7">
        <f t="shared" si="55"/>
        <v>16.754404145077721</v>
      </c>
      <c r="F580">
        <v>245</v>
      </c>
      <c r="G580">
        <f t="shared" si="54"/>
        <v>65.991836734693877</v>
      </c>
      <c r="H580" t="s">
        <v>22</v>
      </c>
      <c r="I580">
        <v>1322719200</v>
      </c>
      <c r="J580">
        <v>1322978400</v>
      </c>
      <c r="K580" t="b">
        <v>0</v>
      </c>
      <c r="L580" t="b">
        <v>0</v>
      </c>
      <c r="M580" t="s">
        <v>474</v>
      </c>
      <c r="N580" t="s">
        <v>21</v>
      </c>
      <c r="O580">
        <v>578</v>
      </c>
      <c r="P580" t="s">
        <v>14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25">
      <c r="A581" t="s">
        <v>1202</v>
      </c>
      <c r="B581" s="3" t="s">
        <v>1203</v>
      </c>
      <c r="C581">
        <v>6200</v>
      </c>
      <c r="D581">
        <v>6269</v>
      </c>
      <c r="E581" s="7">
        <f t="shared" si="55"/>
        <v>101.11290322580646</v>
      </c>
      <c r="F581">
        <v>87</v>
      </c>
      <c r="G581">
        <f t="shared" si="54"/>
        <v>72.05747126436782</v>
      </c>
      <c r="H581" t="s">
        <v>22</v>
      </c>
      <c r="I581">
        <v>1312693200</v>
      </c>
      <c r="J581">
        <v>1313730000</v>
      </c>
      <c r="K581" t="b">
        <v>0</v>
      </c>
      <c r="L581" t="b">
        <v>0</v>
      </c>
      <c r="M581" t="s">
        <v>159</v>
      </c>
      <c r="N581" t="s">
        <v>21</v>
      </c>
      <c r="O581">
        <v>579</v>
      </c>
      <c r="P581" t="s">
        <v>20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25">
      <c r="A582" t="s">
        <v>556</v>
      </c>
      <c r="B582" s="3" t="s">
        <v>1204</v>
      </c>
      <c r="C582">
        <v>43800</v>
      </c>
      <c r="D582">
        <v>149578</v>
      </c>
      <c r="E582" s="7">
        <f t="shared" si="55"/>
        <v>341.5022831050228</v>
      </c>
      <c r="F582">
        <v>3116</v>
      </c>
      <c r="G582">
        <f t="shared" si="54"/>
        <v>48.003209242618745</v>
      </c>
      <c r="H582" t="s">
        <v>22</v>
      </c>
      <c r="I582">
        <v>1393394400</v>
      </c>
      <c r="J582">
        <v>1394085600</v>
      </c>
      <c r="K582" t="b">
        <v>0</v>
      </c>
      <c r="L582" t="b">
        <v>0</v>
      </c>
      <c r="M582" t="s">
        <v>33</v>
      </c>
      <c r="N582" t="s">
        <v>21</v>
      </c>
      <c r="O582">
        <v>580</v>
      </c>
      <c r="P582" t="s">
        <v>20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25">
      <c r="A583" t="s">
        <v>1205</v>
      </c>
      <c r="B583" s="3" t="s">
        <v>1206</v>
      </c>
      <c r="C583">
        <v>6000</v>
      </c>
      <c r="D583">
        <v>3841</v>
      </c>
      <c r="E583" s="7">
        <f t="shared" si="55"/>
        <v>64.016666666666666</v>
      </c>
      <c r="F583">
        <v>71</v>
      </c>
      <c r="G583">
        <f t="shared" si="54"/>
        <v>54.098591549295776</v>
      </c>
      <c r="H583" t="s">
        <v>22</v>
      </c>
      <c r="I583">
        <v>1304053200</v>
      </c>
      <c r="J583">
        <v>1305349200</v>
      </c>
      <c r="K583" t="b">
        <v>0</v>
      </c>
      <c r="L583" t="b">
        <v>0</v>
      </c>
      <c r="M583" t="s">
        <v>28</v>
      </c>
      <c r="N583" t="s">
        <v>21</v>
      </c>
      <c r="O583">
        <v>581</v>
      </c>
      <c r="P583" t="s">
        <v>14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25">
      <c r="A584" t="s">
        <v>1207</v>
      </c>
      <c r="B584" s="3" t="s">
        <v>1208</v>
      </c>
      <c r="C584">
        <v>8700</v>
      </c>
      <c r="D584">
        <v>4531</v>
      </c>
      <c r="E584" s="7">
        <f t="shared" si="55"/>
        <v>52.080459770114942</v>
      </c>
      <c r="F584">
        <v>42</v>
      </c>
      <c r="G584">
        <f t="shared" si="54"/>
        <v>107.88095238095238</v>
      </c>
      <c r="H584" t="s">
        <v>22</v>
      </c>
      <c r="I584">
        <v>1433912400</v>
      </c>
      <c r="J584">
        <v>1434344400</v>
      </c>
      <c r="K584" t="b">
        <v>0</v>
      </c>
      <c r="L584" t="b">
        <v>1</v>
      </c>
      <c r="M584" t="s">
        <v>89</v>
      </c>
      <c r="N584" t="s">
        <v>21</v>
      </c>
      <c r="O584">
        <v>582</v>
      </c>
      <c r="P584" t="s">
        <v>14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.5" x14ac:dyDescent="0.25">
      <c r="A585" t="s">
        <v>1209</v>
      </c>
      <c r="B585" s="3" t="s">
        <v>1210</v>
      </c>
      <c r="C585">
        <v>18900</v>
      </c>
      <c r="D585">
        <v>60934</v>
      </c>
      <c r="E585" s="7">
        <f t="shared" si="55"/>
        <v>322.40211640211641</v>
      </c>
      <c r="F585">
        <v>909</v>
      </c>
      <c r="G585">
        <f t="shared" si="54"/>
        <v>67.034103410341032</v>
      </c>
      <c r="H585" t="s">
        <v>22</v>
      </c>
      <c r="I585">
        <v>1329717600</v>
      </c>
      <c r="J585">
        <v>1331186400</v>
      </c>
      <c r="K585" t="b">
        <v>0</v>
      </c>
      <c r="L585" t="b">
        <v>0</v>
      </c>
      <c r="M585" t="s">
        <v>42</v>
      </c>
      <c r="N585" t="s">
        <v>21</v>
      </c>
      <c r="O585">
        <v>583</v>
      </c>
      <c r="P585" t="s">
        <v>20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25">
      <c r="A586" t="s">
        <v>45</v>
      </c>
      <c r="B586" s="3" t="s">
        <v>1211</v>
      </c>
      <c r="C586">
        <v>86400</v>
      </c>
      <c r="D586">
        <v>103255</v>
      </c>
      <c r="E586" s="7">
        <f t="shared" si="55"/>
        <v>119.50810185185186</v>
      </c>
      <c r="F586">
        <v>1613</v>
      </c>
      <c r="G586">
        <f t="shared" si="54"/>
        <v>64.01425914445133</v>
      </c>
      <c r="H586" t="s">
        <v>22</v>
      </c>
      <c r="I586">
        <v>1335330000</v>
      </c>
      <c r="J586">
        <v>1336539600</v>
      </c>
      <c r="K586" t="b">
        <v>0</v>
      </c>
      <c r="L586" t="b">
        <v>0</v>
      </c>
      <c r="M586" t="s">
        <v>28</v>
      </c>
      <c r="N586" t="s">
        <v>21</v>
      </c>
      <c r="O586">
        <v>584</v>
      </c>
      <c r="P586" t="s">
        <v>20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25">
      <c r="A587" t="s">
        <v>1212</v>
      </c>
      <c r="B587" s="3" t="s">
        <v>1213</v>
      </c>
      <c r="C587">
        <v>8900</v>
      </c>
      <c r="D587">
        <v>13065</v>
      </c>
      <c r="E587" s="7">
        <f t="shared" si="55"/>
        <v>146.79775280898878</v>
      </c>
      <c r="F587">
        <v>136</v>
      </c>
      <c r="G587">
        <f t="shared" si="54"/>
        <v>96.066176470588232</v>
      </c>
      <c r="H587" t="s">
        <v>22</v>
      </c>
      <c r="I587">
        <v>1268888400</v>
      </c>
      <c r="J587">
        <v>1269752400</v>
      </c>
      <c r="K587" t="b">
        <v>0</v>
      </c>
      <c r="L587" t="b">
        <v>0</v>
      </c>
      <c r="M587" t="s">
        <v>206</v>
      </c>
      <c r="N587" t="s">
        <v>21</v>
      </c>
      <c r="O587">
        <v>585</v>
      </c>
      <c r="P587" t="s">
        <v>20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25">
      <c r="A588" t="s">
        <v>1214</v>
      </c>
      <c r="B588" s="3" t="s">
        <v>1215</v>
      </c>
      <c r="C588">
        <v>700</v>
      </c>
      <c r="D588">
        <v>6654</v>
      </c>
      <c r="E588" s="7">
        <f t="shared" si="55"/>
        <v>950.57142857142856</v>
      </c>
      <c r="F588">
        <v>130</v>
      </c>
      <c r="G588">
        <f t="shared" si="54"/>
        <v>51.184615384615384</v>
      </c>
      <c r="H588" t="s">
        <v>22</v>
      </c>
      <c r="I588">
        <v>1289973600</v>
      </c>
      <c r="J588">
        <v>1291615200</v>
      </c>
      <c r="K588" t="b">
        <v>0</v>
      </c>
      <c r="L588" t="b">
        <v>0</v>
      </c>
      <c r="M588" t="s">
        <v>23</v>
      </c>
      <c r="N588" t="s">
        <v>21</v>
      </c>
      <c r="O588">
        <v>586</v>
      </c>
      <c r="P588" t="s">
        <v>20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25">
      <c r="A589" t="s">
        <v>1216</v>
      </c>
      <c r="B589" s="3" t="s">
        <v>1217</v>
      </c>
      <c r="C589">
        <v>9400</v>
      </c>
      <c r="D589">
        <v>6852</v>
      </c>
      <c r="E589" s="7">
        <f t="shared" si="55"/>
        <v>72.893617021276597</v>
      </c>
      <c r="F589">
        <v>156</v>
      </c>
      <c r="G589">
        <f t="shared" si="54"/>
        <v>43.92307692307692</v>
      </c>
      <c r="H589" t="s">
        <v>16</v>
      </c>
      <c r="I589">
        <v>1547877600</v>
      </c>
      <c r="J589">
        <v>1552366800</v>
      </c>
      <c r="K589" t="b">
        <v>0</v>
      </c>
      <c r="L589" t="b">
        <v>1</v>
      </c>
      <c r="M589" t="s">
        <v>17</v>
      </c>
      <c r="N589" t="s">
        <v>15</v>
      </c>
      <c r="O589">
        <v>587</v>
      </c>
      <c r="P589" t="s">
        <v>14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25">
      <c r="A590" t="s">
        <v>1218</v>
      </c>
      <c r="B590" s="3" t="s">
        <v>1219</v>
      </c>
      <c r="C590">
        <v>157600</v>
      </c>
      <c r="D590">
        <v>124517</v>
      </c>
      <c r="E590" s="7">
        <f t="shared" si="55"/>
        <v>79.008248730964468</v>
      </c>
      <c r="F590">
        <v>1368</v>
      </c>
      <c r="G590">
        <f t="shared" si="54"/>
        <v>91.021198830409361</v>
      </c>
      <c r="H590" t="s">
        <v>41</v>
      </c>
      <c r="I590">
        <v>1269493200</v>
      </c>
      <c r="J590">
        <v>1272171600</v>
      </c>
      <c r="K590" t="b">
        <v>0</v>
      </c>
      <c r="L590" t="b">
        <v>0</v>
      </c>
      <c r="M590" t="s">
        <v>33</v>
      </c>
      <c r="N590" t="s">
        <v>40</v>
      </c>
      <c r="O590">
        <v>588</v>
      </c>
      <c r="P590" t="s">
        <v>14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25">
      <c r="A591" t="s">
        <v>1220</v>
      </c>
      <c r="B591" s="3" t="s">
        <v>1221</v>
      </c>
      <c r="C591">
        <v>7900</v>
      </c>
      <c r="D591">
        <v>5113</v>
      </c>
      <c r="E591" s="7">
        <f t="shared" si="55"/>
        <v>64.721518987341781</v>
      </c>
      <c r="F591">
        <v>102</v>
      </c>
      <c r="G591">
        <f t="shared" si="54"/>
        <v>50.127450980392155</v>
      </c>
      <c r="H591" t="s">
        <v>22</v>
      </c>
      <c r="I591">
        <v>1436072400</v>
      </c>
      <c r="J591">
        <v>1436677200</v>
      </c>
      <c r="K591" t="b">
        <v>0</v>
      </c>
      <c r="L591" t="b">
        <v>0</v>
      </c>
      <c r="M591" t="s">
        <v>42</v>
      </c>
      <c r="N591" t="s">
        <v>21</v>
      </c>
      <c r="O591">
        <v>589</v>
      </c>
      <c r="P591" t="s">
        <v>14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.5" x14ac:dyDescent="0.25">
      <c r="A592" t="s">
        <v>1222</v>
      </c>
      <c r="B592" s="3" t="s">
        <v>1223</v>
      </c>
      <c r="C592">
        <v>7100</v>
      </c>
      <c r="D592">
        <v>5824</v>
      </c>
      <c r="E592" s="7">
        <f t="shared" si="55"/>
        <v>82.028169014084511</v>
      </c>
      <c r="F592">
        <v>86</v>
      </c>
      <c r="G592">
        <f t="shared" si="54"/>
        <v>67.720930232558146</v>
      </c>
      <c r="H592" t="s">
        <v>27</v>
      </c>
      <c r="I592">
        <v>1419141600</v>
      </c>
      <c r="J592">
        <v>1420092000</v>
      </c>
      <c r="K592" t="b">
        <v>0</v>
      </c>
      <c r="L592" t="b">
        <v>0</v>
      </c>
      <c r="M592" t="s">
        <v>133</v>
      </c>
      <c r="N592" t="s">
        <v>26</v>
      </c>
      <c r="O592">
        <v>590</v>
      </c>
      <c r="P592" t="s">
        <v>14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25">
      <c r="A593" t="s">
        <v>1224</v>
      </c>
      <c r="B593" s="3" t="s">
        <v>1225</v>
      </c>
      <c r="C593">
        <v>600</v>
      </c>
      <c r="D593">
        <v>6226</v>
      </c>
      <c r="E593" s="7">
        <f t="shared" si="55"/>
        <v>1037.6666666666667</v>
      </c>
      <c r="F593">
        <v>102</v>
      </c>
      <c r="G593">
        <f t="shared" si="54"/>
        <v>61.03921568627451</v>
      </c>
      <c r="H593" t="s">
        <v>22</v>
      </c>
      <c r="I593">
        <v>1279083600</v>
      </c>
      <c r="J593">
        <v>1279947600</v>
      </c>
      <c r="K593" t="b">
        <v>0</v>
      </c>
      <c r="L593" t="b">
        <v>0</v>
      </c>
      <c r="M593" t="s">
        <v>89</v>
      </c>
      <c r="N593" t="s">
        <v>21</v>
      </c>
      <c r="O593">
        <v>591</v>
      </c>
      <c r="P593" t="s">
        <v>20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.5" x14ac:dyDescent="0.25">
      <c r="A594" t="s">
        <v>1226</v>
      </c>
      <c r="B594" s="3" t="s">
        <v>1227</v>
      </c>
      <c r="C594">
        <v>156800</v>
      </c>
      <c r="D594">
        <v>20243</v>
      </c>
      <c r="E594" s="7">
        <f t="shared" si="55"/>
        <v>12.910076530612244</v>
      </c>
      <c r="F594">
        <v>253</v>
      </c>
      <c r="G594">
        <f t="shared" si="54"/>
        <v>80.011857707509876</v>
      </c>
      <c r="H594" t="s">
        <v>22</v>
      </c>
      <c r="I594">
        <v>1401426000</v>
      </c>
      <c r="J594">
        <v>1402203600</v>
      </c>
      <c r="K594" t="b">
        <v>0</v>
      </c>
      <c r="L594" t="b">
        <v>0</v>
      </c>
      <c r="M594" t="s">
        <v>33</v>
      </c>
      <c r="N594" t="s">
        <v>21</v>
      </c>
      <c r="O594">
        <v>592</v>
      </c>
      <c r="P594" t="s">
        <v>14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25">
      <c r="A595" t="s">
        <v>1228</v>
      </c>
      <c r="B595" s="3" t="s">
        <v>1229</v>
      </c>
      <c r="C595">
        <v>121600</v>
      </c>
      <c r="D595">
        <v>188288</v>
      </c>
      <c r="E595" s="7">
        <f t="shared" si="55"/>
        <v>154.84210526315789</v>
      </c>
      <c r="F595">
        <v>4006</v>
      </c>
      <c r="G595">
        <f t="shared" si="54"/>
        <v>47.001497753369947</v>
      </c>
      <c r="H595" t="s">
        <v>22</v>
      </c>
      <c r="I595">
        <v>1395810000</v>
      </c>
      <c r="J595">
        <v>1396933200</v>
      </c>
      <c r="K595" t="b">
        <v>0</v>
      </c>
      <c r="L595" t="b">
        <v>0</v>
      </c>
      <c r="M595" t="s">
        <v>71</v>
      </c>
      <c r="N595" t="s">
        <v>21</v>
      </c>
      <c r="O595">
        <v>593</v>
      </c>
      <c r="P595" t="s">
        <v>20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.5" x14ac:dyDescent="0.25">
      <c r="A596" t="s">
        <v>1230</v>
      </c>
      <c r="B596" s="3" t="s">
        <v>1231</v>
      </c>
      <c r="C596">
        <v>157300</v>
      </c>
      <c r="D596">
        <v>11167</v>
      </c>
      <c r="E596" s="7">
        <f t="shared" si="55"/>
        <v>7.0991735537190088</v>
      </c>
      <c r="F596">
        <v>157</v>
      </c>
      <c r="G596">
        <f t="shared" si="54"/>
        <v>71.127388535031841</v>
      </c>
      <c r="H596" t="s">
        <v>22</v>
      </c>
      <c r="I596">
        <v>1467003600</v>
      </c>
      <c r="J596">
        <v>1467262800</v>
      </c>
      <c r="K596" t="b">
        <v>0</v>
      </c>
      <c r="L596" t="b">
        <v>1</v>
      </c>
      <c r="M596" t="s">
        <v>33</v>
      </c>
      <c r="N596" t="s">
        <v>21</v>
      </c>
      <c r="O596">
        <v>594</v>
      </c>
      <c r="P596" t="s">
        <v>14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.5" x14ac:dyDescent="0.25">
      <c r="A597" t="s">
        <v>1232</v>
      </c>
      <c r="B597" s="3" t="s">
        <v>1233</v>
      </c>
      <c r="C597">
        <v>70300</v>
      </c>
      <c r="D597">
        <v>146595</v>
      </c>
      <c r="E597" s="7">
        <f t="shared" si="55"/>
        <v>208.52773826458036</v>
      </c>
      <c r="F597">
        <v>1629</v>
      </c>
      <c r="G597">
        <f t="shared" si="54"/>
        <v>89.99079189686924</v>
      </c>
      <c r="H597" t="s">
        <v>22</v>
      </c>
      <c r="I597">
        <v>1268715600</v>
      </c>
      <c r="J597">
        <v>1270530000</v>
      </c>
      <c r="K597" t="b">
        <v>0</v>
      </c>
      <c r="L597" t="b">
        <v>1</v>
      </c>
      <c r="M597" t="s">
        <v>33</v>
      </c>
      <c r="N597" t="s">
        <v>21</v>
      </c>
      <c r="O597">
        <v>595</v>
      </c>
      <c r="P597" t="s">
        <v>20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25">
      <c r="A598" t="s">
        <v>1234</v>
      </c>
      <c r="B598" s="3" t="s">
        <v>1235</v>
      </c>
      <c r="C598">
        <v>7900</v>
      </c>
      <c r="D598">
        <v>7875</v>
      </c>
      <c r="E598" s="7">
        <f t="shared" si="55"/>
        <v>99.683544303797461</v>
      </c>
      <c r="F598">
        <v>183</v>
      </c>
      <c r="G598">
        <f t="shared" si="54"/>
        <v>43.032786885245905</v>
      </c>
      <c r="H598" t="s">
        <v>22</v>
      </c>
      <c r="I598">
        <v>1457157600</v>
      </c>
      <c r="J598">
        <v>1457762400</v>
      </c>
      <c r="K598" t="b">
        <v>0</v>
      </c>
      <c r="L598" t="b">
        <v>1</v>
      </c>
      <c r="M598" t="s">
        <v>53</v>
      </c>
      <c r="N598" t="s">
        <v>21</v>
      </c>
      <c r="O598">
        <v>596</v>
      </c>
      <c r="P598" t="s">
        <v>14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25">
      <c r="A599" t="s">
        <v>1236</v>
      </c>
      <c r="B599" s="3" t="s">
        <v>1237</v>
      </c>
      <c r="C599">
        <v>73800</v>
      </c>
      <c r="D599">
        <v>148779</v>
      </c>
      <c r="E599" s="7">
        <f t="shared" si="55"/>
        <v>201.59756097560978</v>
      </c>
      <c r="F599">
        <v>2188</v>
      </c>
      <c r="G599">
        <f t="shared" si="54"/>
        <v>67.997714808043881</v>
      </c>
      <c r="H599" t="s">
        <v>22</v>
      </c>
      <c r="I599">
        <v>1573970400</v>
      </c>
      <c r="J599">
        <v>1575525600</v>
      </c>
      <c r="K599" t="b">
        <v>0</v>
      </c>
      <c r="L599" t="b">
        <v>0</v>
      </c>
      <c r="M599" t="s">
        <v>33</v>
      </c>
      <c r="N599" t="s">
        <v>21</v>
      </c>
      <c r="O599">
        <v>597</v>
      </c>
      <c r="P599" t="s">
        <v>20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25">
      <c r="A600" t="s">
        <v>1238</v>
      </c>
      <c r="B600" s="3" t="s">
        <v>1239</v>
      </c>
      <c r="C600">
        <v>108500</v>
      </c>
      <c r="D600">
        <v>175868</v>
      </c>
      <c r="E600" s="7">
        <f t="shared" si="55"/>
        <v>162.09032258064516</v>
      </c>
      <c r="F600">
        <v>2409</v>
      </c>
      <c r="G600">
        <f t="shared" si="54"/>
        <v>73.004566210045667</v>
      </c>
      <c r="H600" t="s">
        <v>108</v>
      </c>
      <c r="I600">
        <v>1276578000</v>
      </c>
      <c r="J600">
        <v>1279083600</v>
      </c>
      <c r="K600" t="b">
        <v>0</v>
      </c>
      <c r="L600" t="b">
        <v>0</v>
      </c>
      <c r="M600" t="s">
        <v>23</v>
      </c>
      <c r="N600" t="s">
        <v>107</v>
      </c>
      <c r="O600">
        <v>598</v>
      </c>
      <c r="P600" t="s">
        <v>20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.5" x14ac:dyDescent="0.25">
      <c r="A601" t="s">
        <v>1240</v>
      </c>
      <c r="B601" s="3" t="s">
        <v>1241</v>
      </c>
      <c r="C601">
        <v>140300</v>
      </c>
      <c r="D601">
        <v>5112</v>
      </c>
      <c r="E601" s="7">
        <f t="shared" si="55"/>
        <v>3.6436208125445471</v>
      </c>
      <c r="F601">
        <v>82</v>
      </c>
      <c r="G601">
        <f t="shared" si="54"/>
        <v>62.341463414634148</v>
      </c>
      <c r="H601" t="s">
        <v>37</v>
      </c>
      <c r="I601">
        <v>1423720800</v>
      </c>
      <c r="J601">
        <v>1424412000</v>
      </c>
      <c r="K601" t="b">
        <v>0</v>
      </c>
      <c r="L601" t="b">
        <v>0</v>
      </c>
      <c r="M601" t="s">
        <v>42</v>
      </c>
      <c r="N601" t="s">
        <v>36</v>
      </c>
      <c r="O601">
        <v>599</v>
      </c>
      <c r="P601" t="s">
        <v>14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25">
      <c r="A602" t="s">
        <v>1242</v>
      </c>
      <c r="B602" s="3" t="s">
        <v>1243</v>
      </c>
      <c r="C602">
        <v>100</v>
      </c>
      <c r="D602">
        <v>5</v>
      </c>
      <c r="E602" s="7">
        <f t="shared" si="55"/>
        <v>5</v>
      </c>
      <c r="F602">
        <v>1</v>
      </c>
      <c r="G602">
        <f t="shared" si="54"/>
        <v>5</v>
      </c>
      <c r="H602" t="s">
        <v>41</v>
      </c>
      <c r="I602">
        <v>1375160400</v>
      </c>
      <c r="J602">
        <v>1376197200</v>
      </c>
      <c r="K602" t="b">
        <v>0</v>
      </c>
      <c r="L602" t="b">
        <v>0</v>
      </c>
      <c r="M602" t="s">
        <v>17</v>
      </c>
      <c r="N602" t="s">
        <v>40</v>
      </c>
      <c r="O602">
        <v>600</v>
      </c>
      <c r="P602" t="s">
        <v>14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25">
      <c r="A603" t="s">
        <v>1244</v>
      </c>
      <c r="B603" s="3" t="s">
        <v>1245</v>
      </c>
      <c r="C603">
        <v>6300</v>
      </c>
      <c r="D603">
        <v>13018</v>
      </c>
      <c r="E603" s="7">
        <f t="shared" si="55"/>
        <v>206.63492063492063</v>
      </c>
      <c r="F603">
        <v>194</v>
      </c>
      <c r="G603">
        <f t="shared" si="54"/>
        <v>67.103092783505161</v>
      </c>
      <c r="H603" t="s">
        <v>22</v>
      </c>
      <c r="I603">
        <v>1401426000</v>
      </c>
      <c r="J603">
        <v>1402894800</v>
      </c>
      <c r="K603" t="b">
        <v>1</v>
      </c>
      <c r="L603" t="b">
        <v>0</v>
      </c>
      <c r="M603" t="s">
        <v>65</v>
      </c>
      <c r="N603" t="s">
        <v>21</v>
      </c>
      <c r="O603">
        <v>601</v>
      </c>
      <c r="P603" t="s">
        <v>20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x14ac:dyDescent="0.25">
      <c r="A604" t="s">
        <v>1246</v>
      </c>
      <c r="B604" s="3" t="s">
        <v>1247</v>
      </c>
      <c r="C604">
        <v>71100</v>
      </c>
      <c r="D604">
        <v>91176</v>
      </c>
      <c r="E604" s="7">
        <f t="shared" si="55"/>
        <v>128.23628691983123</v>
      </c>
      <c r="F604">
        <v>1140</v>
      </c>
      <c r="G604">
        <f t="shared" si="54"/>
        <v>79.978947368421046</v>
      </c>
      <c r="H604" t="s">
        <v>22</v>
      </c>
      <c r="I604">
        <v>1433480400</v>
      </c>
      <c r="J604">
        <v>1434430800</v>
      </c>
      <c r="K604" t="b">
        <v>0</v>
      </c>
      <c r="L604" t="b">
        <v>0</v>
      </c>
      <c r="M604" t="s">
        <v>33</v>
      </c>
      <c r="N604" t="s">
        <v>21</v>
      </c>
      <c r="O604">
        <v>602</v>
      </c>
      <c r="P604" t="s">
        <v>20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25">
      <c r="A605" t="s">
        <v>1248</v>
      </c>
      <c r="B605" s="3" t="s">
        <v>1249</v>
      </c>
      <c r="C605">
        <v>5300</v>
      </c>
      <c r="D605">
        <v>6342</v>
      </c>
      <c r="E605" s="7">
        <f t="shared" si="55"/>
        <v>119.66037735849055</v>
      </c>
      <c r="F605">
        <v>102</v>
      </c>
      <c r="G605">
        <f t="shared" si="54"/>
        <v>62.176470588235297</v>
      </c>
      <c r="H605" t="s">
        <v>22</v>
      </c>
      <c r="I605">
        <v>1555563600</v>
      </c>
      <c r="J605">
        <v>1557896400</v>
      </c>
      <c r="K605" t="b">
        <v>0</v>
      </c>
      <c r="L605" t="b">
        <v>0</v>
      </c>
      <c r="M605" t="s">
        <v>33</v>
      </c>
      <c r="N605" t="s">
        <v>21</v>
      </c>
      <c r="O605">
        <v>603</v>
      </c>
      <c r="P605" t="s">
        <v>20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25">
      <c r="A606" t="s">
        <v>1250</v>
      </c>
      <c r="B606" s="3" t="s">
        <v>1251</v>
      </c>
      <c r="C606">
        <v>88700</v>
      </c>
      <c r="D606">
        <v>151438</v>
      </c>
      <c r="E606" s="7">
        <f t="shared" si="55"/>
        <v>170.73055242390078</v>
      </c>
      <c r="F606">
        <v>2857</v>
      </c>
      <c r="G606">
        <f t="shared" si="54"/>
        <v>53.005950297514879</v>
      </c>
      <c r="H606" t="s">
        <v>22</v>
      </c>
      <c r="I606">
        <v>1295676000</v>
      </c>
      <c r="J606">
        <v>1297490400</v>
      </c>
      <c r="K606" t="b">
        <v>0</v>
      </c>
      <c r="L606" t="b">
        <v>0</v>
      </c>
      <c r="M606" t="s">
        <v>33</v>
      </c>
      <c r="N606" t="s">
        <v>21</v>
      </c>
      <c r="O606">
        <v>604</v>
      </c>
      <c r="P606" t="s">
        <v>20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25">
      <c r="A607" t="s">
        <v>1252</v>
      </c>
      <c r="B607" s="3" t="s">
        <v>1253</v>
      </c>
      <c r="C607">
        <v>3300</v>
      </c>
      <c r="D607">
        <v>6178</v>
      </c>
      <c r="E607" s="7">
        <f t="shared" si="55"/>
        <v>187.21212121212122</v>
      </c>
      <c r="F607">
        <v>107</v>
      </c>
      <c r="G607">
        <f t="shared" si="54"/>
        <v>57.738317757009348</v>
      </c>
      <c r="H607" t="s">
        <v>22</v>
      </c>
      <c r="I607">
        <v>1443848400</v>
      </c>
      <c r="J607">
        <v>1447394400</v>
      </c>
      <c r="K607" t="b">
        <v>0</v>
      </c>
      <c r="L607" t="b">
        <v>0</v>
      </c>
      <c r="M607" t="s">
        <v>68</v>
      </c>
      <c r="N607" t="s">
        <v>21</v>
      </c>
      <c r="O607">
        <v>605</v>
      </c>
      <c r="P607" t="s">
        <v>20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25">
      <c r="A608" t="s">
        <v>1254</v>
      </c>
      <c r="B608" s="3" t="s">
        <v>1255</v>
      </c>
      <c r="C608">
        <v>3400</v>
      </c>
      <c r="D608">
        <v>6405</v>
      </c>
      <c r="E608" s="7">
        <f t="shared" si="55"/>
        <v>188.38235294117646</v>
      </c>
      <c r="F608">
        <v>160</v>
      </c>
      <c r="G608">
        <f t="shared" si="54"/>
        <v>40.03125</v>
      </c>
      <c r="H608" t="s">
        <v>41</v>
      </c>
      <c r="I608">
        <v>1457330400</v>
      </c>
      <c r="J608">
        <v>1458277200</v>
      </c>
      <c r="K608" t="b">
        <v>0</v>
      </c>
      <c r="L608" t="b">
        <v>0</v>
      </c>
      <c r="M608" t="s">
        <v>23</v>
      </c>
      <c r="N608" t="s">
        <v>40</v>
      </c>
      <c r="O608">
        <v>606</v>
      </c>
      <c r="P608" t="s">
        <v>20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25">
      <c r="A609" t="s">
        <v>1256</v>
      </c>
      <c r="B609" s="3" t="s">
        <v>1257</v>
      </c>
      <c r="C609">
        <v>137600</v>
      </c>
      <c r="D609">
        <v>180667</v>
      </c>
      <c r="E609" s="7">
        <f t="shared" si="55"/>
        <v>131.29869186046511</v>
      </c>
      <c r="F609">
        <v>2230</v>
      </c>
      <c r="G609">
        <f t="shared" si="54"/>
        <v>81.016591928251117</v>
      </c>
      <c r="H609" t="s">
        <v>22</v>
      </c>
      <c r="I609">
        <v>1395550800</v>
      </c>
      <c r="J609">
        <v>1395723600</v>
      </c>
      <c r="K609" t="b">
        <v>0</v>
      </c>
      <c r="L609" t="b">
        <v>0</v>
      </c>
      <c r="M609" t="s">
        <v>17</v>
      </c>
      <c r="N609" t="s">
        <v>21</v>
      </c>
      <c r="O609">
        <v>607</v>
      </c>
      <c r="P609" t="s">
        <v>20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25">
      <c r="A610" t="s">
        <v>1258</v>
      </c>
      <c r="B610" s="3" t="s">
        <v>1259</v>
      </c>
      <c r="C610">
        <v>3900</v>
      </c>
      <c r="D610">
        <v>11075</v>
      </c>
      <c r="E610" s="7">
        <f t="shared" si="55"/>
        <v>283.97435897435901</v>
      </c>
      <c r="F610">
        <v>316</v>
      </c>
      <c r="G610">
        <f t="shared" si="54"/>
        <v>35.047468354430379</v>
      </c>
      <c r="H610" t="s">
        <v>22</v>
      </c>
      <c r="I610">
        <v>1551852000</v>
      </c>
      <c r="J610">
        <v>1552197600</v>
      </c>
      <c r="K610" t="b">
        <v>0</v>
      </c>
      <c r="L610" t="b">
        <v>1</v>
      </c>
      <c r="M610" t="s">
        <v>159</v>
      </c>
      <c r="N610" t="s">
        <v>21</v>
      </c>
      <c r="O610">
        <v>608</v>
      </c>
      <c r="P610" t="s">
        <v>20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25">
      <c r="A611" t="s">
        <v>1260</v>
      </c>
      <c r="B611" s="3" t="s">
        <v>1261</v>
      </c>
      <c r="C611">
        <v>10000</v>
      </c>
      <c r="D611">
        <v>12042</v>
      </c>
      <c r="E611" s="7">
        <f t="shared" si="55"/>
        <v>120.41999999999999</v>
      </c>
      <c r="F611">
        <v>117</v>
      </c>
      <c r="G611">
        <f t="shared" si="54"/>
        <v>102.92307692307692</v>
      </c>
      <c r="H611" t="s">
        <v>22</v>
      </c>
      <c r="I611">
        <v>1547618400</v>
      </c>
      <c r="J611">
        <v>1549087200</v>
      </c>
      <c r="K611" t="b">
        <v>0</v>
      </c>
      <c r="L611" t="b">
        <v>0</v>
      </c>
      <c r="M611" t="s">
        <v>474</v>
      </c>
      <c r="N611" t="s">
        <v>21</v>
      </c>
      <c r="O611">
        <v>609</v>
      </c>
      <c r="P611" t="s">
        <v>20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.5" x14ac:dyDescent="0.25">
      <c r="A612" t="s">
        <v>1262</v>
      </c>
      <c r="B612" s="3" t="s">
        <v>1263</v>
      </c>
      <c r="C612">
        <v>42800</v>
      </c>
      <c r="D612">
        <v>179356</v>
      </c>
      <c r="E612" s="7">
        <f t="shared" si="55"/>
        <v>419.0560747663551</v>
      </c>
      <c r="F612">
        <v>6406</v>
      </c>
      <c r="G612">
        <f t="shared" si="54"/>
        <v>27.998126756166094</v>
      </c>
      <c r="H612" t="s">
        <v>22</v>
      </c>
      <c r="I612">
        <v>1355637600</v>
      </c>
      <c r="J612">
        <v>1356847200</v>
      </c>
      <c r="K612" t="b">
        <v>0</v>
      </c>
      <c r="L612" t="b">
        <v>0</v>
      </c>
      <c r="M612" t="s">
        <v>33</v>
      </c>
      <c r="N612" t="s">
        <v>21</v>
      </c>
      <c r="O612">
        <v>610</v>
      </c>
      <c r="P612" t="s">
        <v>20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25">
      <c r="A613" t="s">
        <v>1264</v>
      </c>
      <c r="B613" s="3" t="s">
        <v>1265</v>
      </c>
      <c r="C613">
        <v>8200</v>
      </c>
      <c r="D613">
        <v>1136</v>
      </c>
      <c r="E613" s="7">
        <f t="shared" si="55"/>
        <v>13.853658536585368</v>
      </c>
      <c r="F613">
        <v>15</v>
      </c>
      <c r="G613">
        <f t="shared" si="54"/>
        <v>75.733333333333334</v>
      </c>
      <c r="H613" t="s">
        <v>22</v>
      </c>
      <c r="I613">
        <v>1374728400</v>
      </c>
      <c r="J613">
        <v>1375765200</v>
      </c>
      <c r="K613" t="b">
        <v>0</v>
      </c>
      <c r="L613" t="b">
        <v>0</v>
      </c>
      <c r="M613" t="s">
        <v>33</v>
      </c>
      <c r="N613" t="s">
        <v>21</v>
      </c>
      <c r="O613">
        <v>611</v>
      </c>
      <c r="P613" t="s">
        <v>74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25">
      <c r="A614" t="s">
        <v>1266</v>
      </c>
      <c r="B614" s="3" t="s">
        <v>1267</v>
      </c>
      <c r="C614">
        <v>6200</v>
      </c>
      <c r="D614">
        <v>8645</v>
      </c>
      <c r="E614" s="7">
        <f t="shared" si="55"/>
        <v>139.43548387096774</v>
      </c>
      <c r="F614">
        <v>192</v>
      </c>
      <c r="G614">
        <f t="shared" si="54"/>
        <v>45.026041666666664</v>
      </c>
      <c r="H614" t="s">
        <v>22</v>
      </c>
      <c r="I614">
        <v>1287810000</v>
      </c>
      <c r="J614">
        <v>1289800800</v>
      </c>
      <c r="K614" t="b">
        <v>0</v>
      </c>
      <c r="L614" t="b">
        <v>0</v>
      </c>
      <c r="M614" t="s">
        <v>50</v>
      </c>
      <c r="N614" t="s">
        <v>21</v>
      </c>
      <c r="O614">
        <v>612</v>
      </c>
      <c r="P614" t="s">
        <v>20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25">
      <c r="A615" t="s">
        <v>1268</v>
      </c>
      <c r="B615" s="3" t="s">
        <v>1269</v>
      </c>
      <c r="C615">
        <v>1100</v>
      </c>
      <c r="D615">
        <v>1914</v>
      </c>
      <c r="E615" s="7">
        <f t="shared" si="55"/>
        <v>174</v>
      </c>
      <c r="F615">
        <v>26</v>
      </c>
      <c r="G615">
        <f t="shared" si="54"/>
        <v>73.615384615384613</v>
      </c>
      <c r="H615" t="s">
        <v>16</v>
      </c>
      <c r="I615">
        <v>1503723600</v>
      </c>
      <c r="J615">
        <v>1504501200</v>
      </c>
      <c r="K615" t="b">
        <v>0</v>
      </c>
      <c r="L615" t="b">
        <v>0</v>
      </c>
      <c r="M615" t="s">
        <v>33</v>
      </c>
      <c r="N615" t="s">
        <v>15</v>
      </c>
      <c r="O615">
        <v>613</v>
      </c>
      <c r="P615" t="s">
        <v>20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.5" x14ac:dyDescent="0.25">
      <c r="A616" t="s">
        <v>1270</v>
      </c>
      <c r="B616" s="3" t="s">
        <v>1271</v>
      </c>
      <c r="C616">
        <v>26500</v>
      </c>
      <c r="D616">
        <v>41205</v>
      </c>
      <c r="E616" s="7">
        <f t="shared" si="55"/>
        <v>155.49056603773585</v>
      </c>
      <c r="F616">
        <v>723</v>
      </c>
      <c r="G616">
        <f t="shared" si="54"/>
        <v>56.991701244813278</v>
      </c>
      <c r="H616" t="s">
        <v>22</v>
      </c>
      <c r="I616">
        <v>1484114400</v>
      </c>
      <c r="J616">
        <v>1485669600</v>
      </c>
      <c r="K616" t="b">
        <v>0</v>
      </c>
      <c r="L616" t="b">
        <v>0</v>
      </c>
      <c r="M616" t="s">
        <v>33</v>
      </c>
      <c r="N616" t="s">
        <v>21</v>
      </c>
      <c r="O616">
        <v>614</v>
      </c>
      <c r="P616" t="s">
        <v>20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25">
      <c r="A617" t="s">
        <v>1272</v>
      </c>
      <c r="B617" s="3" t="s">
        <v>1273</v>
      </c>
      <c r="C617">
        <v>8500</v>
      </c>
      <c r="D617">
        <v>14488</v>
      </c>
      <c r="E617" s="7">
        <f t="shared" si="55"/>
        <v>170.44705882352943</v>
      </c>
      <c r="F617">
        <v>170</v>
      </c>
      <c r="G617">
        <f t="shared" si="54"/>
        <v>85.223529411764702</v>
      </c>
      <c r="H617" t="s">
        <v>108</v>
      </c>
      <c r="I617">
        <v>1461906000</v>
      </c>
      <c r="J617">
        <v>1462770000</v>
      </c>
      <c r="K617" t="b">
        <v>0</v>
      </c>
      <c r="L617" t="b">
        <v>0</v>
      </c>
      <c r="M617" t="s">
        <v>33</v>
      </c>
      <c r="N617" t="s">
        <v>107</v>
      </c>
      <c r="O617">
        <v>615</v>
      </c>
      <c r="P617" t="s">
        <v>20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25">
      <c r="A618" t="s">
        <v>1274</v>
      </c>
      <c r="B618" s="3" t="s">
        <v>1275</v>
      </c>
      <c r="C618">
        <v>6400</v>
      </c>
      <c r="D618">
        <v>12129</v>
      </c>
      <c r="E618" s="7">
        <f t="shared" si="55"/>
        <v>189.515625</v>
      </c>
      <c r="F618">
        <v>238</v>
      </c>
      <c r="G618">
        <f t="shared" si="54"/>
        <v>50.962184873949582</v>
      </c>
      <c r="H618" t="s">
        <v>41</v>
      </c>
      <c r="I618">
        <v>1379653200</v>
      </c>
      <c r="J618">
        <v>1379739600</v>
      </c>
      <c r="K618" t="b">
        <v>0</v>
      </c>
      <c r="L618" t="b">
        <v>1</v>
      </c>
      <c r="M618" t="s">
        <v>60</v>
      </c>
      <c r="N618" t="s">
        <v>40</v>
      </c>
      <c r="O618">
        <v>616</v>
      </c>
      <c r="P618" t="s">
        <v>20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25">
      <c r="A619" t="s">
        <v>1276</v>
      </c>
      <c r="B619" s="3" t="s">
        <v>1277</v>
      </c>
      <c r="C619">
        <v>1400</v>
      </c>
      <c r="D619">
        <v>3496</v>
      </c>
      <c r="E619" s="7">
        <f t="shared" si="55"/>
        <v>249.71428571428572</v>
      </c>
      <c r="F619">
        <v>55</v>
      </c>
      <c r="G619">
        <f t="shared" si="54"/>
        <v>63.563636363636363</v>
      </c>
      <c r="H619" t="s">
        <v>22</v>
      </c>
      <c r="I619">
        <v>1401858000</v>
      </c>
      <c r="J619">
        <v>1402722000</v>
      </c>
      <c r="K619" t="b">
        <v>0</v>
      </c>
      <c r="L619" t="b">
        <v>0</v>
      </c>
      <c r="M619" t="s">
        <v>33</v>
      </c>
      <c r="N619" t="s">
        <v>21</v>
      </c>
      <c r="O619">
        <v>617</v>
      </c>
      <c r="P619" t="s">
        <v>20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25">
      <c r="A620" t="s">
        <v>1278</v>
      </c>
      <c r="B620" s="3" t="s">
        <v>1279</v>
      </c>
      <c r="C620">
        <v>198600</v>
      </c>
      <c r="D620">
        <v>97037</v>
      </c>
      <c r="E620" s="7">
        <f t="shared" si="55"/>
        <v>48.860523665659613</v>
      </c>
      <c r="F620">
        <v>1198</v>
      </c>
      <c r="G620">
        <f t="shared" si="54"/>
        <v>80.999165275459092</v>
      </c>
      <c r="H620" t="s">
        <v>22</v>
      </c>
      <c r="I620">
        <v>1367470800</v>
      </c>
      <c r="J620">
        <v>1369285200</v>
      </c>
      <c r="K620" t="b">
        <v>0</v>
      </c>
      <c r="L620" t="b">
        <v>0</v>
      </c>
      <c r="M620" t="s">
        <v>68</v>
      </c>
      <c r="N620" t="s">
        <v>21</v>
      </c>
      <c r="O620">
        <v>618</v>
      </c>
      <c r="P620" t="s">
        <v>14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25">
      <c r="A621" t="s">
        <v>1280</v>
      </c>
      <c r="B621" s="3" t="s">
        <v>1281</v>
      </c>
      <c r="C621">
        <v>195900</v>
      </c>
      <c r="D621">
        <v>55757</v>
      </c>
      <c r="E621" s="7">
        <f t="shared" si="55"/>
        <v>28.461970393057683</v>
      </c>
      <c r="F621">
        <v>648</v>
      </c>
      <c r="G621">
        <f t="shared" si="54"/>
        <v>86.044753086419746</v>
      </c>
      <c r="H621" t="s">
        <v>22</v>
      </c>
      <c r="I621">
        <v>1304658000</v>
      </c>
      <c r="J621">
        <v>1304744400</v>
      </c>
      <c r="K621" t="b">
        <v>1</v>
      </c>
      <c r="L621" t="b">
        <v>1</v>
      </c>
      <c r="M621" t="s">
        <v>33</v>
      </c>
      <c r="N621" t="s">
        <v>21</v>
      </c>
      <c r="O621">
        <v>619</v>
      </c>
      <c r="P621" t="s">
        <v>14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25">
      <c r="A622" t="s">
        <v>1282</v>
      </c>
      <c r="B622" s="3" t="s">
        <v>1283</v>
      </c>
      <c r="C622">
        <v>4300</v>
      </c>
      <c r="D622">
        <v>11525</v>
      </c>
      <c r="E622" s="7">
        <f t="shared" si="55"/>
        <v>268.02325581395348</v>
      </c>
      <c r="F622">
        <v>128</v>
      </c>
      <c r="G622">
        <f t="shared" si="54"/>
        <v>90.0390625</v>
      </c>
      <c r="H622" t="s">
        <v>27</v>
      </c>
      <c r="I622">
        <v>1467954000</v>
      </c>
      <c r="J622">
        <v>1468299600</v>
      </c>
      <c r="K622" t="b">
        <v>0</v>
      </c>
      <c r="L622" t="b">
        <v>0</v>
      </c>
      <c r="M622" t="s">
        <v>122</v>
      </c>
      <c r="N622" t="s">
        <v>26</v>
      </c>
      <c r="O622">
        <v>620</v>
      </c>
      <c r="P622" t="s">
        <v>20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25">
      <c r="A623" t="s">
        <v>1284</v>
      </c>
      <c r="B623" s="3" t="s">
        <v>1285</v>
      </c>
      <c r="C623">
        <v>25600</v>
      </c>
      <c r="D623">
        <v>158669</v>
      </c>
      <c r="E623" s="7">
        <f t="shared" si="55"/>
        <v>619.80078125</v>
      </c>
      <c r="F623">
        <v>2144</v>
      </c>
      <c r="G623">
        <f t="shared" si="54"/>
        <v>74.006063432835816</v>
      </c>
      <c r="H623" t="s">
        <v>22</v>
      </c>
      <c r="I623">
        <v>1473742800</v>
      </c>
      <c r="J623">
        <v>1474174800</v>
      </c>
      <c r="K623" t="b">
        <v>0</v>
      </c>
      <c r="L623" t="b">
        <v>0</v>
      </c>
      <c r="M623" t="s">
        <v>33</v>
      </c>
      <c r="N623" t="s">
        <v>21</v>
      </c>
      <c r="O623">
        <v>621</v>
      </c>
      <c r="P623" t="s">
        <v>20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25">
      <c r="A624" t="s">
        <v>1286</v>
      </c>
      <c r="B624" s="3" t="s">
        <v>1287</v>
      </c>
      <c r="C624">
        <v>189000</v>
      </c>
      <c r="D624">
        <v>5916</v>
      </c>
      <c r="E624" s="7">
        <f t="shared" si="55"/>
        <v>3.1301587301587301</v>
      </c>
      <c r="F624">
        <v>64</v>
      </c>
      <c r="G624">
        <f t="shared" si="54"/>
        <v>92.4375</v>
      </c>
      <c r="H624" t="s">
        <v>22</v>
      </c>
      <c r="I624">
        <v>1523768400</v>
      </c>
      <c r="J624">
        <v>1526014800</v>
      </c>
      <c r="K624" t="b">
        <v>0</v>
      </c>
      <c r="L624" t="b">
        <v>0</v>
      </c>
      <c r="M624" t="s">
        <v>60</v>
      </c>
      <c r="N624" t="s">
        <v>21</v>
      </c>
      <c r="O624">
        <v>622</v>
      </c>
      <c r="P624" t="s">
        <v>14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25">
      <c r="A625" t="s">
        <v>1288</v>
      </c>
      <c r="B625" s="3" t="s">
        <v>1289</v>
      </c>
      <c r="C625">
        <v>94300</v>
      </c>
      <c r="D625">
        <v>150806</v>
      </c>
      <c r="E625" s="7">
        <f t="shared" si="55"/>
        <v>159.92152704135739</v>
      </c>
      <c r="F625">
        <v>2693</v>
      </c>
      <c r="G625">
        <f t="shared" si="54"/>
        <v>55.999257333828446</v>
      </c>
      <c r="H625" t="s">
        <v>41</v>
      </c>
      <c r="I625">
        <v>1437022800</v>
      </c>
      <c r="J625">
        <v>1437454800</v>
      </c>
      <c r="K625" t="b">
        <v>0</v>
      </c>
      <c r="L625" t="b">
        <v>0</v>
      </c>
      <c r="M625" t="s">
        <v>33</v>
      </c>
      <c r="N625" t="s">
        <v>40</v>
      </c>
      <c r="O625">
        <v>623</v>
      </c>
      <c r="P625" t="s">
        <v>20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25">
      <c r="A626" t="s">
        <v>1290</v>
      </c>
      <c r="B626" s="3" t="s">
        <v>1291</v>
      </c>
      <c r="C626">
        <v>5100</v>
      </c>
      <c r="D626">
        <v>14249</v>
      </c>
      <c r="E626" s="7">
        <f t="shared" si="55"/>
        <v>279.39215686274508</v>
      </c>
      <c r="F626">
        <v>432</v>
      </c>
      <c r="G626">
        <f t="shared" si="54"/>
        <v>32.983796296296298</v>
      </c>
      <c r="H626" t="s">
        <v>22</v>
      </c>
      <c r="I626">
        <v>1422165600</v>
      </c>
      <c r="J626">
        <v>1422684000</v>
      </c>
      <c r="K626" t="b">
        <v>0</v>
      </c>
      <c r="L626" t="b">
        <v>0</v>
      </c>
      <c r="M626" t="s">
        <v>122</v>
      </c>
      <c r="N626" t="s">
        <v>21</v>
      </c>
      <c r="O626">
        <v>624</v>
      </c>
      <c r="P626" t="s">
        <v>20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.5" x14ac:dyDescent="0.25">
      <c r="A627" t="s">
        <v>1292</v>
      </c>
      <c r="B627" s="3" t="s">
        <v>1293</v>
      </c>
      <c r="C627">
        <v>7500</v>
      </c>
      <c r="D627">
        <v>5803</v>
      </c>
      <c r="E627" s="7">
        <f t="shared" si="55"/>
        <v>77.373333333333335</v>
      </c>
      <c r="F627">
        <v>62</v>
      </c>
      <c r="G627">
        <f t="shared" si="54"/>
        <v>93.596774193548384</v>
      </c>
      <c r="H627" t="s">
        <v>22</v>
      </c>
      <c r="I627">
        <v>1580104800</v>
      </c>
      <c r="J627">
        <v>1581314400</v>
      </c>
      <c r="K627" t="b">
        <v>0</v>
      </c>
      <c r="L627" t="b">
        <v>0</v>
      </c>
      <c r="M627" t="s">
        <v>33</v>
      </c>
      <c r="N627" t="s">
        <v>21</v>
      </c>
      <c r="O627">
        <v>625</v>
      </c>
      <c r="P627" t="s">
        <v>14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.5" x14ac:dyDescent="0.25">
      <c r="A628" t="s">
        <v>1294</v>
      </c>
      <c r="B628" s="3" t="s">
        <v>1295</v>
      </c>
      <c r="C628">
        <v>6400</v>
      </c>
      <c r="D628">
        <v>13205</v>
      </c>
      <c r="E628" s="7">
        <f t="shared" si="55"/>
        <v>206.32812500000003</v>
      </c>
      <c r="F628">
        <v>189</v>
      </c>
      <c r="G628">
        <f t="shared" si="54"/>
        <v>69.867724867724874</v>
      </c>
      <c r="H628" t="s">
        <v>22</v>
      </c>
      <c r="I628">
        <v>1285650000</v>
      </c>
      <c r="J628">
        <v>1286427600</v>
      </c>
      <c r="K628" t="b">
        <v>0</v>
      </c>
      <c r="L628" t="b">
        <v>1</v>
      </c>
      <c r="M628" t="s">
        <v>33</v>
      </c>
      <c r="N628" t="s">
        <v>21</v>
      </c>
      <c r="O628">
        <v>626</v>
      </c>
      <c r="P628" t="s">
        <v>20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25">
      <c r="A629" t="s">
        <v>1296</v>
      </c>
      <c r="B629" s="3" t="s">
        <v>1297</v>
      </c>
      <c r="C629">
        <v>1600</v>
      </c>
      <c r="D629">
        <v>11108</v>
      </c>
      <c r="E629" s="7">
        <f t="shared" si="55"/>
        <v>694.25</v>
      </c>
      <c r="F629">
        <v>154</v>
      </c>
      <c r="G629">
        <f t="shared" si="54"/>
        <v>72.129870129870127</v>
      </c>
      <c r="H629" t="s">
        <v>41</v>
      </c>
      <c r="I629">
        <v>1276664400</v>
      </c>
      <c r="J629">
        <v>1278738000</v>
      </c>
      <c r="K629" t="b">
        <v>1</v>
      </c>
      <c r="L629" t="b">
        <v>0</v>
      </c>
      <c r="M629" t="s">
        <v>17</v>
      </c>
      <c r="N629" t="s">
        <v>40</v>
      </c>
      <c r="O629">
        <v>627</v>
      </c>
      <c r="P629" t="s">
        <v>20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25">
      <c r="A630" t="s">
        <v>1298</v>
      </c>
      <c r="B630" s="3" t="s">
        <v>1299</v>
      </c>
      <c r="C630">
        <v>1900</v>
      </c>
      <c r="D630">
        <v>2884</v>
      </c>
      <c r="E630" s="7">
        <f t="shared" si="55"/>
        <v>151.78947368421052</v>
      </c>
      <c r="F630">
        <v>96</v>
      </c>
      <c r="G630">
        <f t="shared" si="54"/>
        <v>30.041666666666668</v>
      </c>
      <c r="H630" t="s">
        <v>22</v>
      </c>
      <c r="I630">
        <v>1286168400</v>
      </c>
      <c r="J630">
        <v>1286427600</v>
      </c>
      <c r="K630" t="b">
        <v>0</v>
      </c>
      <c r="L630" t="b">
        <v>0</v>
      </c>
      <c r="M630" t="s">
        <v>60</v>
      </c>
      <c r="N630" t="s">
        <v>21</v>
      </c>
      <c r="O630">
        <v>628</v>
      </c>
      <c r="P630" t="s">
        <v>20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25">
      <c r="A631" t="s">
        <v>1300</v>
      </c>
      <c r="B631" s="3" t="s">
        <v>1301</v>
      </c>
      <c r="C631">
        <v>85900</v>
      </c>
      <c r="D631">
        <v>55476</v>
      </c>
      <c r="E631" s="7">
        <f t="shared" si="55"/>
        <v>64.58207217694995</v>
      </c>
      <c r="F631">
        <v>750</v>
      </c>
      <c r="G631">
        <f t="shared" si="54"/>
        <v>73.968000000000004</v>
      </c>
      <c r="H631" t="s">
        <v>22</v>
      </c>
      <c r="I631">
        <v>1467781200</v>
      </c>
      <c r="J631">
        <v>1467954000</v>
      </c>
      <c r="K631" t="b">
        <v>0</v>
      </c>
      <c r="L631" t="b">
        <v>1</v>
      </c>
      <c r="M631" t="s">
        <v>33</v>
      </c>
      <c r="N631" t="s">
        <v>21</v>
      </c>
      <c r="O631">
        <v>629</v>
      </c>
      <c r="P631" t="s">
        <v>14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25">
      <c r="A632" t="s">
        <v>1302</v>
      </c>
      <c r="B632" s="3" t="s">
        <v>1303</v>
      </c>
      <c r="C632">
        <v>9500</v>
      </c>
      <c r="D632">
        <v>5973</v>
      </c>
      <c r="E632" s="7">
        <f t="shared" si="55"/>
        <v>62.873684210526314</v>
      </c>
      <c r="F632">
        <v>87</v>
      </c>
      <c r="G632">
        <f t="shared" si="54"/>
        <v>68.65517241379311</v>
      </c>
      <c r="H632" t="s">
        <v>22</v>
      </c>
      <c r="I632">
        <v>1556686800</v>
      </c>
      <c r="J632">
        <v>1557637200</v>
      </c>
      <c r="K632" t="b">
        <v>0</v>
      </c>
      <c r="L632" t="b">
        <v>1</v>
      </c>
      <c r="M632" t="s">
        <v>33</v>
      </c>
      <c r="N632" t="s">
        <v>21</v>
      </c>
      <c r="O632">
        <v>630</v>
      </c>
      <c r="P632" t="s">
        <v>74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25">
      <c r="A633" t="s">
        <v>1304</v>
      </c>
      <c r="B633" s="3" t="s">
        <v>1305</v>
      </c>
      <c r="C633">
        <v>59200</v>
      </c>
      <c r="D633">
        <v>183756</v>
      </c>
      <c r="E633" s="7">
        <f t="shared" si="55"/>
        <v>310.39864864864865</v>
      </c>
      <c r="F633">
        <v>3063</v>
      </c>
      <c r="G633">
        <f t="shared" si="54"/>
        <v>59.992164544564154</v>
      </c>
      <c r="H633" t="s">
        <v>22</v>
      </c>
      <c r="I633">
        <v>1553576400</v>
      </c>
      <c r="J633">
        <v>1553922000</v>
      </c>
      <c r="K633" t="b">
        <v>0</v>
      </c>
      <c r="L633" t="b">
        <v>0</v>
      </c>
      <c r="M633" t="s">
        <v>33</v>
      </c>
      <c r="N633" t="s">
        <v>21</v>
      </c>
      <c r="O633">
        <v>631</v>
      </c>
      <c r="P633" t="s">
        <v>20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25">
      <c r="A634" t="s">
        <v>1306</v>
      </c>
      <c r="B634" s="3" t="s">
        <v>1307</v>
      </c>
      <c r="C634">
        <v>72100</v>
      </c>
      <c r="D634">
        <v>30902</v>
      </c>
      <c r="E634" s="7">
        <f t="shared" si="55"/>
        <v>42.859916782246884</v>
      </c>
      <c r="F634">
        <v>278</v>
      </c>
      <c r="G634">
        <f t="shared" si="54"/>
        <v>111.15827338129496</v>
      </c>
      <c r="H634" t="s">
        <v>22</v>
      </c>
      <c r="I634">
        <v>1414904400</v>
      </c>
      <c r="J634">
        <v>1416463200</v>
      </c>
      <c r="K634" t="b">
        <v>0</v>
      </c>
      <c r="L634" t="b">
        <v>0</v>
      </c>
      <c r="M634" t="s">
        <v>33</v>
      </c>
      <c r="N634" t="s">
        <v>21</v>
      </c>
      <c r="O634">
        <v>632</v>
      </c>
      <c r="P634" t="s">
        <v>47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25">
      <c r="A635" t="s">
        <v>1308</v>
      </c>
      <c r="B635" s="3" t="s">
        <v>1309</v>
      </c>
      <c r="C635">
        <v>6700</v>
      </c>
      <c r="D635">
        <v>5569</v>
      </c>
      <c r="E635" s="7">
        <f t="shared" si="55"/>
        <v>83.119402985074629</v>
      </c>
      <c r="F635">
        <v>105</v>
      </c>
      <c r="G635">
        <f t="shared" si="54"/>
        <v>53.038095238095238</v>
      </c>
      <c r="H635" t="s">
        <v>22</v>
      </c>
      <c r="I635">
        <v>1446876000</v>
      </c>
      <c r="J635">
        <v>1447221600</v>
      </c>
      <c r="K635" t="b">
        <v>0</v>
      </c>
      <c r="L635" t="b">
        <v>0</v>
      </c>
      <c r="M635" t="s">
        <v>71</v>
      </c>
      <c r="N635" t="s">
        <v>21</v>
      </c>
      <c r="O635">
        <v>633</v>
      </c>
      <c r="P635" t="s">
        <v>14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25">
      <c r="A636" t="s">
        <v>1310</v>
      </c>
      <c r="B636" s="3" t="s">
        <v>1311</v>
      </c>
      <c r="C636">
        <v>118200</v>
      </c>
      <c r="D636">
        <v>92824</v>
      </c>
      <c r="E636" s="7">
        <f t="shared" si="55"/>
        <v>78.531302876480552</v>
      </c>
      <c r="F636">
        <v>1658</v>
      </c>
      <c r="G636">
        <f t="shared" si="54"/>
        <v>55.985524728588658</v>
      </c>
      <c r="H636" t="s">
        <v>22</v>
      </c>
      <c r="I636">
        <v>1490418000</v>
      </c>
      <c r="J636">
        <v>1491627600</v>
      </c>
      <c r="K636" t="b">
        <v>0</v>
      </c>
      <c r="L636" t="b">
        <v>0</v>
      </c>
      <c r="M636" t="s">
        <v>269</v>
      </c>
      <c r="N636" t="s">
        <v>21</v>
      </c>
      <c r="O636">
        <v>634</v>
      </c>
      <c r="P636" t="s">
        <v>74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25">
      <c r="A637" t="s">
        <v>1312</v>
      </c>
      <c r="B637" s="3" t="s">
        <v>1313</v>
      </c>
      <c r="C637">
        <v>139000</v>
      </c>
      <c r="D637">
        <v>158590</v>
      </c>
      <c r="E637" s="7">
        <f t="shared" si="55"/>
        <v>114.09352517985612</v>
      </c>
      <c r="F637">
        <v>2266</v>
      </c>
      <c r="G637">
        <f t="shared" si="54"/>
        <v>69.986760812003524</v>
      </c>
      <c r="H637" t="s">
        <v>22</v>
      </c>
      <c r="I637">
        <v>1360389600</v>
      </c>
      <c r="J637">
        <v>1363150800</v>
      </c>
      <c r="K637" t="b">
        <v>0</v>
      </c>
      <c r="L637" t="b">
        <v>0</v>
      </c>
      <c r="M637" t="s">
        <v>269</v>
      </c>
      <c r="N637" t="s">
        <v>21</v>
      </c>
      <c r="O637">
        <v>635</v>
      </c>
      <c r="P637" t="s">
        <v>20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25">
      <c r="A638" t="s">
        <v>1314</v>
      </c>
      <c r="B638" s="3" t="s">
        <v>1315</v>
      </c>
      <c r="C638">
        <v>197700</v>
      </c>
      <c r="D638">
        <v>127591</v>
      </c>
      <c r="E638" s="7">
        <f t="shared" si="55"/>
        <v>64.537683358624179</v>
      </c>
      <c r="F638">
        <v>2604</v>
      </c>
      <c r="G638">
        <f t="shared" si="54"/>
        <v>48.998079877112133</v>
      </c>
      <c r="H638" t="s">
        <v>37</v>
      </c>
      <c r="I638">
        <v>1326866400</v>
      </c>
      <c r="J638">
        <v>1330754400</v>
      </c>
      <c r="K638" t="b">
        <v>0</v>
      </c>
      <c r="L638" t="b">
        <v>1</v>
      </c>
      <c r="M638" t="s">
        <v>71</v>
      </c>
      <c r="N638" t="s">
        <v>36</v>
      </c>
      <c r="O638">
        <v>636</v>
      </c>
      <c r="P638" t="s">
        <v>14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25">
      <c r="A639" t="s">
        <v>1316</v>
      </c>
      <c r="B639" s="3" t="s">
        <v>1317</v>
      </c>
      <c r="C639">
        <v>8500</v>
      </c>
      <c r="D639">
        <v>6750</v>
      </c>
      <c r="E639" s="7">
        <f t="shared" si="55"/>
        <v>79.411764705882348</v>
      </c>
      <c r="F639">
        <v>65</v>
      </c>
      <c r="G639">
        <f t="shared" si="54"/>
        <v>103.84615384615384</v>
      </c>
      <c r="H639" t="s">
        <v>22</v>
      </c>
      <c r="I639">
        <v>1479103200</v>
      </c>
      <c r="J639">
        <v>1479794400</v>
      </c>
      <c r="K639" t="b">
        <v>0</v>
      </c>
      <c r="L639" t="b">
        <v>0</v>
      </c>
      <c r="M639" t="s">
        <v>33</v>
      </c>
      <c r="N639" t="s">
        <v>21</v>
      </c>
      <c r="O639">
        <v>637</v>
      </c>
      <c r="P639" t="s">
        <v>14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25">
      <c r="A640" t="s">
        <v>1318</v>
      </c>
      <c r="B640" s="3" t="s">
        <v>1319</v>
      </c>
      <c r="C640">
        <v>81600</v>
      </c>
      <c r="D640">
        <v>9318</v>
      </c>
      <c r="E640" s="7">
        <f t="shared" si="55"/>
        <v>11.419117647058824</v>
      </c>
      <c r="F640">
        <v>94</v>
      </c>
      <c r="G640">
        <f t="shared" si="54"/>
        <v>99.127659574468083</v>
      </c>
      <c r="H640" t="s">
        <v>22</v>
      </c>
      <c r="I640">
        <v>1280206800</v>
      </c>
      <c r="J640">
        <v>1281243600</v>
      </c>
      <c r="K640" t="b">
        <v>0</v>
      </c>
      <c r="L640" t="b">
        <v>1</v>
      </c>
      <c r="M640" t="s">
        <v>33</v>
      </c>
      <c r="N640" t="s">
        <v>21</v>
      </c>
      <c r="O640">
        <v>638</v>
      </c>
      <c r="P640" t="s">
        <v>14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25">
      <c r="A641" t="s">
        <v>1320</v>
      </c>
      <c r="B641" s="3" t="s">
        <v>1321</v>
      </c>
      <c r="C641">
        <v>8600</v>
      </c>
      <c r="D641">
        <v>4832</v>
      </c>
      <c r="E641" s="7">
        <f t="shared" si="55"/>
        <v>56.186046511627907</v>
      </c>
      <c r="F641">
        <v>45</v>
      </c>
      <c r="G641">
        <f t="shared" si="54"/>
        <v>107.37777777777778</v>
      </c>
      <c r="H641" t="s">
        <v>22</v>
      </c>
      <c r="I641">
        <v>1532754000</v>
      </c>
      <c r="J641">
        <v>1532754000</v>
      </c>
      <c r="K641" t="b">
        <v>0</v>
      </c>
      <c r="L641" t="b">
        <v>1</v>
      </c>
      <c r="M641" t="s">
        <v>53</v>
      </c>
      <c r="N641" t="s">
        <v>21</v>
      </c>
      <c r="O641">
        <v>639</v>
      </c>
      <c r="P641" t="s">
        <v>47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25">
      <c r="A642" t="s">
        <v>1322</v>
      </c>
      <c r="B642" s="3" t="s">
        <v>1323</v>
      </c>
      <c r="C642">
        <v>119800</v>
      </c>
      <c r="D642">
        <v>19769</v>
      </c>
      <c r="E642" s="7">
        <f t="shared" si="55"/>
        <v>16.501669449081803</v>
      </c>
      <c r="F642">
        <v>257</v>
      </c>
      <c r="G642">
        <f t="shared" ref="G642:G705" si="60">IF(F642 = 0, 0, D642/F642)</f>
        <v>76.922178988326849</v>
      </c>
      <c r="H642" t="s">
        <v>22</v>
      </c>
      <c r="I642">
        <v>1453096800</v>
      </c>
      <c r="J642">
        <v>1453356000</v>
      </c>
      <c r="K642" t="b">
        <v>0</v>
      </c>
      <c r="L642" t="b">
        <v>0</v>
      </c>
      <c r="M642" t="s">
        <v>33</v>
      </c>
      <c r="N642" t="s">
        <v>21</v>
      </c>
      <c r="O642">
        <v>640</v>
      </c>
      <c r="P642" t="s">
        <v>14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.5" x14ac:dyDescent="0.25">
      <c r="A643" t="s">
        <v>1324</v>
      </c>
      <c r="B643" s="3" t="s">
        <v>1325</v>
      </c>
      <c r="C643">
        <v>9400</v>
      </c>
      <c r="D643">
        <v>11277</v>
      </c>
      <c r="E643" s="7">
        <f t="shared" ref="E643:E706" si="61">D643/C643*100</f>
        <v>119.96808510638297</v>
      </c>
      <c r="F643">
        <v>194</v>
      </c>
      <c r="G643">
        <f t="shared" si="60"/>
        <v>58.128865979381445</v>
      </c>
      <c r="H643" t="s">
        <v>99</v>
      </c>
      <c r="I643">
        <v>1487570400</v>
      </c>
      <c r="J643">
        <v>1489986000</v>
      </c>
      <c r="K643" t="b">
        <v>0</v>
      </c>
      <c r="L643" t="b">
        <v>0</v>
      </c>
      <c r="M643" t="s">
        <v>33</v>
      </c>
      <c r="N643" t="s">
        <v>98</v>
      </c>
      <c r="O643">
        <v>641</v>
      </c>
      <c r="P643" t="s">
        <v>20</v>
      </c>
      <c r="Q643" t="str">
        <f t="shared" ref="Q643:Q706" si="62">LEFT(M643, FIND("/", M643) - 1)</f>
        <v>theater</v>
      </c>
      <c r="R643" t="str">
        <f t="shared" ref="R643:R706" si="63">MID(M643, FIND("/", M643) + 1, LEN(M643))</f>
        <v>plays</v>
      </c>
      <c r="S643" s="10">
        <f t="shared" ref="S643:S706" si="64">(((I643/60)/60)/24)+DATE(1970,1,1)</f>
        <v>42786.25</v>
      </c>
      <c r="T643" s="10">
        <f t="shared" ref="T643:T706" si="65">(((J643/60)/60)/24)+DATE(1970,1,1)</f>
        <v>42814.208333333328</v>
      </c>
    </row>
    <row r="644" spans="1:20" x14ac:dyDescent="0.25">
      <c r="A644" t="s">
        <v>1326</v>
      </c>
      <c r="B644" s="3" t="s">
        <v>1327</v>
      </c>
      <c r="C644">
        <v>9200</v>
      </c>
      <c r="D644">
        <v>13382</v>
      </c>
      <c r="E644" s="7">
        <f t="shared" si="61"/>
        <v>145.45652173913044</v>
      </c>
      <c r="F644">
        <v>129</v>
      </c>
      <c r="G644">
        <f t="shared" si="60"/>
        <v>103.73643410852713</v>
      </c>
      <c r="H644" t="s">
        <v>16</v>
      </c>
      <c r="I644">
        <v>1545026400</v>
      </c>
      <c r="J644">
        <v>1545804000</v>
      </c>
      <c r="K644" t="b">
        <v>0</v>
      </c>
      <c r="L644" t="b">
        <v>0</v>
      </c>
      <c r="M644" t="s">
        <v>65</v>
      </c>
      <c r="N644" t="s">
        <v>15</v>
      </c>
      <c r="O644">
        <v>642</v>
      </c>
      <c r="P644" t="s">
        <v>20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25">
      <c r="A645" t="s">
        <v>1328</v>
      </c>
      <c r="B645" s="3" t="s">
        <v>1329</v>
      </c>
      <c r="C645">
        <v>14900</v>
      </c>
      <c r="D645">
        <v>32986</v>
      </c>
      <c r="E645" s="7">
        <f t="shared" si="61"/>
        <v>221.38255033557047</v>
      </c>
      <c r="F645">
        <v>375</v>
      </c>
      <c r="G645">
        <f t="shared" si="60"/>
        <v>87.962666666666664</v>
      </c>
      <c r="H645" t="s">
        <v>22</v>
      </c>
      <c r="I645">
        <v>1488348000</v>
      </c>
      <c r="J645">
        <v>1489899600</v>
      </c>
      <c r="K645" t="b">
        <v>0</v>
      </c>
      <c r="L645" t="b">
        <v>0</v>
      </c>
      <c r="M645" t="s">
        <v>33</v>
      </c>
      <c r="N645" t="s">
        <v>21</v>
      </c>
      <c r="O645">
        <v>643</v>
      </c>
      <c r="P645" t="s">
        <v>20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25">
      <c r="A646" t="s">
        <v>1330</v>
      </c>
      <c r="B646" s="3" t="s">
        <v>1331</v>
      </c>
      <c r="C646">
        <v>169400</v>
      </c>
      <c r="D646">
        <v>81984</v>
      </c>
      <c r="E646" s="7">
        <f t="shared" si="61"/>
        <v>48.396694214876035</v>
      </c>
      <c r="F646">
        <v>2928</v>
      </c>
      <c r="G646">
        <f t="shared" si="60"/>
        <v>28</v>
      </c>
      <c r="H646" t="s">
        <v>16</v>
      </c>
      <c r="I646">
        <v>1545112800</v>
      </c>
      <c r="J646">
        <v>1546495200</v>
      </c>
      <c r="K646" t="b">
        <v>0</v>
      </c>
      <c r="L646" t="b">
        <v>0</v>
      </c>
      <c r="M646" t="s">
        <v>33</v>
      </c>
      <c r="N646" t="s">
        <v>15</v>
      </c>
      <c r="O646">
        <v>644</v>
      </c>
      <c r="P646" t="s">
        <v>14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25">
      <c r="A647" t="s">
        <v>1332</v>
      </c>
      <c r="B647" s="3" t="s">
        <v>1333</v>
      </c>
      <c r="C647">
        <v>192100</v>
      </c>
      <c r="D647">
        <v>178483</v>
      </c>
      <c r="E647" s="7">
        <f t="shared" si="61"/>
        <v>92.911504424778755</v>
      </c>
      <c r="F647">
        <v>4697</v>
      </c>
      <c r="G647">
        <f t="shared" si="60"/>
        <v>37.999361294443261</v>
      </c>
      <c r="H647" t="s">
        <v>22</v>
      </c>
      <c r="I647">
        <v>1537938000</v>
      </c>
      <c r="J647">
        <v>1539752400</v>
      </c>
      <c r="K647" t="b">
        <v>0</v>
      </c>
      <c r="L647" t="b">
        <v>1</v>
      </c>
      <c r="M647" t="s">
        <v>23</v>
      </c>
      <c r="N647" t="s">
        <v>21</v>
      </c>
      <c r="O647">
        <v>645</v>
      </c>
      <c r="P647" t="s">
        <v>14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25">
      <c r="A648" t="s">
        <v>1334</v>
      </c>
      <c r="B648" s="3" t="s">
        <v>1335</v>
      </c>
      <c r="C648">
        <v>98700</v>
      </c>
      <c r="D648">
        <v>87448</v>
      </c>
      <c r="E648" s="7">
        <f t="shared" si="61"/>
        <v>88.599797365754824</v>
      </c>
      <c r="F648">
        <v>2915</v>
      </c>
      <c r="G648">
        <f t="shared" si="60"/>
        <v>29.999313893653515</v>
      </c>
      <c r="H648" t="s">
        <v>22</v>
      </c>
      <c r="I648">
        <v>1363150800</v>
      </c>
      <c r="J648">
        <v>1364101200</v>
      </c>
      <c r="K648" t="b">
        <v>0</v>
      </c>
      <c r="L648" t="b">
        <v>0</v>
      </c>
      <c r="M648" t="s">
        <v>89</v>
      </c>
      <c r="N648" t="s">
        <v>21</v>
      </c>
      <c r="O648">
        <v>646</v>
      </c>
      <c r="P648" t="s">
        <v>14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25">
      <c r="A649" t="s">
        <v>1336</v>
      </c>
      <c r="B649" s="3" t="s">
        <v>1337</v>
      </c>
      <c r="C649">
        <v>4500</v>
      </c>
      <c r="D649">
        <v>1863</v>
      </c>
      <c r="E649" s="7">
        <f t="shared" si="61"/>
        <v>41.4</v>
      </c>
      <c r="F649">
        <v>18</v>
      </c>
      <c r="G649">
        <f t="shared" si="60"/>
        <v>103.5</v>
      </c>
      <c r="H649" t="s">
        <v>22</v>
      </c>
      <c r="I649">
        <v>1523250000</v>
      </c>
      <c r="J649">
        <v>1525323600</v>
      </c>
      <c r="K649" t="b">
        <v>0</v>
      </c>
      <c r="L649" t="b">
        <v>0</v>
      </c>
      <c r="M649" t="s">
        <v>206</v>
      </c>
      <c r="N649" t="s">
        <v>21</v>
      </c>
      <c r="O649">
        <v>647</v>
      </c>
      <c r="P649" t="s">
        <v>14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25">
      <c r="A650" t="s">
        <v>1338</v>
      </c>
      <c r="B650" s="3" t="s">
        <v>1339</v>
      </c>
      <c r="C650">
        <v>98600</v>
      </c>
      <c r="D650">
        <v>62174</v>
      </c>
      <c r="E650" s="7">
        <f t="shared" si="61"/>
        <v>63.056795131845846</v>
      </c>
      <c r="F650">
        <v>723</v>
      </c>
      <c r="G650">
        <f t="shared" si="60"/>
        <v>85.994467496542185</v>
      </c>
      <c r="H650" t="s">
        <v>22</v>
      </c>
      <c r="I650">
        <v>1499317200</v>
      </c>
      <c r="J650">
        <v>1500872400</v>
      </c>
      <c r="K650" t="b">
        <v>1</v>
      </c>
      <c r="L650" t="b">
        <v>0</v>
      </c>
      <c r="M650" t="s">
        <v>17</v>
      </c>
      <c r="N650" t="s">
        <v>21</v>
      </c>
      <c r="O650">
        <v>648</v>
      </c>
      <c r="P650" t="s">
        <v>74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25">
      <c r="A651" t="s">
        <v>1340</v>
      </c>
      <c r="B651" s="3" t="s">
        <v>1341</v>
      </c>
      <c r="C651">
        <v>121700</v>
      </c>
      <c r="D651">
        <v>59003</v>
      </c>
      <c r="E651" s="7">
        <f t="shared" si="61"/>
        <v>48.482333607230892</v>
      </c>
      <c r="F651">
        <v>602</v>
      </c>
      <c r="G651">
        <f t="shared" si="60"/>
        <v>98.011627906976742</v>
      </c>
      <c r="H651" t="s">
        <v>99</v>
      </c>
      <c r="I651">
        <v>1287550800</v>
      </c>
      <c r="J651">
        <v>1288501200</v>
      </c>
      <c r="K651" t="b">
        <v>1</v>
      </c>
      <c r="L651" t="b">
        <v>1</v>
      </c>
      <c r="M651" t="s">
        <v>33</v>
      </c>
      <c r="N651" t="s">
        <v>98</v>
      </c>
      <c r="O651">
        <v>649</v>
      </c>
      <c r="P651" t="s">
        <v>14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25">
      <c r="A652" t="s">
        <v>1342</v>
      </c>
      <c r="B652" s="3" t="s">
        <v>1343</v>
      </c>
      <c r="C652">
        <v>100</v>
      </c>
      <c r="D652">
        <v>2</v>
      </c>
      <c r="E652" s="7">
        <f t="shared" si="61"/>
        <v>2</v>
      </c>
      <c r="F652">
        <v>1</v>
      </c>
      <c r="G652">
        <f t="shared" si="60"/>
        <v>2</v>
      </c>
      <c r="H652" t="s">
        <v>22</v>
      </c>
      <c r="I652">
        <v>1404795600</v>
      </c>
      <c r="J652">
        <v>1407128400</v>
      </c>
      <c r="K652" t="b">
        <v>0</v>
      </c>
      <c r="L652" t="b">
        <v>0</v>
      </c>
      <c r="M652" t="s">
        <v>159</v>
      </c>
      <c r="N652" t="s">
        <v>21</v>
      </c>
      <c r="O652">
        <v>650</v>
      </c>
      <c r="P652" t="s">
        <v>14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25">
      <c r="A653" t="s">
        <v>1344</v>
      </c>
      <c r="B653" s="3" t="s">
        <v>1345</v>
      </c>
      <c r="C653">
        <v>196700</v>
      </c>
      <c r="D653">
        <v>174039</v>
      </c>
      <c r="E653" s="7">
        <f t="shared" si="61"/>
        <v>88.47941026944585</v>
      </c>
      <c r="F653">
        <v>3868</v>
      </c>
      <c r="G653">
        <f t="shared" si="60"/>
        <v>44.994570837642193</v>
      </c>
      <c r="H653" t="s">
        <v>108</v>
      </c>
      <c r="I653">
        <v>1393048800</v>
      </c>
      <c r="J653">
        <v>1394344800</v>
      </c>
      <c r="K653" t="b">
        <v>0</v>
      </c>
      <c r="L653" t="b">
        <v>0</v>
      </c>
      <c r="M653" t="s">
        <v>100</v>
      </c>
      <c r="N653" t="s">
        <v>107</v>
      </c>
      <c r="O653">
        <v>651</v>
      </c>
      <c r="P653" t="s">
        <v>14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25">
      <c r="A654" t="s">
        <v>1346</v>
      </c>
      <c r="B654" s="3" t="s">
        <v>1347</v>
      </c>
      <c r="C654">
        <v>10000</v>
      </c>
      <c r="D654">
        <v>12684</v>
      </c>
      <c r="E654" s="7">
        <f t="shared" si="61"/>
        <v>126.84</v>
      </c>
      <c r="F654">
        <v>409</v>
      </c>
      <c r="G654">
        <f t="shared" si="60"/>
        <v>31.012224938875306</v>
      </c>
      <c r="H654" t="s">
        <v>22</v>
      </c>
      <c r="I654">
        <v>1470373200</v>
      </c>
      <c r="J654">
        <v>1474088400</v>
      </c>
      <c r="K654" t="b">
        <v>0</v>
      </c>
      <c r="L654" t="b">
        <v>0</v>
      </c>
      <c r="M654" t="s">
        <v>28</v>
      </c>
      <c r="N654" t="s">
        <v>21</v>
      </c>
      <c r="O654">
        <v>652</v>
      </c>
      <c r="P654" t="s">
        <v>20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25">
      <c r="A655" t="s">
        <v>1348</v>
      </c>
      <c r="B655" s="3" t="s">
        <v>1349</v>
      </c>
      <c r="C655">
        <v>600</v>
      </c>
      <c r="D655">
        <v>14033</v>
      </c>
      <c r="E655" s="7">
        <f t="shared" si="61"/>
        <v>2338.833333333333</v>
      </c>
      <c r="F655">
        <v>234</v>
      </c>
      <c r="G655">
        <f t="shared" si="60"/>
        <v>59.970085470085472</v>
      </c>
      <c r="H655" t="s">
        <v>22</v>
      </c>
      <c r="I655">
        <v>1460091600</v>
      </c>
      <c r="J655">
        <v>1460264400</v>
      </c>
      <c r="K655" t="b">
        <v>0</v>
      </c>
      <c r="L655" t="b">
        <v>0</v>
      </c>
      <c r="M655" t="s">
        <v>28</v>
      </c>
      <c r="N655" t="s">
        <v>21</v>
      </c>
      <c r="O655">
        <v>653</v>
      </c>
      <c r="P655" t="s">
        <v>20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25">
      <c r="A656" t="s">
        <v>1350</v>
      </c>
      <c r="B656" s="3" t="s">
        <v>1351</v>
      </c>
      <c r="C656">
        <v>35000</v>
      </c>
      <c r="D656">
        <v>177936</v>
      </c>
      <c r="E656" s="7">
        <f t="shared" si="61"/>
        <v>508.38857142857148</v>
      </c>
      <c r="F656">
        <v>3016</v>
      </c>
      <c r="G656">
        <f t="shared" si="60"/>
        <v>58.9973474801061</v>
      </c>
      <c r="H656" t="s">
        <v>22</v>
      </c>
      <c r="I656">
        <v>1440392400</v>
      </c>
      <c r="J656">
        <v>1440824400</v>
      </c>
      <c r="K656" t="b">
        <v>0</v>
      </c>
      <c r="L656" t="b">
        <v>0</v>
      </c>
      <c r="M656" t="s">
        <v>148</v>
      </c>
      <c r="N656" t="s">
        <v>21</v>
      </c>
      <c r="O656">
        <v>654</v>
      </c>
      <c r="P656" t="s">
        <v>20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25">
      <c r="A657" t="s">
        <v>1352</v>
      </c>
      <c r="B657" s="3" t="s">
        <v>1353</v>
      </c>
      <c r="C657">
        <v>6900</v>
      </c>
      <c r="D657">
        <v>13212</v>
      </c>
      <c r="E657" s="7">
        <f t="shared" si="61"/>
        <v>191.47826086956522</v>
      </c>
      <c r="F657">
        <v>264</v>
      </c>
      <c r="G657">
        <f t="shared" si="60"/>
        <v>50.045454545454547</v>
      </c>
      <c r="H657" t="s">
        <v>22</v>
      </c>
      <c r="I657">
        <v>1488434400</v>
      </c>
      <c r="J657">
        <v>1489554000</v>
      </c>
      <c r="K657" t="b">
        <v>1</v>
      </c>
      <c r="L657" t="b">
        <v>0</v>
      </c>
      <c r="M657" t="s">
        <v>122</v>
      </c>
      <c r="N657" t="s">
        <v>21</v>
      </c>
      <c r="O657">
        <v>655</v>
      </c>
      <c r="P657" t="s">
        <v>20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.5" x14ac:dyDescent="0.25">
      <c r="A658" t="s">
        <v>1354</v>
      </c>
      <c r="B658" s="3" t="s">
        <v>1355</v>
      </c>
      <c r="C658">
        <v>118400</v>
      </c>
      <c r="D658">
        <v>49879</v>
      </c>
      <c r="E658" s="7">
        <f t="shared" si="61"/>
        <v>42.127533783783782</v>
      </c>
      <c r="F658">
        <v>504</v>
      </c>
      <c r="G658">
        <f t="shared" si="60"/>
        <v>98.966269841269835</v>
      </c>
      <c r="H658" t="s">
        <v>27</v>
      </c>
      <c r="I658">
        <v>1514440800</v>
      </c>
      <c r="J658">
        <v>1514872800</v>
      </c>
      <c r="K658" t="b">
        <v>0</v>
      </c>
      <c r="L658" t="b">
        <v>0</v>
      </c>
      <c r="M658" t="s">
        <v>17</v>
      </c>
      <c r="N658" t="s">
        <v>26</v>
      </c>
      <c r="O658">
        <v>656</v>
      </c>
      <c r="P658" t="s">
        <v>14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25">
      <c r="A659" t="s">
        <v>1356</v>
      </c>
      <c r="B659" s="3" t="s">
        <v>1357</v>
      </c>
      <c r="C659">
        <v>10000</v>
      </c>
      <c r="D659">
        <v>824</v>
      </c>
      <c r="E659" s="7">
        <f t="shared" si="61"/>
        <v>8.24</v>
      </c>
      <c r="F659">
        <v>14</v>
      </c>
      <c r="G659">
        <f t="shared" si="60"/>
        <v>58.857142857142854</v>
      </c>
      <c r="H659" t="s">
        <v>22</v>
      </c>
      <c r="I659">
        <v>1514354400</v>
      </c>
      <c r="J659">
        <v>1515736800</v>
      </c>
      <c r="K659" t="b">
        <v>0</v>
      </c>
      <c r="L659" t="b">
        <v>0</v>
      </c>
      <c r="M659" t="s">
        <v>474</v>
      </c>
      <c r="N659" t="s">
        <v>21</v>
      </c>
      <c r="O659">
        <v>657</v>
      </c>
      <c r="P659" t="s">
        <v>14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25">
      <c r="A660" t="s">
        <v>1358</v>
      </c>
      <c r="B660" s="3" t="s">
        <v>1359</v>
      </c>
      <c r="C660">
        <v>52600</v>
      </c>
      <c r="D660">
        <v>31594</v>
      </c>
      <c r="E660" s="7">
        <f t="shared" si="61"/>
        <v>60.064638783269963</v>
      </c>
      <c r="F660">
        <v>390</v>
      </c>
      <c r="G660">
        <f t="shared" si="60"/>
        <v>81.010256410256417</v>
      </c>
      <c r="H660" t="s">
        <v>22</v>
      </c>
      <c r="I660">
        <v>1440910800</v>
      </c>
      <c r="J660">
        <v>1442898000</v>
      </c>
      <c r="K660" t="b">
        <v>0</v>
      </c>
      <c r="L660" t="b">
        <v>0</v>
      </c>
      <c r="M660" t="s">
        <v>23</v>
      </c>
      <c r="N660" t="s">
        <v>21</v>
      </c>
      <c r="O660">
        <v>658</v>
      </c>
      <c r="P660" t="s">
        <v>74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25">
      <c r="A661" t="s">
        <v>1360</v>
      </c>
      <c r="B661" s="3" t="s">
        <v>1361</v>
      </c>
      <c r="C661">
        <v>120700</v>
      </c>
      <c r="D661">
        <v>57010</v>
      </c>
      <c r="E661" s="7">
        <f t="shared" si="61"/>
        <v>47.232808616404313</v>
      </c>
      <c r="F661">
        <v>750</v>
      </c>
      <c r="G661">
        <f t="shared" si="60"/>
        <v>76.013333333333335</v>
      </c>
      <c r="H661" t="s">
        <v>41</v>
      </c>
      <c r="I661">
        <v>1296108000</v>
      </c>
      <c r="J661">
        <v>1296194400</v>
      </c>
      <c r="K661" t="b">
        <v>0</v>
      </c>
      <c r="L661" t="b">
        <v>0</v>
      </c>
      <c r="M661" t="s">
        <v>42</v>
      </c>
      <c r="N661" t="s">
        <v>40</v>
      </c>
      <c r="O661">
        <v>659</v>
      </c>
      <c r="P661" t="s">
        <v>14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25">
      <c r="A662" t="s">
        <v>1362</v>
      </c>
      <c r="B662" s="3" t="s">
        <v>1363</v>
      </c>
      <c r="C662">
        <v>9100</v>
      </c>
      <c r="D662">
        <v>7438</v>
      </c>
      <c r="E662" s="7">
        <f t="shared" si="61"/>
        <v>81.736263736263737</v>
      </c>
      <c r="F662">
        <v>77</v>
      </c>
      <c r="G662">
        <f t="shared" si="60"/>
        <v>96.597402597402592</v>
      </c>
      <c r="H662" t="s">
        <v>22</v>
      </c>
      <c r="I662">
        <v>1440133200</v>
      </c>
      <c r="J662">
        <v>1440910800</v>
      </c>
      <c r="K662" t="b">
        <v>1</v>
      </c>
      <c r="L662" t="b">
        <v>0</v>
      </c>
      <c r="M662" t="s">
        <v>33</v>
      </c>
      <c r="N662" t="s">
        <v>21</v>
      </c>
      <c r="O662">
        <v>660</v>
      </c>
      <c r="P662" t="s">
        <v>14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25">
      <c r="A663" t="s">
        <v>1364</v>
      </c>
      <c r="B663" s="3" t="s">
        <v>1365</v>
      </c>
      <c r="C663">
        <v>106800</v>
      </c>
      <c r="D663">
        <v>57872</v>
      </c>
      <c r="E663" s="7">
        <f t="shared" si="61"/>
        <v>54.187265917603</v>
      </c>
      <c r="F663">
        <v>752</v>
      </c>
      <c r="G663">
        <f t="shared" si="60"/>
        <v>76.957446808510639</v>
      </c>
      <c r="H663" t="s">
        <v>37</v>
      </c>
      <c r="I663">
        <v>1332910800</v>
      </c>
      <c r="J663">
        <v>1335502800</v>
      </c>
      <c r="K663" t="b">
        <v>0</v>
      </c>
      <c r="L663" t="b">
        <v>0</v>
      </c>
      <c r="M663" t="s">
        <v>159</v>
      </c>
      <c r="N663" t="s">
        <v>36</v>
      </c>
      <c r="O663">
        <v>661</v>
      </c>
      <c r="P663" t="s">
        <v>14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25">
      <c r="A664" t="s">
        <v>1366</v>
      </c>
      <c r="B664" s="3" t="s">
        <v>1367</v>
      </c>
      <c r="C664">
        <v>9100</v>
      </c>
      <c r="D664">
        <v>8906</v>
      </c>
      <c r="E664" s="7">
        <f t="shared" si="61"/>
        <v>97.868131868131869</v>
      </c>
      <c r="F664">
        <v>131</v>
      </c>
      <c r="G664">
        <f t="shared" si="60"/>
        <v>67.984732824427482</v>
      </c>
      <c r="H664" t="s">
        <v>22</v>
      </c>
      <c r="I664">
        <v>1544335200</v>
      </c>
      <c r="J664">
        <v>1544680800</v>
      </c>
      <c r="K664" t="b">
        <v>0</v>
      </c>
      <c r="L664" t="b">
        <v>0</v>
      </c>
      <c r="M664" t="s">
        <v>33</v>
      </c>
      <c r="N664" t="s">
        <v>21</v>
      </c>
      <c r="O664">
        <v>662</v>
      </c>
      <c r="P664" t="s">
        <v>14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25">
      <c r="A665" t="s">
        <v>1368</v>
      </c>
      <c r="B665" s="3" t="s">
        <v>1369</v>
      </c>
      <c r="C665">
        <v>10000</v>
      </c>
      <c r="D665">
        <v>7724</v>
      </c>
      <c r="E665" s="7">
        <f t="shared" si="61"/>
        <v>77.239999999999995</v>
      </c>
      <c r="F665">
        <v>87</v>
      </c>
      <c r="G665">
        <f t="shared" si="60"/>
        <v>88.781609195402297</v>
      </c>
      <c r="H665" t="s">
        <v>22</v>
      </c>
      <c r="I665">
        <v>1286427600</v>
      </c>
      <c r="J665">
        <v>1288414800</v>
      </c>
      <c r="K665" t="b">
        <v>0</v>
      </c>
      <c r="L665" t="b">
        <v>0</v>
      </c>
      <c r="M665" t="s">
        <v>33</v>
      </c>
      <c r="N665" t="s">
        <v>21</v>
      </c>
      <c r="O665">
        <v>663</v>
      </c>
      <c r="P665" t="s">
        <v>14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25">
      <c r="A666" t="s">
        <v>708</v>
      </c>
      <c r="B666" s="3" t="s">
        <v>1370</v>
      </c>
      <c r="C666">
        <v>79400</v>
      </c>
      <c r="D666">
        <v>26571</v>
      </c>
      <c r="E666" s="7">
        <f t="shared" si="61"/>
        <v>33.464735516372798</v>
      </c>
      <c r="F666">
        <v>1063</v>
      </c>
      <c r="G666">
        <f t="shared" si="60"/>
        <v>24.99623706491063</v>
      </c>
      <c r="H666" t="s">
        <v>22</v>
      </c>
      <c r="I666">
        <v>1329717600</v>
      </c>
      <c r="J666">
        <v>1330581600</v>
      </c>
      <c r="K666" t="b">
        <v>0</v>
      </c>
      <c r="L666" t="b">
        <v>0</v>
      </c>
      <c r="M666" t="s">
        <v>159</v>
      </c>
      <c r="N666" t="s">
        <v>21</v>
      </c>
      <c r="O666">
        <v>664</v>
      </c>
      <c r="P666" t="s">
        <v>14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25">
      <c r="A667" t="s">
        <v>1371</v>
      </c>
      <c r="B667" s="3" t="s">
        <v>1372</v>
      </c>
      <c r="C667">
        <v>5100</v>
      </c>
      <c r="D667">
        <v>12219</v>
      </c>
      <c r="E667" s="7">
        <f t="shared" si="61"/>
        <v>239.58823529411765</v>
      </c>
      <c r="F667">
        <v>272</v>
      </c>
      <c r="G667">
        <f t="shared" si="60"/>
        <v>44.922794117647058</v>
      </c>
      <c r="H667" t="s">
        <v>22</v>
      </c>
      <c r="I667">
        <v>1310187600</v>
      </c>
      <c r="J667">
        <v>1311397200</v>
      </c>
      <c r="K667" t="b">
        <v>0</v>
      </c>
      <c r="L667" t="b">
        <v>1</v>
      </c>
      <c r="M667" t="s">
        <v>42</v>
      </c>
      <c r="N667" t="s">
        <v>21</v>
      </c>
      <c r="O667">
        <v>665</v>
      </c>
      <c r="P667" t="s">
        <v>20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25">
      <c r="A668" t="s">
        <v>1373</v>
      </c>
      <c r="B668" s="3" t="s">
        <v>1374</v>
      </c>
      <c r="C668">
        <v>3100</v>
      </c>
      <c r="D668">
        <v>1985</v>
      </c>
      <c r="E668" s="7">
        <f t="shared" si="61"/>
        <v>64.032258064516128</v>
      </c>
      <c r="F668">
        <v>25</v>
      </c>
      <c r="G668">
        <f t="shared" si="60"/>
        <v>79.400000000000006</v>
      </c>
      <c r="H668" t="s">
        <v>22</v>
      </c>
      <c r="I668">
        <v>1377838800</v>
      </c>
      <c r="J668">
        <v>1378357200</v>
      </c>
      <c r="K668" t="b">
        <v>0</v>
      </c>
      <c r="L668" t="b">
        <v>1</v>
      </c>
      <c r="M668" t="s">
        <v>33</v>
      </c>
      <c r="N668" t="s">
        <v>21</v>
      </c>
      <c r="O668">
        <v>666</v>
      </c>
      <c r="P668" t="s">
        <v>74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.5" x14ac:dyDescent="0.25">
      <c r="A669" t="s">
        <v>1375</v>
      </c>
      <c r="B669" s="3" t="s">
        <v>1376</v>
      </c>
      <c r="C669">
        <v>6900</v>
      </c>
      <c r="D669">
        <v>12155</v>
      </c>
      <c r="E669" s="7">
        <f t="shared" si="61"/>
        <v>176.15942028985506</v>
      </c>
      <c r="F669">
        <v>419</v>
      </c>
      <c r="G669">
        <f t="shared" si="60"/>
        <v>29.009546539379475</v>
      </c>
      <c r="H669" t="s">
        <v>22</v>
      </c>
      <c r="I669">
        <v>1410325200</v>
      </c>
      <c r="J669">
        <v>1411102800</v>
      </c>
      <c r="K669" t="b">
        <v>0</v>
      </c>
      <c r="L669" t="b">
        <v>0</v>
      </c>
      <c r="M669" t="s">
        <v>1029</v>
      </c>
      <c r="N669" t="s">
        <v>21</v>
      </c>
      <c r="O669">
        <v>667</v>
      </c>
      <c r="P669" t="s">
        <v>20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.5" x14ac:dyDescent="0.25">
      <c r="A670" t="s">
        <v>1377</v>
      </c>
      <c r="B670" s="3" t="s">
        <v>1378</v>
      </c>
      <c r="C670">
        <v>27500</v>
      </c>
      <c r="D670">
        <v>5593</v>
      </c>
      <c r="E670" s="7">
        <f t="shared" si="61"/>
        <v>20.33818181818182</v>
      </c>
      <c r="F670">
        <v>76</v>
      </c>
      <c r="G670">
        <f t="shared" si="60"/>
        <v>73.59210526315789</v>
      </c>
      <c r="H670" t="s">
        <v>22</v>
      </c>
      <c r="I670">
        <v>1343797200</v>
      </c>
      <c r="J670">
        <v>1344834000</v>
      </c>
      <c r="K670" t="b">
        <v>0</v>
      </c>
      <c r="L670" t="b">
        <v>0</v>
      </c>
      <c r="M670" t="s">
        <v>33</v>
      </c>
      <c r="N670" t="s">
        <v>21</v>
      </c>
      <c r="O670">
        <v>668</v>
      </c>
      <c r="P670" t="s">
        <v>14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25">
      <c r="A671" t="s">
        <v>1379</v>
      </c>
      <c r="B671" s="3" t="s">
        <v>1380</v>
      </c>
      <c r="C671">
        <v>48800</v>
      </c>
      <c r="D671">
        <v>175020</v>
      </c>
      <c r="E671" s="7">
        <f t="shared" si="61"/>
        <v>358.64754098360658</v>
      </c>
      <c r="F671">
        <v>1621</v>
      </c>
      <c r="G671">
        <f t="shared" si="60"/>
        <v>107.97038864898211</v>
      </c>
      <c r="H671" t="s">
        <v>108</v>
      </c>
      <c r="I671">
        <v>1498453200</v>
      </c>
      <c r="J671">
        <v>1499230800</v>
      </c>
      <c r="K671" t="b">
        <v>0</v>
      </c>
      <c r="L671" t="b">
        <v>0</v>
      </c>
      <c r="M671" t="s">
        <v>33</v>
      </c>
      <c r="N671" t="s">
        <v>107</v>
      </c>
      <c r="O671">
        <v>669</v>
      </c>
      <c r="P671" t="s">
        <v>20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.5" x14ac:dyDescent="0.25">
      <c r="A672" t="s">
        <v>1334</v>
      </c>
      <c r="B672" s="3" t="s">
        <v>1381</v>
      </c>
      <c r="C672">
        <v>16200</v>
      </c>
      <c r="D672">
        <v>75955</v>
      </c>
      <c r="E672" s="7">
        <f t="shared" si="61"/>
        <v>468.85802469135803</v>
      </c>
      <c r="F672">
        <v>1101</v>
      </c>
      <c r="G672">
        <f t="shared" si="60"/>
        <v>68.987284287011803</v>
      </c>
      <c r="H672" t="s">
        <v>22</v>
      </c>
      <c r="I672">
        <v>1456380000</v>
      </c>
      <c r="J672">
        <v>1457416800</v>
      </c>
      <c r="K672" t="b">
        <v>0</v>
      </c>
      <c r="L672" t="b">
        <v>0</v>
      </c>
      <c r="M672" t="s">
        <v>60</v>
      </c>
      <c r="N672" t="s">
        <v>21</v>
      </c>
      <c r="O672">
        <v>670</v>
      </c>
      <c r="P672" t="s">
        <v>20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.5" x14ac:dyDescent="0.25">
      <c r="A673" t="s">
        <v>1382</v>
      </c>
      <c r="B673" s="3" t="s">
        <v>1383</v>
      </c>
      <c r="C673">
        <v>97600</v>
      </c>
      <c r="D673">
        <v>119127</v>
      </c>
      <c r="E673" s="7">
        <f t="shared" si="61"/>
        <v>122.05635245901641</v>
      </c>
      <c r="F673">
        <v>1073</v>
      </c>
      <c r="G673">
        <f t="shared" si="60"/>
        <v>111.02236719478098</v>
      </c>
      <c r="H673" t="s">
        <v>22</v>
      </c>
      <c r="I673">
        <v>1280552400</v>
      </c>
      <c r="J673">
        <v>1280898000</v>
      </c>
      <c r="K673" t="b">
        <v>0</v>
      </c>
      <c r="L673" t="b">
        <v>1</v>
      </c>
      <c r="M673" t="s">
        <v>33</v>
      </c>
      <c r="N673" t="s">
        <v>21</v>
      </c>
      <c r="O673">
        <v>671</v>
      </c>
      <c r="P673" t="s">
        <v>20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25">
      <c r="A674" t="s">
        <v>1384</v>
      </c>
      <c r="B674" s="3" t="s">
        <v>1385</v>
      </c>
      <c r="C674">
        <v>197900</v>
      </c>
      <c r="D674">
        <v>110689</v>
      </c>
      <c r="E674" s="7">
        <f t="shared" si="61"/>
        <v>55.931783729156137</v>
      </c>
      <c r="F674">
        <v>4428</v>
      </c>
      <c r="G674">
        <f t="shared" si="60"/>
        <v>24.997515808491418</v>
      </c>
      <c r="H674" t="s">
        <v>27</v>
      </c>
      <c r="I674">
        <v>1521608400</v>
      </c>
      <c r="J674">
        <v>1522472400</v>
      </c>
      <c r="K674" t="b">
        <v>0</v>
      </c>
      <c r="L674" t="b">
        <v>0</v>
      </c>
      <c r="M674" t="s">
        <v>33</v>
      </c>
      <c r="N674" t="s">
        <v>26</v>
      </c>
      <c r="O674">
        <v>672</v>
      </c>
      <c r="P674" t="s">
        <v>14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25">
      <c r="A675" t="s">
        <v>1386</v>
      </c>
      <c r="B675" s="3" t="s">
        <v>1387</v>
      </c>
      <c r="C675">
        <v>5600</v>
      </c>
      <c r="D675">
        <v>2445</v>
      </c>
      <c r="E675" s="7">
        <f t="shared" si="61"/>
        <v>43.660714285714285</v>
      </c>
      <c r="F675">
        <v>58</v>
      </c>
      <c r="G675">
        <f t="shared" si="60"/>
        <v>42.155172413793103</v>
      </c>
      <c r="H675" t="s">
        <v>108</v>
      </c>
      <c r="I675">
        <v>1460696400</v>
      </c>
      <c r="J675">
        <v>1462510800</v>
      </c>
      <c r="K675" t="b">
        <v>0</v>
      </c>
      <c r="L675" t="b">
        <v>0</v>
      </c>
      <c r="M675" t="s">
        <v>60</v>
      </c>
      <c r="N675" t="s">
        <v>107</v>
      </c>
      <c r="O675">
        <v>673</v>
      </c>
      <c r="P675" t="s">
        <v>14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25">
      <c r="A676" t="s">
        <v>1388</v>
      </c>
      <c r="B676" s="3" t="s">
        <v>1389</v>
      </c>
      <c r="C676">
        <v>170700</v>
      </c>
      <c r="D676">
        <v>57250</v>
      </c>
      <c r="E676" s="7">
        <f t="shared" si="61"/>
        <v>33.53837141183363</v>
      </c>
      <c r="F676">
        <v>1218</v>
      </c>
      <c r="G676">
        <f t="shared" si="60"/>
        <v>47.003284072249592</v>
      </c>
      <c r="H676" t="s">
        <v>22</v>
      </c>
      <c r="I676">
        <v>1313730000</v>
      </c>
      <c r="J676">
        <v>1317790800</v>
      </c>
      <c r="K676" t="b">
        <v>0</v>
      </c>
      <c r="L676" t="b">
        <v>0</v>
      </c>
      <c r="M676" t="s">
        <v>122</v>
      </c>
      <c r="N676" t="s">
        <v>21</v>
      </c>
      <c r="O676">
        <v>674</v>
      </c>
      <c r="P676" t="s">
        <v>74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25">
      <c r="A677" t="s">
        <v>1390</v>
      </c>
      <c r="B677" s="3" t="s">
        <v>1391</v>
      </c>
      <c r="C677">
        <v>9700</v>
      </c>
      <c r="D677">
        <v>11929</v>
      </c>
      <c r="E677" s="7">
        <f t="shared" si="61"/>
        <v>122.97938144329896</v>
      </c>
      <c r="F677">
        <v>331</v>
      </c>
      <c r="G677">
        <f t="shared" si="60"/>
        <v>36.0392749244713</v>
      </c>
      <c r="H677" t="s">
        <v>22</v>
      </c>
      <c r="I677">
        <v>1568178000</v>
      </c>
      <c r="J677">
        <v>1568782800</v>
      </c>
      <c r="K677" t="b">
        <v>0</v>
      </c>
      <c r="L677" t="b">
        <v>0</v>
      </c>
      <c r="M677" t="s">
        <v>1029</v>
      </c>
      <c r="N677" t="s">
        <v>21</v>
      </c>
      <c r="O677">
        <v>675</v>
      </c>
      <c r="P677" t="s">
        <v>20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25">
      <c r="A678" t="s">
        <v>1392</v>
      </c>
      <c r="B678" s="3" t="s">
        <v>1393</v>
      </c>
      <c r="C678">
        <v>62300</v>
      </c>
      <c r="D678">
        <v>118214</v>
      </c>
      <c r="E678" s="7">
        <f t="shared" si="61"/>
        <v>189.74959871589084</v>
      </c>
      <c r="F678">
        <v>1170</v>
      </c>
      <c r="G678">
        <f t="shared" si="60"/>
        <v>101.03760683760684</v>
      </c>
      <c r="H678" t="s">
        <v>22</v>
      </c>
      <c r="I678">
        <v>1348635600</v>
      </c>
      <c r="J678">
        <v>1349413200</v>
      </c>
      <c r="K678" t="b">
        <v>0</v>
      </c>
      <c r="L678" t="b">
        <v>0</v>
      </c>
      <c r="M678" t="s">
        <v>122</v>
      </c>
      <c r="N678" t="s">
        <v>21</v>
      </c>
      <c r="O678">
        <v>676</v>
      </c>
      <c r="P678" t="s">
        <v>20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25">
      <c r="A679" t="s">
        <v>1394</v>
      </c>
      <c r="B679" s="3" t="s">
        <v>1395</v>
      </c>
      <c r="C679">
        <v>5300</v>
      </c>
      <c r="D679">
        <v>4432</v>
      </c>
      <c r="E679" s="7">
        <f t="shared" si="61"/>
        <v>83.622641509433961</v>
      </c>
      <c r="F679">
        <v>111</v>
      </c>
      <c r="G679">
        <f t="shared" si="60"/>
        <v>39.927927927927925</v>
      </c>
      <c r="H679" t="s">
        <v>22</v>
      </c>
      <c r="I679">
        <v>1468126800</v>
      </c>
      <c r="J679">
        <v>1472446800</v>
      </c>
      <c r="K679" t="b">
        <v>0</v>
      </c>
      <c r="L679" t="b">
        <v>0</v>
      </c>
      <c r="M679" t="s">
        <v>119</v>
      </c>
      <c r="N679" t="s">
        <v>21</v>
      </c>
      <c r="O679">
        <v>677</v>
      </c>
      <c r="P679" t="s">
        <v>14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25">
      <c r="A680" t="s">
        <v>1396</v>
      </c>
      <c r="B680" s="3" t="s">
        <v>1397</v>
      </c>
      <c r="C680">
        <v>99500</v>
      </c>
      <c r="D680">
        <v>17879</v>
      </c>
      <c r="E680" s="7">
        <f t="shared" si="61"/>
        <v>17.968844221105527</v>
      </c>
      <c r="F680">
        <v>215</v>
      </c>
      <c r="G680">
        <f t="shared" si="60"/>
        <v>83.158139534883716</v>
      </c>
      <c r="H680" t="s">
        <v>22</v>
      </c>
      <c r="I680">
        <v>1547877600</v>
      </c>
      <c r="J680">
        <v>1548050400</v>
      </c>
      <c r="K680" t="b">
        <v>0</v>
      </c>
      <c r="L680" t="b">
        <v>0</v>
      </c>
      <c r="M680" t="s">
        <v>53</v>
      </c>
      <c r="N680" t="s">
        <v>21</v>
      </c>
      <c r="O680">
        <v>678</v>
      </c>
      <c r="P680" t="s">
        <v>74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25">
      <c r="A681" t="s">
        <v>668</v>
      </c>
      <c r="B681" s="3" t="s">
        <v>1398</v>
      </c>
      <c r="C681">
        <v>1400</v>
      </c>
      <c r="D681">
        <v>14511</v>
      </c>
      <c r="E681" s="7">
        <f t="shared" si="61"/>
        <v>1036.5</v>
      </c>
      <c r="F681">
        <v>363</v>
      </c>
      <c r="G681">
        <f t="shared" si="60"/>
        <v>39.97520661157025</v>
      </c>
      <c r="H681" t="s">
        <v>22</v>
      </c>
      <c r="I681">
        <v>1571374800</v>
      </c>
      <c r="J681">
        <v>1571806800</v>
      </c>
      <c r="K681" t="b">
        <v>0</v>
      </c>
      <c r="L681" t="b">
        <v>1</v>
      </c>
      <c r="M681" t="s">
        <v>17</v>
      </c>
      <c r="N681" t="s">
        <v>21</v>
      </c>
      <c r="O681">
        <v>679</v>
      </c>
      <c r="P681" t="s">
        <v>20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.5" x14ac:dyDescent="0.25">
      <c r="A682" t="s">
        <v>1399</v>
      </c>
      <c r="B682" s="3" t="s">
        <v>1400</v>
      </c>
      <c r="C682">
        <v>145600</v>
      </c>
      <c r="D682">
        <v>141822</v>
      </c>
      <c r="E682" s="7">
        <f t="shared" si="61"/>
        <v>97.405219780219781</v>
      </c>
      <c r="F682">
        <v>2955</v>
      </c>
      <c r="G682">
        <f t="shared" si="60"/>
        <v>47.993908629441627</v>
      </c>
      <c r="H682" t="s">
        <v>22</v>
      </c>
      <c r="I682">
        <v>1576303200</v>
      </c>
      <c r="J682">
        <v>1576476000</v>
      </c>
      <c r="K682" t="b">
        <v>0</v>
      </c>
      <c r="L682" t="b">
        <v>1</v>
      </c>
      <c r="M682" t="s">
        <v>292</v>
      </c>
      <c r="N682" t="s">
        <v>21</v>
      </c>
      <c r="O682">
        <v>680</v>
      </c>
      <c r="P682" t="s">
        <v>14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.5" x14ac:dyDescent="0.25">
      <c r="A683" t="s">
        <v>1401</v>
      </c>
      <c r="B683" s="3" t="s">
        <v>1402</v>
      </c>
      <c r="C683">
        <v>184100</v>
      </c>
      <c r="D683">
        <v>159037</v>
      </c>
      <c r="E683" s="7">
        <f t="shared" si="61"/>
        <v>86.386203150461711</v>
      </c>
      <c r="F683">
        <v>1657</v>
      </c>
      <c r="G683">
        <f t="shared" si="60"/>
        <v>95.978877489438744</v>
      </c>
      <c r="H683" t="s">
        <v>22</v>
      </c>
      <c r="I683">
        <v>1324447200</v>
      </c>
      <c r="J683">
        <v>1324965600</v>
      </c>
      <c r="K683" t="b">
        <v>0</v>
      </c>
      <c r="L683" t="b">
        <v>0</v>
      </c>
      <c r="M683" t="s">
        <v>33</v>
      </c>
      <c r="N683" t="s">
        <v>21</v>
      </c>
      <c r="O683">
        <v>681</v>
      </c>
      <c r="P683" t="s">
        <v>14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25">
      <c r="A684" t="s">
        <v>1403</v>
      </c>
      <c r="B684" s="3" t="s">
        <v>1404</v>
      </c>
      <c r="C684">
        <v>5400</v>
      </c>
      <c r="D684">
        <v>8109</v>
      </c>
      <c r="E684" s="7">
        <f t="shared" si="61"/>
        <v>150.16666666666666</v>
      </c>
      <c r="F684">
        <v>103</v>
      </c>
      <c r="G684">
        <f t="shared" si="60"/>
        <v>78.728155339805824</v>
      </c>
      <c r="H684" t="s">
        <v>22</v>
      </c>
      <c r="I684">
        <v>1386741600</v>
      </c>
      <c r="J684">
        <v>1387519200</v>
      </c>
      <c r="K684" t="b">
        <v>0</v>
      </c>
      <c r="L684" t="b">
        <v>0</v>
      </c>
      <c r="M684" t="s">
        <v>33</v>
      </c>
      <c r="N684" t="s">
        <v>21</v>
      </c>
      <c r="O684">
        <v>682</v>
      </c>
      <c r="P684" t="s">
        <v>20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25">
      <c r="A685" t="s">
        <v>1405</v>
      </c>
      <c r="B685" s="3" t="s">
        <v>1406</v>
      </c>
      <c r="C685">
        <v>2300</v>
      </c>
      <c r="D685">
        <v>8244</v>
      </c>
      <c r="E685" s="7">
        <f t="shared" si="61"/>
        <v>358.43478260869563</v>
      </c>
      <c r="F685">
        <v>147</v>
      </c>
      <c r="G685">
        <f t="shared" si="60"/>
        <v>56.081632653061227</v>
      </c>
      <c r="H685" t="s">
        <v>22</v>
      </c>
      <c r="I685">
        <v>1537074000</v>
      </c>
      <c r="J685">
        <v>1537246800</v>
      </c>
      <c r="K685" t="b">
        <v>0</v>
      </c>
      <c r="L685" t="b">
        <v>0</v>
      </c>
      <c r="M685" t="s">
        <v>33</v>
      </c>
      <c r="N685" t="s">
        <v>21</v>
      </c>
      <c r="O685">
        <v>683</v>
      </c>
      <c r="P685" t="s">
        <v>20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25">
      <c r="A686" t="s">
        <v>1407</v>
      </c>
      <c r="B686" s="3" t="s">
        <v>1408</v>
      </c>
      <c r="C686">
        <v>1400</v>
      </c>
      <c r="D686">
        <v>7600</v>
      </c>
      <c r="E686" s="7">
        <f t="shared" si="61"/>
        <v>542.85714285714289</v>
      </c>
      <c r="F686">
        <v>110</v>
      </c>
      <c r="G686">
        <f t="shared" si="60"/>
        <v>69.090909090909093</v>
      </c>
      <c r="H686" t="s">
        <v>16</v>
      </c>
      <c r="I686">
        <v>1277787600</v>
      </c>
      <c r="J686">
        <v>1279515600</v>
      </c>
      <c r="K686" t="b">
        <v>0</v>
      </c>
      <c r="L686" t="b">
        <v>0</v>
      </c>
      <c r="M686" t="s">
        <v>68</v>
      </c>
      <c r="N686" t="s">
        <v>15</v>
      </c>
      <c r="O686">
        <v>684</v>
      </c>
      <c r="P686" t="s">
        <v>20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25">
      <c r="A687" t="s">
        <v>1409</v>
      </c>
      <c r="B687" s="3" t="s">
        <v>1410</v>
      </c>
      <c r="C687">
        <v>140000</v>
      </c>
      <c r="D687">
        <v>94501</v>
      </c>
      <c r="E687" s="7">
        <f t="shared" si="61"/>
        <v>67.500714285714281</v>
      </c>
      <c r="F687">
        <v>926</v>
      </c>
      <c r="G687">
        <f t="shared" si="60"/>
        <v>102.05291576673866</v>
      </c>
      <c r="H687" t="s">
        <v>16</v>
      </c>
      <c r="I687">
        <v>1440306000</v>
      </c>
      <c r="J687">
        <v>1442379600</v>
      </c>
      <c r="K687" t="b">
        <v>0</v>
      </c>
      <c r="L687" t="b">
        <v>0</v>
      </c>
      <c r="M687" t="s">
        <v>33</v>
      </c>
      <c r="N687" t="s">
        <v>15</v>
      </c>
      <c r="O687">
        <v>685</v>
      </c>
      <c r="P687" t="s">
        <v>14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25">
      <c r="A688" t="s">
        <v>1411</v>
      </c>
      <c r="B688" s="3" t="s">
        <v>1412</v>
      </c>
      <c r="C688">
        <v>7500</v>
      </c>
      <c r="D688">
        <v>14381</v>
      </c>
      <c r="E688" s="7">
        <f t="shared" si="61"/>
        <v>191.74666666666667</v>
      </c>
      <c r="F688">
        <v>134</v>
      </c>
      <c r="G688">
        <f t="shared" si="60"/>
        <v>107.32089552238806</v>
      </c>
      <c r="H688" t="s">
        <v>22</v>
      </c>
      <c r="I688">
        <v>1522126800</v>
      </c>
      <c r="J688">
        <v>1523077200</v>
      </c>
      <c r="K688" t="b">
        <v>0</v>
      </c>
      <c r="L688" t="b">
        <v>0</v>
      </c>
      <c r="M688" t="s">
        <v>65</v>
      </c>
      <c r="N688" t="s">
        <v>21</v>
      </c>
      <c r="O688">
        <v>686</v>
      </c>
      <c r="P688" t="s">
        <v>20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25">
      <c r="A689" t="s">
        <v>1413</v>
      </c>
      <c r="B689" s="3" t="s">
        <v>1414</v>
      </c>
      <c r="C689">
        <v>1500</v>
      </c>
      <c r="D689">
        <v>13980</v>
      </c>
      <c r="E689" s="7">
        <f t="shared" si="61"/>
        <v>932</v>
      </c>
      <c r="F689">
        <v>269</v>
      </c>
      <c r="G689">
        <f t="shared" si="60"/>
        <v>51.970260223048328</v>
      </c>
      <c r="H689" t="s">
        <v>22</v>
      </c>
      <c r="I689">
        <v>1489298400</v>
      </c>
      <c r="J689">
        <v>1489554000</v>
      </c>
      <c r="K689" t="b">
        <v>0</v>
      </c>
      <c r="L689" t="b">
        <v>0</v>
      </c>
      <c r="M689" t="s">
        <v>33</v>
      </c>
      <c r="N689" t="s">
        <v>21</v>
      </c>
      <c r="O689">
        <v>687</v>
      </c>
      <c r="P689" t="s">
        <v>20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25">
      <c r="A690" t="s">
        <v>1415</v>
      </c>
      <c r="B690" s="3" t="s">
        <v>1416</v>
      </c>
      <c r="C690">
        <v>2900</v>
      </c>
      <c r="D690">
        <v>12449</v>
      </c>
      <c r="E690" s="7">
        <f t="shared" si="61"/>
        <v>429.27586206896552</v>
      </c>
      <c r="F690">
        <v>175</v>
      </c>
      <c r="G690">
        <f t="shared" si="60"/>
        <v>71.137142857142862</v>
      </c>
      <c r="H690" t="s">
        <v>22</v>
      </c>
      <c r="I690">
        <v>1547100000</v>
      </c>
      <c r="J690">
        <v>1548482400</v>
      </c>
      <c r="K690" t="b">
        <v>0</v>
      </c>
      <c r="L690" t="b">
        <v>1</v>
      </c>
      <c r="M690" t="s">
        <v>269</v>
      </c>
      <c r="N690" t="s">
        <v>21</v>
      </c>
      <c r="O690">
        <v>688</v>
      </c>
      <c r="P690" t="s">
        <v>20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25">
      <c r="A691" t="s">
        <v>1417</v>
      </c>
      <c r="B691" s="3" t="s">
        <v>1418</v>
      </c>
      <c r="C691">
        <v>7300</v>
      </c>
      <c r="D691">
        <v>7348</v>
      </c>
      <c r="E691" s="7">
        <f t="shared" si="61"/>
        <v>100.65753424657535</v>
      </c>
      <c r="F691">
        <v>69</v>
      </c>
      <c r="G691">
        <f t="shared" si="60"/>
        <v>106.49275362318841</v>
      </c>
      <c r="H691" t="s">
        <v>22</v>
      </c>
      <c r="I691">
        <v>1383022800</v>
      </c>
      <c r="J691">
        <v>1384063200</v>
      </c>
      <c r="K691" t="b">
        <v>0</v>
      </c>
      <c r="L691" t="b">
        <v>0</v>
      </c>
      <c r="M691" t="s">
        <v>28</v>
      </c>
      <c r="N691" t="s">
        <v>21</v>
      </c>
      <c r="O691">
        <v>689</v>
      </c>
      <c r="P691" t="s">
        <v>20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25">
      <c r="A692" t="s">
        <v>1419</v>
      </c>
      <c r="B692" s="3" t="s">
        <v>1420</v>
      </c>
      <c r="C692">
        <v>3600</v>
      </c>
      <c r="D692">
        <v>8158</v>
      </c>
      <c r="E692" s="7">
        <f t="shared" si="61"/>
        <v>226.61111111111109</v>
      </c>
      <c r="F692">
        <v>190</v>
      </c>
      <c r="G692">
        <f t="shared" si="60"/>
        <v>42.93684210526316</v>
      </c>
      <c r="H692" t="s">
        <v>22</v>
      </c>
      <c r="I692">
        <v>1322373600</v>
      </c>
      <c r="J692">
        <v>1322892000</v>
      </c>
      <c r="K692" t="b">
        <v>0</v>
      </c>
      <c r="L692" t="b">
        <v>1</v>
      </c>
      <c r="M692" t="s">
        <v>42</v>
      </c>
      <c r="N692" t="s">
        <v>21</v>
      </c>
      <c r="O692">
        <v>690</v>
      </c>
      <c r="P692" t="s">
        <v>20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25">
      <c r="A693" t="s">
        <v>1421</v>
      </c>
      <c r="B693" s="3" t="s">
        <v>1422</v>
      </c>
      <c r="C693">
        <v>5000</v>
      </c>
      <c r="D693">
        <v>7119</v>
      </c>
      <c r="E693" s="7">
        <f t="shared" si="61"/>
        <v>142.38</v>
      </c>
      <c r="F693">
        <v>237</v>
      </c>
      <c r="G693">
        <f t="shared" si="60"/>
        <v>30.037974683544302</v>
      </c>
      <c r="H693" t="s">
        <v>22</v>
      </c>
      <c r="I693">
        <v>1349240400</v>
      </c>
      <c r="J693">
        <v>1350709200</v>
      </c>
      <c r="K693" t="b">
        <v>1</v>
      </c>
      <c r="L693" t="b">
        <v>1</v>
      </c>
      <c r="M693" t="s">
        <v>42</v>
      </c>
      <c r="N693" t="s">
        <v>21</v>
      </c>
      <c r="O693">
        <v>691</v>
      </c>
      <c r="P693" t="s">
        <v>20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25">
      <c r="A694" t="s">
        <v>1423</v>
      </c>
      <c r="B694" s="3" t="s">
        <v>1424</v>
      </c>
      <c r="C694">
        <v>6000</v>
      </c>
      <c r="D694">
        <v>5438</v>
      </c>
      <c r="E694" s="7">
        <f t="shared" si="61"/>
        <v>90.633333333333326</v>
      </c>
      <c r="F694">
        <v>77</v>
      </c>
      <c r="G694">
        <f t="shared" si="60"/>
        <v>70.623376623376629</v>
      </c>
      <c r="H694" t="s">
        <v>41</v>
      </c>
      <c r="I694">
        <v>1562648400</v>
      </c>
      <c r="J694">
        <v>1564203600</v>
      </c>
      <c r="K694" t="b">
        <v>0</v>
      </c>
      <c r="L694" t="b">
        <v>0</v>
      </c>
      <c r="M694" t="s">
        <v>23</v>
      </c>
      <c r="N694" t="s">
        <v>40</v>
      </c>
      <c r="O694">
        <v>692</v>
      </c>
      <c r="P694" t="s">
        <v>14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.5" x14ac:dyDescent="0.25">
      <c r="A695" t="s">
        <v>1425</v>
      </c>
      <c r="B695" s="3" t="s">
        <v>1426</v>
      </c>
      <c r="C695">
        <v>180400</v>
      </c>
      <c r="D695">
        <v>115396</v>
      </c>
      <c r="E695" s="7">
        <f t="shared" si="61"/>
        <v>63.966740576496676</v>
      </c>
      <c r="F695">
        <v>1748</v>
      </c>
      <c r="G695">
        <f t="shared" si="60"/>
        <v>66.016018306636155</v>
      </c>
      <c r="H695" t="s">
        <v>22</v>
      </c>
      <c r="I695">
        <v>1508216400</v>
      </c>
      <c r="J695">
        <v>1509685200</v>
      </c>
      <c r="K695" t="b">
        <v>0</v>
      </c>
      <c r="L695" t="b">
        <v>0</v>
      </c>
      <c r="M695" t="s">
        <v>33</v>
      </c>
      <c r="N695" t="s">
        <v>21</v>
      </c>
      <c r="O695">
        <v>693</v>
      </c>
      <c r="P695" t="s">
        <v>14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25">
      <c r="A696" t="s">
        <v>1427</v>
      </c>
      <c r="B696" s="3" t="s">
        <v>1428</v>
      </c>
      <c r="C696">
        <v>9100</v>
      </c>
      <c r="D696">
        <v>7656</v>
      </c>
      <c r="E696" s="7">
        <f t="shared" si="61"/>
        <v>84.131868131868131</v>
      </c>
      <c r="F696">
        <v>79</v>
      </c>
      <c r="G696">
        <f t="shared" si="60"/>
        <v>96.911392405063296</v>
      </c>
      <c r="H696" t="s">
        <v>22</v>
      </c>
      <c r="I696">
        <v>1511762400</v>
      </c>
      <c r="J696">
        <v>1514959200</v>
      </c>
      <c r="K696" t="b">
        <v>0</v>
      </c>
      <c r="L696" t="b">
        <v>0</v>
      </c>
      <c r="M696" t="s">
        <v>33</v>
      </c>
      <c r="N696" t="s">
        <v>21</v>
      </c>
      <c r="O696">
        <v>694</v>
      </c>
      <c r="P696" t="s">
        <v>14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25">
      <c r="A697" t="s">
        <v>1429</v>
      </c>
      <c r="B697" s="3" t="s">
        <v>1430</v>
      </c>
      <c r="C697">
        <v>9200</v>
      </c>
      <c r="D697">
        <v>12322</v>
      </c>
      <c r="E697" s="7">
        <f t="shared" si="61"/>
        <v>133.93478260869566</v>
      </c>
      <c r="F697">
        <v>196</v>
      </c>
      <c r="G697">
        <f t="shared" si="60"/>
        <v>62.867346938775512</v>
      </c>
      <c r="H697" t="s">
        <v>108</v>
      </c>
      <c r="I697">
        <v>1447480800</v>
      </c>
      <c r="J697">
        <v>1448863200</v>
      </c>
      <c r="K697" t="b">
        <v>1</v>
      </c>
      <c r="L697" t="b">
        <v>0</v>
      </c>
      <c r="M697" t="s">
        <v>23</v>
      </c>
      <c r="N697" t="s">
        <v>107</v>
      </c>
      <c r="O697">
        <v>695</v>
      </c>
      <c r="P697" t="s">
        <v>20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25">
      <c r="A698" t="s">
        <v>1431</v>
      </c>
      <c r="B698" s="3" t="s">
        <v>1432</v>
      </c>
      <c r="C698">
        <v>164100</v>
      </c>
      <c r="D698">
        <v>96888</v>
      </c>
      <c r="E698" s="7">
        <f t="shared" si="61"/>
        <v>59.042047531992694</v>
      </c>
      <c r="F698">
        <v>889</v>
      </c>
      <c r="G698">
        <f t="shared" si="60"/>
        <v>108.98537682789652</v>
      </c>
      <c r="H698" t="s">
        <v>22</v>
      </c>
      <c r="I698">
        <v>1429506000</v>
      </c>
      <c r="J698">
        <v>1429592400</v>
      </c>
      <c r="K698" t="b">
        <v>0</v>
      </c>
      <c r="L698" t="b">
        <v>1</v>
      </c>
      <c r="M698" t="s">
        <v>33</v>
      </c>
      <c r="N698" t="s">
        <v>21</v>
      </c>
      <c r="O698">
        <v>696</v>
      </c>
      <c r="P698" t="s">
        <v>14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x14ac:dyDescent="0.25">
      <c r="A699" t="s">
        <v>1433</v>
      </c>
      <c r="B699" s="3" t="s">
        <v>1434</v>
      </c>
      <c r="C699">
        <v>128900</v>
      </c>
      <c r="D699">
        <v>196960</v>
      </c>
      <c r="E699" s="7">
        <f t="shared" si="61"/>
        <v>152.80062063615205</v>
      </c>
      <c r="F699">
        <v>7295</v>
      </c>
      <c r="G699">
        <f t="shared" si="60"/>
        <v>26.999314599040439</v>
      </c>
      <c r="H699" t="s">
        <v>22</v>
      </c>
      <c r="I699">
        <v>1522472400</v>
      </c>
      <c r="J699">
        <v>1522645200</v>
      </c>
      <c r="K699" t="b">
        <v>0</v>
      </c>
      <c r="L699" t="b">
        <v>0</v>
      </c>
      <c r="M699" t="s">
        <v>50</v>
      </c>
      <c r="N699" t="s">
        <v>21</v>
      </c>
      <c r="O699">
        <v>697</v>
      </c>
      <c r="P699" t="s">
        <v>20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25">
      <c r="A700" t="s">
        <v>1435</v>
      </c>
      <c r="B700" s="3" t="s">
        <v>1436</v>
      </c>
      <c r="C700">
        <v>42100</v>
      </c>
      <c r="D700">
        <v>188057</v>
      </c>
      <c r="E700" s="7">
        <f t="shared" si="61"/>
        <v>446.69121140142522</v>
      </c>
      <c r="F700">
        <v>2893</v>
      </c>
      <c r="G700">
        <f t="shared" si="60"/>
        <v>65.004147943311438</v>
      </c>
      <c r="H700" t="s">
        <v>16</v>
      </c>
      <c r="I700">
        <v>1322114400</v>
      </c>
      <c r="J700">
        <v>1323324000</v>
      </c>
      <c r="K700" t="b">
        <v>0</v>
      </c>
      <c r="L700" t="b">
        <v>0</v>
      </c>
      <c r="M700" t="s">
        <v>65</v>
      </c>
      <c r="N700" t="s">
        <v>15</v>
      </c>
      <c r="O700">
        <v>698</v>
      </c>
      <c r="P700" t="s">
        <v>20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25">
      <c r="A701" t="s">
        <v>444</v>
      </c>
      <c r="B701" s="3" t="s">
        <v>1437</v>
      </c>
      <c r="C701">
        <v>7400</v>
      </c>
      <c r="D701">
        <v>6245</v>
      </c>
      <c r="E701" s="7">
        <f t="shared" si="61"/>
        <v>84.391891891891888</v>
      </c>
      <c r="F701">
        <v>56</v>
      </c>
      <c r="G701">
        <f t="shared" si="60"/>
        <v>111.51785714285714</v>
      </c>
      <c r="H701" t="s">
        <v>22</v>
      </c>
      <c r="I701">
        <v>1561438800</v>
      </c>
      <c r="J701">
        <v>1561525200</v>
      </c>
      <c r="K701" t="b">
        <v>0</v>
      </c>
      <c r="L701" t="b">
        <v>0</v>
      </c>
      <c r="M701" t="s">
        <v>53</v>
      </c>
      <c r="N701" t="s">
        <v>21</v>
      </c>
      <c r="O701">
        <v>699</v>
      </c>
      <c r="P701" t="s">
        <v>14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1.5" x14ac:dyDescent="0.25">
      <c r="A702" t="s">
        <v>1438</v>
      </c>
      <c r="B702" s="3" t="s">
        <v>1439</v>
      </c>
      <c r="C702">
        <v>100</v>
      </c>
      <c r="D702">
        <v>3</v>
      </c>
      <c r="E702" s="7">
        <f t="shared" si="61"/>
        <v>3</v>
      </c>
      <c r="F702">
        <v>1</v>
      </c>
      <c r="G702">
        <f t="shared" si="60"/>
        <v>3</v>
      </c>
      <c r="H702" t="s">
        <v>22</v>
      </c>
      <c r="I702">
        <v>1264399200</v>
      </c>
      <c r="J702">
        <v>1265695200</v>
      </c>
      <c r="K702" t="b">
        <v>0</v>
      </c>
      <c r="L702" t="b">
        <v>0</v>
      </c>
      <c r="M702" t="s">
        <v>65</v>
      </c>
      <c r="N702" t="s">
        <v>21</v>
      </c>
      <c r="O702">
        <v>700</v>
      </c>
      <c r="P702" t="s">
        <v>14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.5" x14ac:dyDescent="0.25">
      <c r="A703" t="s">
        <v>1440</v>
      </c>
      <c r="B703" s="3" t="s">
        <v>1441</v>
      </c>
      <c r="C703">
        <v>52000</v>
      </c>
      <c r="D703">
        <v>91014</v>
      </c>
      <c r="E703" s="7">
        <f t="shared" si="61"/>
        <v>175.02692307692308</v>
      </c>
      <c r="F703">
        <v>820</v>
      </c>
      <c r="G703">
        <f t="shared" si="60"/>
        <v>110.99268292682927</v>
      </c>
      <c r="H703" t="s">
        <v>22</v>
      </c>
      <c r="I703">
        <v>1301202000</v>
      </c>
      <c r="J703">
        <v>1301806800</v>
      </c>
      <c r="K703" t="b">
        <v>1</v>
      </c>
      <c r="L703" t="b">
        <v>0</v>
      </c>
      <c r="M703" t="s">
        <v>33</v>
      </c>
      <c r="N703" t="s">
        <v>21</v>
      </c>
      <c r="O703">
        <v>701</v>
      </c>
      <c r="P703" t="s">
        <v>20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.5" x14ac:dyDescent="0.25">
      <c r="A704" t="s">
        <v>1442</v>
      </c>
      <c r="B704" s="3" t="s">
        <v>1443</v>
      </c>
      <c r="C704">
        <v>8700</v>
      </c>
      <c r="D704">
        <v>4710</v>
      </c>
      <c r="E704" s="7">
        <f t="shared" si="61"/>
        <v>54.137931034482754</v>
      </c>
      <c r="F704">
        <v>83</v>
      </c>
      <c r="G704">
        <f t="shared" si="60"/>
        <v>56.746987951807228</v>
      </c>
      <c r="H704" t="s">
        <v>22</v>
      </c>
      <c r="I704">
        <v>1374469200</v>
      </c>
      <c r="J704">
        <v>1374901200</v>
      </c>
      <c r="K704" t="b">
        <v>0</v>
      </c>
      <c r="L704" t="b">
        <v>0</v>
      </c>
      <c r="M704" t="s">
        <v>65</v>
      </c>
      <c r="N704" t="s">
        <v>21</v>
      </c>
      <c r="O704">
        <v>702</v>
      </c>
      <c r="P704" t="s">
        <v>14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25">
      <c r="A705" t="s">
        <v>1444</v>
      </c>
      <c r="B705" s="3" t="s">
        <v>1445</v>
      </c>
      <c r="C705">
        <v>63400</v>
      </c>
      <c r="D705">
        <v>197728</v>
      </c>
      <c r="E705" s="7">
        <f t="shared" si="61"/>
        <v>311.87381703470032</v>
      </c>
      <c r="F705">
        <v>2038</v>
      </c>
      <c r="G705">
        <f t="shared" si="60"/>
        <v>97.020608439646708</v>
      </c>
      <c r="H705" t="s">
        <v>22</v>
      </c>
      <c r="I705">
        <v>1334984400</v>
      </c>
      <c r="J705">
        <v>1336453200</v>
      </c>
      <c r="K705" t="b">
        <v>1</v>
      </c>
      <c r="L705" t="b">
        <v>1</v>
      </c>
      <c r="M705" t="s">
        <v>206</v>
      </c>
      <c r="N705" t="s">
        <v>21</v>
      </c>
      <c r="O705">
        <v>703</v>
      </c>
      <c r="P705" t="s">
        <v>20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.5" x14ac:dyDescent="0.25">
      <c r="A706" t="s">
        <v>1446</v>
      </c>
      <c r="B706" s="3" t="s">
        <v>1447</v>
      </c>
      <c r="C706">
        <v>8700</v>
      </c>
      <c r="D706">
        <v>10682</v>
      </c>
      <c r="E706" s="7">
        <f t="shared" si="61"/>
        <v>122.78160919540231</v>
      </c>
      <c r="F706">
        <v>116</v>
      </c>
      <c r="G706">
        <f t="shared" ref="G706:G769" si="66">IF(F706 = 0, 0, D706/F706)</f>
        <v>92.08620689655173</v>
      </c>
      <c r="H706" t="s">
        <v>22</v>
      </c>
      <c r="I706">
        <v>1467608400</v>
      </c>
      <c r="J706">
        <v>1468904400</v>
      </c>
      <c r="K706" t="b">
        <v>0</v>
      </c>
      <c r="L706" t="b">
        <v>0</v>
      </c>
      <c r="M706" t="s">
        <v>71</v>
      </c>
      <c r="N706" t="s">
        <v>21</v>
      </c>
      <c r="O706">
        <v>704</v>
      </c>
      <c r="P706" t="s">
        <v>20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25">
      <c r="A707" t="s">
        <v>1448</v>
      </c>
      <c r="B707" s="3" t="s">
        <v>1449</v>
      </c>
      <c r="C707">
        <v>169700</v>
      </c>
      <c r="D707">
        <v>168048</v>
      </c>
      <c r="E707" s="7">
        <f t="shared" ref="E707:E770" si="67">D707/C707*100</f>
        <v>99.026517383618156</v>
      </c>
      <c r="F707">
        <v>2025</v>
      </c>
      <c r="G707">
        <f t="shared" si="66"/>
        <v>82.986666666666665</v>
      </c>
      <c r="H707" t="s">
        <v>41</v>
      </c>
      <c r="I707">
        <v>1386741600</v>
      </c>
      <c r="J707">
        <v>1387087200</v>
      </c>
      <c r="K707" t="b">
        <v>0</v>
      </c>
      <c r="L707" t="b">
        <v>0</v>
      </c>
      <c r="M707" t="s">
        <v>68</v>
      </c>
      <c r="N707" t="s">
        <v>40</v>
      </c>
      <c r="O707">
        <v>705</v>
      </c>
      <c r="P707" t="s">
        <v>14</v>
      </c>
      <c r="Q707" t="str">
        <f t="shared" ref="Q707:Q770" si="68">LEFT(M707, FIND("/", M707) - 1)</f>
        <v>publishing</v>
      </c>
      <c r="R707" t="str">
        <f t="shared" ref="R707:R770" si="69">MID(M707, FIND("/", M707) + 1, LEN(M707))</f>
        <v>nonfiction</v>
      </c>
      <c r="S707" s="10">
        <f t="shared" ref="S707:S770" si="70">(((I707/60)/60)/24)+DATE(1970,1,1)</f>
        <v>41619.25</v>
      </c>
      <c r="T707" s="10">
        <f t="shared" ref="T707:T770" si="71">(((J707/60)/60)/24)+DATE(1970,1,1)</f>
        <v>41623.25</v>
      </c>
    </row>
    <row r="708" spans="1:20" ht="31.5" x14ac:dyDescent="0.25">
      <c r="A708" t="s">
        <v>1450</v>
      </c>
      <c r="B708" s="3" t="s">
        <v>1451</v>
      </c>
      <c r="C708">
        <v>108400</v>
      </c>
      <c r="D708">
        <v>138586</v>
      </c>
      <c r="E708" s="7">
        <f t="shared" si="67"/>
        <v>127.84686346863469</v>
      </c>
      <c r="F708">
        <v>1345</v>
      </c>
      <c r="G708">
        <f t="shared" si="66"/>
        <v>103.03791821561339</v>
      </c>
      <c r="H708" t="s">
        <v>27</v>
      </c>
      <c r="I708">
        <v>1546754400</v>
      </c>
      <c r="J708">
        <v>1547445600</v>
      </c>
      <c r="K708" t="b">
        <v>0</v>
      </c>
      <c r="L708" t="b">
        <v>1</v>
      </c>
      <c r="M708" t="s">
        <v>28</v>
      </c>
      <c r="N708" t="s">
        <v>26</v>
      </c>
      <c r="O708">
        <v>706</v>
      </c>
      <c r="P708" t="s">
        <v>20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.5" x14ac:dyDescent="0.25">
      <c r="A709" t="s">
        <v>1452</v>
      </c>
      <c r="B709" s="3" t="s">
        <v>1453</v>
      </c>
      <c r="C709">
        <v>7300</v>
      </c>
      <c r="D709">
        <v>11579</v>
      </c>
      <c r="E709" s="7">
        <f t="shared" si="67"/>
        <v>158.61643835616439</v>
      </c>
      <c r="F709">
        <v>168</v>
      </c>
      <c r="G709">
        <f t="shared" si="66"/>
        <v>68.922619047619051</v>
      </c>
      <c r="H709" t="s">
        <v>22</v>
      </c>
      <c r="I709">
        <v>1544248800</v>
      </c>
      <c r="J709">
        <v>1547359200</v>
      </c>
      <c r="K709" t="b">
        <v>0</v>
      </c>
      <c r="L709" t="b">
        <v>0</v>
      </c>
      <c r="M709" t="s">
        <v>53</v>
      </c>
      <c r="N709" t="s">
        <v>21</v>
      </c>
      <c r="O709">
        <v>707</v>
      </c>
      <c r="P709" t="s">
        <v>20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25">
      <c r="A710" t="s">
        <v>1454</v>
      </c>
      <c r="B710" s="3" t="s">
        <v>1455</v>
      </c>
      <c r="C710">
        <v>1700</v>
      </c>
      <c r="D710">
        <v>12020</v>
      </c>
      <c r="E710" s="7">
        <f t="shared" si="67"/>
        <v>707.05882352941171</v>
      </c>
      <c r="F710">
        <v>137</v>
      </c>
      <c r="G710">
        <f t="shared" si="66"/>
        <v>87.737226277372258</v>
      </c>
      <c r="H710" t="s">
        <v>99</v>
      </c>
      <c r="I710">
        <v>1495429200</v>
      </c>
      <c r="J710">
        <v>1496293200</v>
      </c>
      <c r="K710" t="b">
        <v>0</v>
      </c>
      <c r="L710" t="b">
        <v>0</v>
      </c>
      <c r="M710" t="s">
        <v>33</v>
      </c>
      <c r="N710" t="s">
        <v>98</v>
      </c>
      <c r="O710">
        <v>708</v>
      </c>
      <c r="P710" t="s">
        <v>20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25">
      <c r="A711" t="s">
        <v>1456</v>
      </c>
      <c r="B711" s="3" t="s">
        <v>1457</v>
      </c>
      <c r="C711">
        <v>9800</v>
      </c>
      <c r="D711">
        <v>13954</v>
      </c>
      <c r="E711" s="7">
        <f t="shared" si="67"/>
        <v>142.38775510204081</v>
      </c>
      <c r="F711">
        <v>186</v>
      </c>
      <c r="G711">
        <f t="shared" si="66"/>
        <v>75.021505376344081</v>
      </c>
      <c r="H711" t="s">
        <v>108</v>
      </c>
      <c r="I711">
        <v>1334811600</v>
      </c>
      <c r="J711">
        <v>1335416400</v>
      </c>
      <c r="K711" t="b">
        <v>0</v>
      </c>
      <c r="L711" t="b">
        <v>0</v>
      </c>
      <c r="M711" t="s">
        <v>33</v>
      </c>
      <c r="N711" t="s">
        <v>107</v>
      </c>
      <c r="O711">
        <v>709</v>
      </c>
      <c r="P711" t="s">
        <v>20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.5" x14ac:dyDescent="0.25">
      <c r="A712" t="s">
        <v>1458</v>
      </c>
      <c r="B712" s="3" t="s">
        <v>1459</v>
      </c>
      <c r="C712">
        <v>4300</v>
      </c>
      <c r="D712">
        <v>6358</v>
      </c>
      <c r="E712" s="7">
        <f t="shared" si="67"/>
        <v>147.86046511627907</v>
      </c>
      <c r="F712">
        <v>125</v>
      </c>
      <c r="G712">
        <f t="shared" si="66"/>
        <v>50.863999999999997</v>
      </c>
      <c r="H712" t="s">
        <v>22</v>
      </c>
      <c r="I712">
        <v>1531544400</v>
      </c>
      <c r="J712">
        <v>1532149200</v>
      </c>
      <c r="K712" t="b">
        <v>0</v>
      </c>
      <c r="L712" t="b">
        <v>1</v>
      </c>
      <c r="M712" t="s">
        <v>33</v>
      </c>
      <c r="N712" t="s">
        <v>21</v>
      </c>
      <c r="O712">
        <v>710</v>
      </c>
      <c r="P712" t="s">
        <v>20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.5" x14ac:dyDescent="0.25">
      <c r="A713" t="s">
        <v>1460</v>
      </c>
      <c r="B713" s="3" t="s">
        <v>1461</v>
      </c>
      <c r="C713">
        <v>6200</v>
      </c>
      <c r="D713">
        <v>1260</v>
      </c>
      <c r="E713" s="7">
        <f t="shared" si="67"/>
        <v>20.322580645161288</v>
      </c>
      <c r="F713">
        <v>14</v>
      </c>
      <c r="G713">
        <f t="shared" si="66"/>
        <v>90</v>
      </c>
      <c r="H713" t="s">
        <v>108</v>
      </c>
      <c r="I713">
        <v>1453615200</v>
      </c>
      <c r="J713">
        <v>1453788000</v>
      </c>
      <c r="K713" t="b">
        <v>1</v>
      </c>
      <c r="L713" t="b">
        <v>1</v>
      </c>
      <c r="M713" t="s">
        <v>33</v>
      </c>
      <c r="N713" t="s">
        <v>107</v>
      </c>
      <c r="O713">
        <v>711</v>
      </c>
      <c r="P713" t="s">
        <v>14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.5" x14ac:dyDescent="0.25">
      <c r="A714" t="s">
        <v>1462</v>
      </c>
      <c r="B714" s="3" t="s">
        <v>1463</v>
      </c>
      <c r="C714">
        <v>800</v>
      </c>
      <c r="D714">
        <v>14725</v>
      </c>
      <c r="E714" s="7">
        <f t="shared" si="67"/>
        <v>1840.625</v>
      </c>
      <c r="F714">
        <v>202</v>
      </c>
      <c r="G714">
        <f t="shared" si="66"/>
        <v>72.896039603960389</v>
      </c>
      <c r="H714" t="s">
        <v>22</v>
      </c>
      <c r="I714">
        <v>1467954000</v>
      </c>
      <c r="J714">
        <v>1471496400</v>
      </c>
      <c r="K714" t="b">
        <v>0</v>
      </c>
      <c r="L714" t="b">
        <v>0</v>
      </c>
      <c r="M714" t="s">
        <v>33</v>
      </c>
      <c r="N714" t="s">
        <v>21</v>
      </c>
      <c r="O714">
        <v>712</v>
      </c>
      <c r="P714" t="s">
        <v>20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25">
      <c r="A715" t="s">
        <v>1464</v>
      </c>
      <c r="B715" s="3" t="s">
        <v>1465</v>
      </c>
      <c r="C715">
        <v>6900</v>
      </c>
      <c r="D715">
        <v>11174</v>
      </c>
      <c r="E715" s="7">
        <f t="shared" si="67"/>
        <v>161.94202898550725</v>
      </c>
      <c r="F715">
        <v>103</v>
      </c>
      <c r="G715">
        <f t="shared" si="66"/>
        <v>108.48543689320388</v>
      </c>
      <c r="H715" t="s">
        <v>22</v>
      </c>
      <c r="I715">
        <v>1471842000</v>
      </c>
      <c r="J715">
        <v>1472878800</v>
      </c>
      <c r="K715" t="b">
        <v>0</v>
      </c>
      <c r="L715" t="b">
        <v>0</v>
      </c>
      <c r="M715" t="s">
        <v>133</v>
      </c>
      <c r="N715" t="s">
        <v>21</v>
      </c>
      <c r="O715">
        <v>713</v>
      </c>
      <c r="P715" t="s">
        <v>20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25">
      <c r="A716" t="s">
        <v>1466</v>
      </c>
      <c r="B716" s="3" t="s">
        <v>1467</v>
      </c>
      <c r="C716">
        <v>38500</v>
      </c>
      <c r="D716">
        <v>182036</v>
      </c>
      <c r="E716" s="7">
        <f t="shared" si="67"/>
        <v>472.82077922077923</v>
      </c>
      <c r="F716">
        <v>1785</v>
      </c>
      <c r="G716">
        <f t="shared" si="66"/>
        <v>101.98095238095237</v>
      </c>
      <c r="H716" t="s">
        <v>22</v>
      </c>
      <c r="I716">
        <v>1408424400</v>
      </c>
      <c r="J716">
        <v>1408510800</v>
      </c>
      <c r="K716" t="b">
        <v>0</v>
      </c>
      <c r="L716" t="b">
        <v>0</v>
      </c>
      <c r="M716" t="s">
        <v>23</v>
      </c>
      <c r="N716" t="s">
        <v>21</v>
      </c>
      <c r="O716">
        <v>714</v>
      </c>
      <c r="P716" t="s">
        <v>20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25">
      <c r="A717" t="s">
        <v>1468</v>
      </c>
      <c r="B717" s="3" t="s">
        <v>1469</v>
      </c>
      <c r="C717">
        <v>118000</v>
      </c>
      <c r="D717">
        <v>28870</v>
      </c>
      <c r="E717" s="7">
        <f t="shared" si="67"/>
        <v>24.466101694915253</v>
      </c>
      <c r="F717">
        <v>656</v>
      </c>
      <c r="G717">
        <f t="shared" si="66"/>
        <v>44.009146341463413</v>
      </c>
      <c r="H717" t="s">
        <v>22</v>
      </c>
      <c r="I717">
        <v>1281157200</v>
      </c>
      <c r="J717">
        <v>1281589200</v>
      </c>
      <c r="K717" t="b">
        <v>0</v>
      </c>
      <c r="L717" t="b">
        <v>0</v>
      </c>
      <c r="M717" t="s">
        <v>292</v>
      </c>
      <c r="N717" t="s">
        <v>21</v>
      </c>
      <c r="O717">
        <v>715</v>
      </c>
      <c r="P717" t="s">
        <v>14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25">
      <c r="A718" t="s">
        <v>1470</v>
      </c>
      <c r="B718" s="3" t="s">
        <v>1471</v>
      </c>
      <c r="C718">
        <v>2000</v>
      </c>
      <c r="D718">
        <v>10353</v>
      </c>
      <c r="E718" s="7">
        <f t="shared" si="67"/>
        <v>517.65</v>
      </c>
      <c r="F718">
        <v>157</v>
      </c>
      <c r="G718">
        <f t="shared" si="66"/>
        <v>65.942675159235662</v>
      </c>
      <c r="H718" t="s">
        <v>22</v>
      </c>
      <c r="I718">
        <v>1373432400</v>
      </c>
      <c r="J718">
        <v>1375851600</v>
      </c>
      <c r="K718" t="b">
        <v>0</v>
      </c>
      <c r="L718" t="b">
        <v>1</v>
      </c>
      <c r="M718" t="s">
        <v>33</v>
      </c>
      <c r="N718" t="s">
        <v>21</v>
      </c>
      <c r="O718">
        <v>716</v>
      </c>
      <c r="P718" t="s">
        <v>20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.5" x14ac:dyDescent="0.25">
      <c r="A719" t="s">
        <v>1472</v>
      </c>
      <c r="B719" s="3" t="s">
        <v>1473</v>
      </c>
      <c r="C719">
        <v>5600</v>
      </c>
      <c r="D719">
        <v>13868</v>
      </c>
      <c r="E719" s="7">
        <f t="shared" si="67"/>
        <v>247.64285714285714</v>
      </c>
      <c r="F719">
        <v>555</v>
      </c>
      <c r="G719">
        <f t="shared" si="66"/>
        <v>24.987387387387386</v>
      </c>
      <c r="H719" t="s">
        <v>22</v>
      </c>
      <c r="I719">
        <v>1313989200</v>
      </c>
      <c r="J719">
        <v>1315803600</v>
      </c>
      <c r="K719" t="b">
        <v>0</v>
      </c>
      <c r="L719" t="b">
        <v>0</v>
      </c>
      <c r="M719" t="s">
        <v>42</v>
      </c>
      <c r="N719" t="s">
        <v>21</v>
      </c>
      <c r="O719">
        <v>717</v>
      </c>
      <c r="P719" t="s">
        <v>20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25">
      <c r="A720" t="s">
        <v>1474</v>
      </c>
      <c r="B720" s="3" t="s">
        <v>1475</v>
      </c>
      <c r="C720">
        <v>8300</v>
      </c>
      <c r="D720">
        <v>8317</v>
      </c>
      <c r="E720" s="7">
        <f t="shared" si="67"/>
        <v>100.20481927710843</v>
      </c>
      <c r="F720">
        <v>297</v>
      </c>
      <c r="G720">
        <f t="shared" si="66"/>
        <v>28.003367003367003</v>
      </c>
      <c r="H720" t="s">
        <v>22</v>
      </c>
      <c r="I720">
        <v>1371445200</v>
      </c>
      <c r="J720">
        <v>1373691600</v>
      </c>
      <c r="K720" t="b">
        <v>0</v>
      </c>
      <c r="L720" t="b">
        <v>0</v>
      </c>
      <c r="M720" t="s">
        <v>65</v>
      </c>
      <c r="N720" t="s">
        <v>21</v>
      </c>
      <c r="O720">
        <v>718</v>
      </c>
      <c r="P720" t="s">
        <v>20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25">
      <c r="A721" t="s">
        <v>1476</v>
      </c>
      <c r="B721" s="3" t="s">
        <v>1477</v>
      </c>
      <c r="C721">
        <v>6900</v>
      </c>
      <c r="D721">
        <v>10557</v>
      </c>
      <c r="E721" s="7">
        <f t="shared" si="67"/>
        <v>153</v>
      </c>
      <c r="F721">
        <v>123</v>
      </c>
      <c r="G721">
        <f t="shared" si="66"/>
        <v>85.829268292682926</v>
      </c>
      <c r="H721" t="s">
        <v>22</v>
      </c>
      <c r="I721">
        <v>1338267600</v>
      </c>
      <c r="J721">
        <v>1339218000</v>
      </c>
      <c r="K721" t="b">
        <v>0</v>
      </c>
      <c r="L721" t="b">
        <v>0</v>
      </c>
      <c r="M721" t="s">
        <v>119</v>
      </c>
      <c r="N721" t="s">
        <v>21</v>
      </c>
      <c r="O721">
        <v>719</v>
      </c>
      <c r="P721" t="s">
        <v>20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.5" x14ac:dyDescent="0.25">
      <c r="A722" t="s">
        <v>1478</v>
      </c>
      <c r="B722" s="3" t="s">
        <v>1479</v>
      </c>
      <c r="C722">
        <v>8700</v>
      </c>
      <c r="D722">
        <v>3227</v>
      </c>
      <c r="E722" s="7">
        <f t="shared" si="67"/>
        <v>37.091954022988503</v>
      </c>
      <c r="F722">
        <v>38</v>
      </c>
      <c r="G722">
        <f t="shared" si="66"/>
        <v>84.921052631578945</v>
      </c>
      <c r="H722" t="s">
        <v>37</v>
      </c>
      <c r="I722">
        <v>1519192800</v>
      </c>
      <c r="J722">
        <v>1520402400</v>
      </c>
      <c r="K722" t="b">
        <v>0</v>
      </c>
      <c r="L722" t="b">
        <v>1</v>
      </c>
      <c r="M722" t="s">
        <v>33</v>
      </c>
      <c r="N722" t="s">
        <v>36</v>
      </c>
      <c r="O722">
        <v>720</v>
      </c>
      <c r="P722" t="s">
        <v>74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25">
      <c r="A723" t="s">
        <v>1480</v>
      </c>
      <c r="B723" s="3" t="s">
        <v>1481</v>
      </c>
      <c r="C723">
        <v>123600</v>
      </c>
      <c r="D723">
        <v>5429</v>
      </c>
      <c r="E723" s="7">
        <f t="shared" si="67"/>
        <v>4.392394822006473</v>
      </c>
      <c r="F723">
        <v>60</v>
      </c>
      <c r="G723">
        <f t="shared" si="66"/>
        <v>90.483333333333334</v>
      </c>
      <c r="H723" t="s">
        <v>22</v>
      </c>
      <c r="I723">
        <v>1522818000</v>
      </c>
      <c r="J723">
        <v>1523336400</v>
      </c>
      <c r="K723" t="b">
        <v>0</v>
      </c>
      <c r="L723" t="b">
        <v>0</v>
      </c>
      <c r="M723" t="s">
        <v>23</v>
      </c>
      <c r="N723" t="s">
        <v>21</v>
      </c>
      <c r="O723">
        <v>721</v>
      </c>
      <c r="P723" t="s">
        <v>74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25">
      <c r="A724" t="s">
        <v>1482</v>
      </c>
      <c r="B724" s="3" t="s">
        <v>1483</v>
      </c>
      <c r="C724">
        <v>48500</v>
      </c>
      <c r="D724">
        <v>75906</v>
      </c>
      <c r="E724" s="7">
        <f t="shared" si="67"/>
        <v>156.50721649484535</v>
      </c>
      <c r="F724">
        <v>3036</v>
      </c>
      <c r="G724">
        <f t="shared" si="66"/>
        <v>25.00197628458498</v>
      </c>
      <c r="H724" t="s">
        <v>22</v>
      </c>
      <c r="I724">
        <v>1509948000</v>
      </c>
      <c r="J724">
        <v>1512280800</v>
      </c>
      <c r="K724" t="b">
        <v>0</v>
      </c>
      <c r="L724" t="b">
        <v>0</v>
      </c>
      <c r="M724" t="s">
        <v>42</v>
      </c>
      <c r="N724" t="s">
        <v>21</v>
      </c>
      <c r="O724">
        <v>722</v>
      </c>
      <c r="P724" t="s">
        <v>20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25">
      <c r="A725" t="s">
        <v>1484</v>
      </c>
      <c r="B725" s="3" t="s">
        <v>1485</v>
      </c>
      <c r="C725">
        <v>4900</v>
      </c>
      <c r="D725">
        <v>13250</v>
      </c>
      <c r="E725" s="7">
        <f t="shared" si="67"/>
        <v>270.40816326530609</v>
      </c>
      <c r="F725">
        <v>144</v>
      </c>
      <c r="G725">
        <f t="shared" si="66"/>
        <v>92.013888888888886</v>
      </c>
      <c r="H725" t="s">
        <v>27</v>
      </c>
      <c r="I725">
        <v>1456898400</v>
      </c>
      <c r="J725">
        <v>1458709200</v>
      </c>
      <c r="K725" t="b">
        <v>0</v>
      </c>
      <c r="L725" t="b">
        <v>0</v>
      </c>
      <c r="M725" t="s">
        <v>33</v>
      </c>
      <c r="N725" t="s">
        <v>26</v>
      </c>
      <c r="O725">
        <v>723</v>
      </c>
      <c r="P725" t="s">
        <v>20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.5" x14ac:dyDescent="0.25">
      <c r="A726" t="s">
        <v>1486</v>
      </c>
      <c r="B726" s="3" t="s">
        <v>1487</v>
      </c>
      <c r="C726">
        <v>8400</v>
      </c>
      <c r="D726">
        <v>11261</v>
      </c>
      <c r="E726" s="7">
        <f t="shared" si="67"/>
        <v>134.05952380952382</v>
      </c>
      <c r="F726">
        <v>121</v>
      </c>
      <c r="G726">
        <f t="shared" si="66"/>
        <v>93.066115702479337</v>
      </c>
      <c r="H726" t="s">
        <v>41</v>
      </c>
      <c r="I726">
        <v>1413954000</v>
      </c>
      <c r="J726">
        <v>1414126800</v>
      </c>
      <c r="K726" t="b">
        <v>0</v>
      </c>
      <c r="L726" t="b">
        <v>1</v>
      </c>
      <c r="M726" t="s">
        <v>33</v>
      </c>
      <c r="N726" t="s">
        <v>40</v>
      </c>
      <c r="O726">
        <v>724</v>
      </c>
      <c r="P726" t="s">
        <v>20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25">
      <c r="A727" t="s">
        <v>1488</v>
      </c>
      <c r="B727" s="3" t="s">
        <v>1489</v>
      </c>
      <c r="C727">
        <v>193200</v>
      </c>
      <c r="D727">
        <v>97369</v>
      </c>
      <c r="E727" s="7">
        <f t="shared" si="67"/>
        <v>50.398033126293996</v>
      </c>
      <c r="F727">
        <v>1596</v>
      </c>
      <c r="G727">
        <f t="shared" si="66"/>
        <v>61.008145363408524</v>
      </c>
      <c r="H727" t="s">
        <v>22</v>
      </c>
      <c r="I727">
        <v>1416031200</v>
      </c>
      <c r="J727">
        <v>1416204000</v>
      </c>
      <c r="K727" t="b">
        <v>0</v>
      </c>
      <c r="L727" t="b">
        <v>0</v>
      </c>
      <c r="M727" t="s">
        <v>292</v>
      </c>
      <c r="N727" t="s">
        <v>21</v>
      </c>
      <c r="O727">
        <v>725</v>
      </c>
      <c r="P727" t="s">
        <v>14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25">
      <c r="A728" t="s">
        <v>1490</v>
      </c>
      <c r="B728" s="3" t="s">
        <v>1491</v>
      </c>
      <c r="C728">
        <v>54300</v>
      </c>
      <c r="D728">
        <v>48227</v>
      </c>
      <c r="E728" s="7">
        <f t="shared" si="67"/>
        <v>88.815837937384899</v>
      </c>
      <c r="F728">
        <v>524</v>
      </c>
      <c r="G728">
        <f t="shared" si="66"/>
        <v>92.036259541984734</v>
      </c>
      <c r="H728" t="s">
        <v>22</v>
      </c>
      <c r="I728">
        <v>1287982800</v>
      </c>
      <c r="J728">
        <v>1288501200</v>
      </c>
      <c r="K728" t="b">
        <v>0</v>
      </c>
      <c r="L728" t="b">
        <v>1</v>
      </c>
      <c r="M728" t="s">
        <v>33</v>
      </c>
      <c r="N728" t="s">
        <v>21</v>
      </c>
      <c r="O728">
        <v>726</v>
      </c>
      <c r="P728" t="s">
        <v>74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25">
      <c r="A729" t="s">
        <v>1492</v>
      </c>
      <c r="B729" s="3" t="s">
        <v>1493</v>
      </c>
      <c r="C729">
        <v>8900</v>
      </c>
      <c r="D729">
        <v>14685</v>
      </c>
      <c r="E729" s="7">
        <f t="shared" si="67"/>
        <v>165</v>
      </c>
      <c r="F729">
        <v>181</v>
      </c>
      <c r="G729">
        <f t="shared" si="66"/>
        <v>81.132596685082873</v>
      </c>
      <c r="H729" t="s">
        <v>22</v>
      </c>
      <c r="I729">
        <v>1547964000</v>
      </c>
      <c r="J729">
        <v>1552971600</v>
      </c>
      <c r="K729" t="b">
        <v>0</v>
      </c>
      <c r="L729" t="b">
        <v>0</v>
      </c>
      <c r="M729" t="s">
        <v>28</v>
      </c>
      <c r="N729" t="s">
        <v>21</v>
      </c>
      <c r="O729">
        <v>727</v>
      </c>
      <c r="P729" t="s">
        <v>20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.5" x14ac:dyDescent="0.25">
      <c r="A730" t="s">
        <v>1494</v>
      </c>
      <c r="B730" s="3" t="s">
        <v>1495</v>
      </c>
      <c r="C730">
        <v>4200</v>
      </c>
      <c r="D730">
        <v>735</v>
      </c>
      <c r="E730" s="7">
        <f t="shared" si="67"/>
        <v>17.5</v>
      </c>
      <c r="F730">
        <v>10</v>
      </c>
      <c r="G730">
        <f t="shared" si="66"/>
        <v>73.5</v>
      </c>
      <c r="H730" t="s">
        <v>22</v>
      </c>
      <c r="I730">
        <v>1464152400</v>
      </c>
      <c r="J730">
        <v>1465102800</v>
      </c>
      <c r="K730" t="b">
        <v>0</v>
      </c>
      <c r="L730" t="b">
        <v>0</v>
      </c>
      <c r="M730" t="s">
        <v>33</v>
      </c>
      <c r="N730" t="s">
        <v>21</v>
      </c>
      <c r="O730">
        <v>728</v>
      </c>
      <c r="P730" t="s">
        <v>14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.5" x14ac:dyDescent="0.25">
      <c r="A731" t="s">
        <v>1496</v>
      </c>
      <c r="B731" s="3" t="s">
        <v>1497</v>
      </c>
      <c r="C731">
        <v>5600</v>
      </c>
      <c r="D731">
        <v>10397</v>
      </c>
      <c r="E731" s="7">
        <f t="shared" si="67"/>
        <v>185.66071428571428</v>
      </c>
      <c r="F731">
        <v>122</v>
      </c>
      <c r="G731">
        <f t="shared" si="66"/>
        <v>85.221311475409834</v>
      </c>
      <c r="H731" t="s">
        <v>22</v>
      </c>
      <c r="I731">
        <v>1359957600</v>
      </c>
      <c r="J731">
        <v>1360130400</v>
      </c>
      <c r="K731" t="b">
        <v>0</v>
      </c>
      <c r="L731" t="b">
        <v>0</v>
      </c>
      <c r="M731" t="s">
        <v>53</v>
      </c>
      <c r="N731" t="s">
        <v>21</v>
      </c>
      <c r="O731">
        <v>729</v>
      </c>
      <c r="P731" t="s">
        <v>20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25">
      <c r="A732" t="s">
        <v>1498</v>
      </c>
      <c r="B732" s="3" t="s">
        <v>1499</v>
      </c>
      <c r="C732">
        <v>28800</v>
      </c>
      <c r="D732">
        <v>118847</v>
      </c>
      <c r="E732" s="7">
        <f t="shared" si="67"/>
        <v>412.6631944444444</v>
      </c>
      <c r="F732">
        <v>1071</v>
      </c>
      <c r="G732">
        <f t="shared" si="66"/>
        <v>110.96825396825396</v>
      </c>
      <c r="H732" t="s">
        <v>16</v>
      </c>
      <c r="I732">
        <v>1432357200</v>
      </c>
      <c r="J732">
        <v>1432875600</v>
      </c>
      <c r="K732" t="b">
        <v>0</v>
      </c>
      <c r="L732" t="b">
        <v>0</v>
      </c>
      <c r="M732" t="s">
        <v>65</v>
      </c>
      <c r="N732" t="s">
        <v>15</v>
      </c>
      <c r="O732">
        <v>730</v>
      </c>
      <c r="P732" t="s">
        <v>20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25">
      <c r="A733" t="s">
        <v>1500</v>
      </c>
      <c r="B733" s="3" t="s">
        <v>1501</v>
      </c>
      <c r="C733">
        <v>8000</v>
      </c>
      <c r="D733">
        <v>7220</v>
      </c>
      <c r="E733" s="7">
        <f t="shared" si="67"/>
        <v>90.25</v>
      </c>
      <c r="F733">
        <v>219</v>
      </c>
      <c r="G733">
        <f t="shared" si="66"/>
        <v>32.968036529680369</v>
      </c>
      <c r="H733" t="s">
        <v>22</v>
      </c>
      <c r="I733">
        <v>1500786000</v>
      </c>
      <c r="J733">
        <v>1500872400</v>
      </c>
      <c r="K733" t="b">
        <v>0</v>
      </c>
      <c r="L733" t="b">
        <v>0</v>
      </c>
      <c r="M733" t="s">
        <v>28</v>
      </c>
      <c r="N733" t="s">
        <v>21</v>
      </c>
      <c r="O733">
        <v>731</v>
      </c>
      <c r="P733" t="s">
        <v>74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25">
      <c r="A734" t="s">
        <v>1502</v>
      </c>
      <c r="B734" s="3" t="s">
        <v>1503</v>
      </c>
      <c r="C734">
        <v>117000</v>
      </c>
      <c r="D734">
        <v>107622</v>
      </c>
      <c r="E734" s="7">
        <f t="shared" si="67"/>
        <v>91.984615384615381</v>
      </c>
      <c r="F734">
        <v>1121</v>
      </c>
      <c r="G734">
        <f t="shared" si="66"/>
        <v>96.005352363960753</v>
      </c>
      <c r="H734" t="s">
        <v>22</v>
      </c>
      <c r="I734">
        <v>1490158800</v>
      </c>
      <c r="J734">
        <v>1492146000</v>
      </c>
      <c r="K734" t="b">
        <v>0</v>
      </c>
      <c r="L734" t="b">
        <v>1</v>
      </c>
      <c r="M734" t="s">
        <v>23</v>
      </c>
      <c r="N734" t="s">
        <v>21</v>
      </c>
      <c r="O734">
        <v>732</v>
      </c>
      <c r="P734" t="s">
        <v>14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25">
      <c r="A735" t="s">
        <v>1504</v>
      </c>
      <c r="B735" s="3" t="s">
        <v>1505</v>
      </c>
      <c r="C735">
        <v>15800</v>
      </c>
      <c r="D735">
        <v>83267</v>
      </c>
      <c r="E735" s="7">
        <f t="shared" si="67"/>
        <v>527.00632911392404</v>
      </c>
      <c r="F735">
        <v>980</v>
      </c>
      <c r="G735">
        <f t="shared" si="66"/>
        <v>84.96632653061225</v>
      </c>
      <c r="H735" t="s">
        <v>22</v>
      </c>
      <c r="I735">
        <v>1406178000</v>
      </c>
      <c r="J735">
        <v>1407301200</v>
      </c>
      <c r="K735" t="b">
        <v>0</v>
      </c>
      <c r="L735" t="b">
        <v>0</v>
      </c>
      <c r="M735" t="s">
        <v>148</v>
      </c>
      <c r="N735" t="s">
        <v>21</v>
      </c>
      <c r="O735">
        <v>733</v>
      </c>
      <c r="P735" t="s">
        <v>20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25">
      <c r="A736" t="s">
        <v>1506</v>
      </c>
      <c r="B736" s="3" t="s">
        <v>1507</v>
      </c>
      <c r="C736">
        <v>4200</v>
      </c>
      <c r="D736">
        <v>13404</v>
      </c>
      <c r="E736" s="7">
        <f t="shared" si="67"/>
        <v>319.14285714285711</v>
      </c>
      <c r="F736">
        <v>536</v>
      </c>
      <c r="G736">
        <f t="shared" si="66"/>
        <v>25.007462686567163</v>
      </c>
      <c r="H736" t="s">
        <v>22</v>
      </c>
      <c r="I736">
        <v>1485583200</v>
      </c>
      <c r="J736">
        <v>1486620000</v>
      </c>
      <c r="K736" t="b">
        <v>0</v>
      </c>
      <c r="L736" t="b">
        <v>1</v>
      </c>
      <c r="M736" t="s">
        <v>33</v>
      </c>
      <c r="N736" t="s">
        <v>21</v>
      </c>
      <c r="O736">
        <v>734</v>
      </c>
      <c r="P736" t="s">
        <v>20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1.5" x14ac:dyDescent="0.25">
      <c r="A737" t="s">
        <v>1508</v>
      </c>
      <c r="B737" s="3" t="s">
        <v>1509</v>
      </c>
      <c r="C737">
        <v>37100</v>
      </c>
      <c r="D737">
        <v>131404</v>
      </c>
      <c r="E737" s="7">
        <f t="shared" si="67"/>
        <v>354.18867924528303</v>
      </c>
      <c r="F737">
        <v>1991</v>
      </c>
      <c r="G737">
        <f t="shared" si="66"/>
        <v>65.998995479658461</v>
      </c>
      <c r="H737" t="s">
        <v>22</v>
      </c>
      <c r="I737">
        <v>1459314000</v>
      </c>
      <c r="J737">
        <v>1459918800</v>
      </c>
      <c r="K737" t="b">
        <v>0</v>
      </c>
      <c r="L737" t="b">
        <v>0</v>
      </c>
      <c r="M737" t="s">
        <v>122</v>
      </c>
      <c r="N737" t="s">
        <v>21</v>
      </c>
      <c r="O737">
        <v>735</v>
      </c>
      <c r="P737" t="s">
        <v>20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25">
      <c r="A738" t="s">
        <v>1510</v>
      </c>
      <c r="B738" s="3" t="s">
        <v>1511</v>
      </c>
      <c r="C738">
        <v>7700</v>
      </c>
      <c r="D738">
        <v>2533</v>
      </c>
      <c r="E738" s="7">
        <f t="shared" si="67"/>
        <v>32.896103896103895</v>
      </c>
      <c r="F738">
        <v>29</v>
      </c>
      <c r="G738">
        <f t="shared" si="66"/>
        <v>87.34482758620689</v>
      </c>
      <c r="H738" t="s">
        <v>22</v>
      </c>
      <c r="I738">
        <v>1424412000</v>
      </c>
      <c r="J738">
        <v>1424757600</v>
      </c>
      <c r="K738" t="b">
        <v>0</v>
      </c>
      <c r="L738" t="b">
        <v>0</v>
      </c>
      <c r="M738" t="s">
        <v>68</v>
      </c>
      <c r="N738" t="s">
        <v>21</v>
      </c>
      <c r="O738">
        <v>736</v>
      </c>
      <c r="P738" t="s">
        <v>74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.5" x14ac:dyDescent="0.25">
      <c r="A739" t="s">
        <v>1512</v>
      </c>
      <c r="B739" s="3" t="s">
        <v>1513</v>
      </c>
      <c r="C739">
        <v>3700</v>
      </c>
      <c r="D739">
        <v>5028</v>
      </c>
      <c r="E739" s="7">
        <f t="shared" si="67"/>
        <v>135.8918918918919</v>
      </c>
      <c r="F739">
        <v>180</v>
      </c>
      <c r="G739">
        <f t="shared" si="66"/>
        <v>27.933333333333334</v>
      </c>
      <c r="H739" t="s">
        <v>22</v>
      </c>
      <c r="I739">
        <v>1478844000</v>
      </c>
      <c r="J739">
        <v>1479880800</v>
      </c>
      <c r="K739" t="b">
        <v>0</v>
      </c>
      <c r="L739" t="b">
        <v>0</v>
      </c>
      <c r="M739" t="s">
        <v>60</v>
      </c>
      <c r="N739" t="s">
        <v>21</v>
      </c>
      <c r="O739">
        <v>737</v>
      </c>
      <c r="P739" t="s">
        <v>20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25">
      <c r="A740" t="s">
        <v>1032</v>
      </c>
      <c r="B740" s="3" t="s">
        <v>1514</v>
      </c>
      <c r="C740">
        <v>74700</v>
      </c>
      <c r="D740">
        <v>1557</v>
      </c>
      <c r="E740" s="7">
        <f t="shared" si="67"/>
        <v>2.0843373493975905</v>
      </c>
      <c r="F740">
        <v>15</v>
      </c>
      <c r="G740">
        <f t="shared" si="66"/>
        <v>103.8</v>
      </c>
      <c r="H740" t="s">
        <v>22</v>
      </c>
      <c r="I740">
        <v>1416117600</v>
      </c>
      <c r="J740">
        <v>1418018400</v>
      </c>
      <c r="K740" t="b">
        <v>0</v>
      </c>
      <c r="L740" t="b">
        <v>1</v>
      </c>
      <c r="M740" t="s">
        <v>33</v>
      </c>
      <c r="N740" t="s">
        <v>21</v>
      </c>
      <c r="O740">
        <v>738</v>
      </c>
      <c r="P740" t="s">
        <v>14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25">
      <c r="A741" t="s">
        <v>1515</v>
      </c>
      <c r="B741" s="3" t="s">
        <v>1516</v>
      </c>
      <c r="C741">
        <v>10000</v>
      </c>
      <c r="D741">
        <v>6100</v>
      </c>
      <c r="E741" s="7">
        <f t="shared" si="67"/>
        <v>61</v>
      </c>
      <c r="F741">
        <v>191</v>
      </c>
      <c r="G741">
        <f t="shared" si="66"/>
        <v>31.937172774869111</v>
      </c>
      <c r="H741" t="s">
        <v>22</v>
      </c>
      <c r="I741">
        <v>1340946000</v>
      </c>
      <c r="J741">
        <v>1341032400</v>
      </c>
      <c r="K741" t="b">
        <v>0</v>
      </c>
      <c r="L741" t="b">
        <v>0</v>
      </c>
      <c r="M741" t="s">
        <v>60</v>
      </c>
      <c r="N741" t="s">
        <v>21</v>
      </c>
      <c r="O741">
        <v>739</v>
      </c>
      <c r="P741" t="s">
        <v>14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25">
      <c r="A742" t="s">
        <v>1517</v>
      </c>
      <c r="B742" s="3" t="s">
        <v>1518</v>
      </c>
      <c r="C742">
        <v>5300</v>
      </c>
      <c r="D742">
        <v>1592</v>
      </c>
      <c r="E742" s="7">
        <f t="shared" si="67"/>
        <v>30.037735849056602</v>
      </c>
      <c r="F742">
        <v>16</v>
      </c>
      <c r="G742">
        <f t="shared" si="66"/>
        <v>99.5</v>
      </c>
      <c r="H742" t="s">
        <v>22</v>
      </c>
      <c r="I742">
        <v>1486101600</v>
      </c>
      <c r="J742">
        <v>1486360800</v>
      </c>
      <c r="K742" t="b">
        <v>0</v>
      </c>
      <c r="L742" t="b">
        <v>0</v>
      </c>
      <c r="M742" t="s">
        <v>33</v>
      </c>
      <c r="N742" t="s">
        <v>21</v>
      </c>
      <c r="O742">
        <v>740</v>
      </c>
      <c r="P742" t="s">
        <v>14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25">
      <c r="A743" t="s">
        <v>628</v>
      </c>
      <c r="B743" s="3" t="s">
        <v>1519</v>
      </c>
      <c r="C743">
        <v>1200</v>
      </c>
      <c r="D743">
        <v>14150</v>
      </c>
      <c r="E743" s="7">
        <f t="shared" si="67"/>
        <v>1179.1666666666665</v>
      </c>
      <c r="F743">
        <v>130</v>
      </c>
      <c r="G743">
        <f t="shared" si="66"/>
        <v>108.84615384615384</v>
      </c>
      <c r="H743" t="s">
        <v>22</v>
      </c>
      <c r="I743">
        <v>1274590800</v>
      </c>
      <c r="J743">
        <v>1274677200</v>
      </c>
      <c r="K743" t="b">
        <v>0</v>
      </c>
      <c r="L743" t="b">
        <v>0</v>
      </c>
      <c r="M743" t="s">
        <v>33</v>
      </c>
      <c r="N743" t="s">
        <v>21</v>
      </c>
      <c r="O743">
        <v>741</v>
      </c>
      <c r="P743" t="s">
        <v>20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25">
      <c r="A744" t="s">
        <v>1520</v>
      </c>
      <c r="B744" s="3" t="s">
        <v>1521</v>
      </c>
      <c r="C744">
        <v>1200</v>
      </c>
      <c r="D744">
        <v>13513</v>
      </c>
      <c r="E744" s="7">
        <f t="shared" si="67"/>
        <v>1126.0833333333335</v>
      </c>
      <c r="F744">
        <v>122</v>
      </c>
      <c r="G744">
        <f t="shared" si="66"/>
        <v>110.76229508196721</v>
      </c>
      <c r="H744" t="s">
        <v>22</v>
      </c>
      <c r="I744">
        <v>1263880800</v>
      </c>
      <c r="J744">
        <v>1267509600</v>
      </c>
      <c r="K744" t="b">
        <v>0</v>
      </c>
      <c r="L744" t="b">
        <v>0</v>
      </c>
      <c r="M744" t="s">
        <v>50</v>
      </c>
      <c r="N744" t="s">
        <v>21</v>
      </c>
      <c r="O744">
        <v>742</v>
      </c>
      <c r="P744" t="s">
        <v>20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.5" x14ac:dyDescent="0.25">
      <c r="A745" t="s">
        <v>1522</v>
      </c>
      <c r="B745" s="3" t="s">
        <v>1523</v>
      </c>
      <c r="C745">
        <v>3900</v>
      </c>
      <c r="D745">
        <v>504</v>
      </c>
      <c r="E745" s="7">
        <f t="shared" si="67"/>
        <v>12.923076923076923</v>
      </c>
      <c r="F745">
        <v>17</v>
      </c>
      <c r="G745">
        <f t="shared" si="66"/>
        <v>29.647058823529413</v>
      </c>
      <c r="H745" t="s">
        <v>22</v>
      </c>
      <c r="I745">
        <v>1445403600</v>
      </c>
      <c r="J745">
        <v>1445922000</v>
      </c>
      <c r="K745" t="b">
        <v>0</v>
      </c>
      <c r="L745" t="b">
        <v>1</v>
      </c>
      <c r="M745" t="s">
        <v>33</v>
      </c>
      <c r="N745" t="s">
        <v>21</v>
      </c>
      <c r="O745">
        <v>743</v>
      </c>
      <c r="P745" t="s">
        <v>14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25">
      <c r="A746" t="s">
        <v>1524</v>
      </c>
      <c r="B746" s="3" t="s">
        <v>1525</v>
      </c>
      <c r="C746">
        <v>2000</v>
      </c>
      <c r="D746">
        <v>14240</v>
      </c>
      <c r="E746" s="7">
        <f t="shared" si="67"/>
        <v>712</v>
      </c>
      <c r="F746">
        <v>140</v>
      </c>
      <c r="G746">
        <f t="shared" si="66"/>
        <v>101.71428571428571</v>
      </c>
      <c r="H746" t="s">
        <v>22</v>
      </c>
      <c r="I746">
        <v>1533877200</v>
      </c>
      <c r="J746">
        <v>1534050000</v>
      </c>
      <c r="K746" t="b">
        <v>0</v>
      </c>
      <c r="L746" t="b">
        <v>1</v>
      </c>
      <c r="M746" t="s">
        <v>33</v>
      </c>
      <c r="N746" t="s">
        <v>21</v>
      </c>
      <c r="O746">
        <v>744</v>
      </c>
      <c r="P746" t="s">
        <v>20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.5" x14ac:dyDescent="0.25">
      <c r="A747" t="s">
        <v>1526</v>
      </c>
      <c r="B747" s="3" t="s">
        <v>1527</v>
      </c>
      <c r="C747">
        <v>6900</v>
      </c>
      <c r="D747">
        <v>2091</v>
      </c>
      <c r="E747" s="7">
        <f t="shared" si="67"/>
        <v>30.304347826086957</v>
      </c>
      <c r="F747">
        <v>34</v>
      </c>
      <c r="G747">
        <f t="shared" si="66"/>
        <v>61.5</v>
      </c>
      <c r="H747" t="s">
        <v>22</v>
      </c>
      <c r="I747">
        <v>1275195600</v>
      </c>
      <c r="J747">
        <v>1277528400</v>
      </c>
      <c r="K747" t="b">
        <v>0</v>
      </c>
      <c r="L747" t="b">
        <v>0</v>
      </c>
      <c r="M747" t="s">
        <v>65</v>
      </c>
      <c r="N747" t="s">
        <v>21</v>
      </c>
      <c r="O747">
        <v>745</v>
      </c>
      <c r="P747" t="s">
        <v>14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25">
      <c r="A748" t="s">
        <v>1528</v>
      </c>
      <c r="B748" s="3" t="s">
        <v>1529</v>
      </c>
      <c r="C748">
        <v>55800</v>
      </c>
      <c r="D748">
        <v>118580</v>
      </c>
      <c r="E748" s="7">
        <f t="shared" si="67"/>
        <v>212.50896057347671</v>
      </c>
      <c r="F748">
        <v>3388</v>
      </c>
      <c r="G748">
        <f t="shared" si="66"/>
        <v>35</v>
      </c>
      <c r="H748" t="s">
        <v>22</v>
      </c>
      <c r="I748">
        <v>1318136400</v>
      </c>
      <c r="J748">
        <v>1318568400</v>
      </c>
      <c r="K748" t="b">
        <v>0</v>
      </c>
      <c r="L748" t="b">
        <v>0</v>
      </c>
      <c r="M748" t="s">
        <v>28</v>
      </c>
      <c r="N748" t="s">
        <v>21</v>
      </c>
      <c r="O748">
        <v>746</v>
      </c>
      <c r="P748" t="s">
        <v>20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25">
      <c r="A749" t="s">
        <v>1530</v>
      </c>
      <c r="B749" s="3" t="s">
        <v>1531</v>
      </c>
      <c r="C749">
        <v>4900</v>
      </c>
      <c r="D749">
        <v>11214</v>
      </c>
      <c r="E749" s="7">
        <f t="shared" si="67"/>
        <v>228.85714285714286</v>
      </c>
      <c r="F749">
        <v>280</v>
      </c>
      <c r="G749">
        <f t="shared" si="66"/>
        <v>40.049999999999997</v>
      </c>
      <c r="H749" t="s">
        <v>22</v>
      </c>
      <c r="I749">
        <v>1283403600</v>
      </c>
      <c r="J749">
        <v>1284354000</v>
      </c>
      <c r="K749" t="b">
        <v>0</v>
      </c>
      <c r="L749" t="b">
        <v>0</v>
      </c>
      <c r="M749" t="s">
        <v>33</v>
      </c>
      <c r="N749" t="s">
        <v>21</v>
      </c>
      <c r="O749">
        <v>747</v>
      </c>
      <c r="P749" t="s">
        <v>20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25">
      <c r="A750" t="s">
        <v>1532</v>
      </c>
      <c r="B750" s="3" t="s">
        <v>1533</v>
      </c>
      <c r="C750">
        <v>194900</v>
      </c>
      <c r="D750">
        <v>68137</v>
      </c>
      <c r="E750" s="7">
        <f t="shared" si="67"/>
        <v>34.959979476654695</v>
      </c>
      <c r="F750">
        <v>614</v>
      </c>
      <c r="G750">
        <f t="shared" si="66"/>
        <v>110.97231270358306</v>
      </c>
      <c r="H750" t="s">
        <v>22</v>
      </c>
      <c r="I750">
        <v>1267423200</v>
      </c>
      <c r="J750">
        <v>1269579600</v>
      </c>
      <c r="K750" t="b">
        <v>0</v>
      </c>
      <c r="L750" t="b">
        <v>1</v>
      </c>
      <c r="M750" t="s">
        <v>71</v>
      </c>
      <c r="N750" t="s">
        <v>21</v>
      </c>
      <c r="O750">
        <v>748</v>
      </c>
      <c r="P750" t="s">
        <v>74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25">
      <c r="A751" t="s">
        <v>1534</v>
      </c>
      <c r="B751" s="3" t="s">
        <v>1535</v>
      </c>
      <c r="C751">
        <v>8600</v>
      </c>
      <c r="D751">
        <v>13527</v>
      </c>
      <c r="E751" s="7">
        <f t="shared" si="67"/>
        <v>157.29069767441862</v>
      </c>
      <c r="F751">
        <v>366</v>
      </c>
      <c r="G751">
        <f t="shared" si="66"/>
        <v>36.959016393442624</v>
      </c>
      <c r="H751" t="s">
        <v>108</v>
      </c>
      <c r="I751">
        <v>1412744400</v>
      </c>
      <c r="J751">
        <v>1413781200</v>
      </c>
      <c r="K751" t="b">
        <v>0</v>
      </c>
      <c r="L751" t="b">
        <v>1</v>
      </c>
      <c r="M751" t="s">
        <v>65</v>
      </c>
      <c r="N751" t="s">
        <v>107</v>
      </c>
      <c r="O751">
        <v>749</v>
      </c>
      <c r="P751" t="s">
        <v>20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25">
      <c r="A752" t="s">
        <v>1536</v>
      </c>
      <c r="B752" s="3" t="s">
        <v>1537</v>
      </c>
      <c r="C752">
        <v>100</v>
      </c>
      <c r="D752">
        <v>1</v>
      </c>
      <c r="E752" s="7">
        <f t="shared" si="67"/>
        <v>1</v>
      </c>
      <c r="F752">
        <v>1</v>
      </c>
      <c r="G752">
        <f t="shared" si="66"/>
        <v>1</v>
      </c>
      <c r="H752" t="s">
        <v>41</v>
      </c>
      <c r="I752">
        <v>1277960400</v>
      </c>
      <c r="J752">
        <v>1280120400</v>
      </c>
      <c r="K752" t="b">
        <v>0</v>
      </c>
      <c r="L752" t="b">
        <v>0</v>
      </c>
      <c r="M752" t="s">
        <v>50</v>
      </c>
      <c r="N752" t="s">
        <v>40</v>
      </c>
      <c r="O752">
        <v>750</v>
      </c>
      <c r="P752" t="s">
        <v>14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25">
      <c r="A753" t="s">
        <v>1538</v>
      </c>
      <c r="B753" s="3" t="s">
        <v>1539</v>
      </c>
      <c r="C753">
        <v>3600</v>
      </c>
      <c r="D753">
        <v>8363</v>
      </c>
      <c r="E753" s="7">
        <f t="shared" si="67"/>
        <v>232.30555555555554</v>
      </c>
      <c r="F753">
        <v>270</v>
      </c>
      <c r="G753">
        <f t="shared" si="66"/>
        <v>30.974074074074075</v>
      </c>
      <c r="H753" t="s">
        <v>22</v>
      </c>
      <c r="I753">
        <v>1458190800</v>
      </c>
      <c r="J753">
        <v>1459486800</v>
      </c>
      <c r="K753" t="b">
        <v>1</v>
      </c>
      <c r="L753" t="b">
        <v>1</v>
      </c>
      <c r="M753" t="s">
        <v>68</v>
      </c>
      <c r="N753" t="s">
        <v>21</v>
      </c>
      <c r="O753">
        <v>751</v>
      </c>
      <c r="P753" t="s">
        <v>20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25">
      <c r="A754" t="s">
        <v>1540</v>
      </c>
      <c r="B754" s="3" t="s">
        <v>1541</v>
      </c>
      <c r="C754">
        <v>5800</v>
      </c>
      <c r="D754">
        <v>5362</v>
      </c>
      <c r="E754" s="7">
        <f t="shared" si="67"/>
        <v>92.448275862068968</v>
      </c>
      <c r="F754">
        <v>114</v>
      </c>
      <c r="G754">
        <f t="shared" si="66"/>
        <v>47.035087719298247</v>
      </c>
      <c r="H754" t="s">
        <v>22</v>
      </c>
      <c r="I754">
        <v>1280984400</v>
      </c>
      <c r="J754">
        <v>1282539600</v>
      </c>
      <c r="K754" t="b">
        <v>0</v>
      </c>
      <c r="L754" t="b">
        <v>1</v>
      </c>
      <c r="M754" t="s">
        <v>33</v>
      </c>
      <c r="N754" t="s">
        <v>21</v>
      </c>
      <c r="O754">
        <v>752</v>
      </c>
      <c r="P754" t="s">
        <v>74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25">
      <c r="A755" t="s">
        <v>1542</v>
      </c>
      <c r="B755" s="3" t="s">
        <v>1543</v>
      </c>
      <c r="C755">
        <v>4700</v>
      </c>
      <c r="D755">
        <v>12065</v>
      </c>
      <c r="E755" s="7">
        <f t="shared" si="67"/>
        <v>256.70212765957444</v>
      </c>
      <c r="F755">
        <v>137</v>
      </c>
      <c r="G755">
        <f t="shared" si="66"/>
        <v>88.065693430656935</v>
      </c>
      <c r="H755" t="s">
        <v>22</v>
      </c>
      <c r="I755">
        <v>1274590800</v>
      </c>
      <c r="J755">
        <v>1275886800</v>
      </c>
      <c r="K755" t="b">
        <v>0</v>
      </c>
      <c r="L755" t="b">
        <v>0</v>
      </c>
      <c r="M755" t="s">
        <v>122</v>
      </c>
      <c r="N755" t="s">
        <v>21</v>
      </c>
      <c r="O755">
        <v>753</v>
      </c>
      <c r="P755" t="s">
        <v>20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25">
      <c r="A756" t="s">
        <v>1544</v>
      </c>
      <c r="B756" s="3" t="s">
        <v>1545</v>
      </c>
      <c r="C756">
        <v>70400</v>
      </c>
      <c r="D756">
        <v>118603</v>
      </c>
      <c r="E756" s="7">
        <f t="shared" si="67"/>
        <v>168.47017045454547</v>
      </c>
      <c r="F756">
        <v>3205</v>
      </c>
      <c r="G756">
        <f t="shared" si="66"/>
        <v>37.005616224648989</v>
      </c>
      <c r="H756" t="s">
        <v>22</v>
      </c>
      <c r="I756">
        <v>1351400400</v>
      </c>
      <c r="J756">
        <v>1355983200</v>
      </c>
      <c r="K756" t="b">
        <v>0</v>
      </c>
      <c r="L756" t="b">
        <v>0</v>
      </c>
      <c r="M756" t="s">
        <v>33</v>
      </c>
      <c r="N756" t="s">
        <v>21</v>
      </c>
      <c r="O756">
        <v>754</v>
      </c>
      <c r="P756" t="s">
        <v>20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25">
      <c r="A757" t="s">
        <v>1546</v>
      </c>
      <c r="B757" s="3" t="s">
        <v>1547</v>
      </c>
      <c r="C757">
        <v>4500</v>
      </c>
      <c r="D757">
        <v>7496</v>
      </c>
      <c r="E757" s="7">
        <f t="shared" si="67"/>
        <v>166.57777777777778</v>
      </c>
      <c r="F757">
        <v>288</v>
      </c>
      <c r="G757">
        <f t="shared" si="66"/>
        <v>26.027777777777779</v>
      </c>
      <c r="H757" t="s">
        <v>37</v>
      </c>
      <c r="I757">
        <v>1514354400</v>
      </c>
      <c r="J757">
        <v>1515391200</v>
      </c>
      <c r="K757" t="b">
        <v>0</v>
      </c>
      <c r="L757" t="b">
        <v>1</v>
      </c>
      <c r="M757" t="s">
        <v>33</v>
      </c>
      <c r="N757" t="s">
        <v>36</v>
      </c>
      <c r="O757">
        <v>755</v>
      </c>
      <c r="P757" t="s">
        <v>20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25">
      <c r="A758" t="s">
        <v>1548</v>
      </c>
      <c r="B758" s="3" t="s">
        <v>1549</v>
      </c>
      <c r="C758">
        <v>1300</v>
      </c>
      <c r="D758">
        <v>10037</v>
      </c>
      <c r="E758" s="7">
        <f t="shared" si="67"/>
        <v>772.07692307692309</v>
      </c>
      <c r="F758">
        <v>148</v>
      </c>
      <c r="G758">
        <f t="shared" si="66"/>
        <v>67.817567567567565</v>
      </c>
      <c r="H758" t="s">
        <v>22</v>
      </c>
      <c r="I758">
        <v>1421733600</v>
      </c>
      <c r="J758">
        <v>1422252000</v>
      </c>
      <c r="K758" t="b">
        <v>0</v>
      </c>
      <c r="L758" t="b">
        <v>0</v>
      </c>
      <c r="M758" t="s">
        <v>33</v>
      </c>
      <c r="N758" t="s">
        <v>21</v>
      </c>
      <c r="O758">
        <v>756</v>
      </c>
      <c r="P758" t="s">
        <v>20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25">
      <c r="A759" t="s">
        <v>1550</v>
      </c>
      <c r="B759" s="3" t="s">
        <v>1551</v>
      </c>
      <c r="C759">
        <v>1400</v>
      </c>
      <c r="D759">
        <v>5696</v>
      </c>
      <c r="E759" s="7">
        <f t="shared" si="67"/>
        <v>406.85714285714283</v>
      </c>
      <c r="F759">
        <v>114</v>
      </c>
      <c r="G759">
        <f t="shared" si="66"/>
        <v>49.964912280701753</v>
      </c>
      <c r="H759" t="s">
        <v>22</v>
      </c>
      <c r="I759">
        <v>1305176400</v>
      </c>
      <c r="J759">
        <v>1305522000</v>
      </c>
      <c r="K759" t="b">
        <v>0</v>
      </c>
      <c r="L759" t="b">
        <v>0</v>
      </c>
      <c r="M759" t="s">
        <v>53</v>
      </c>
      <c r="N759" t="s">
        <v>21</v>
      </c>
      <c r="O759">
        <v>757</v>
      </c>
      <c r="P759" t="s">
        <v>20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25">
      <c r="A760" t="s">
        <v>1552</v>
      </c>
      <c r="B760" s="3" t="s">
        <v>1553</v>
      </c>
      <c r="C760">
        <v>29600</v>
      </c>
      <c r="D760">
        <v>167005</v>
      </c>
      <c r="E760" s="7">
        <f t="shared" si="67"/>
        <v>564.20608108108115</v>
      </c>
      <c r="F760">
        <v>1518</v>
      </c>
      <c r="G760">
        <f t="shared" si="66"/>
        <v>110.01646903820817</v>
      </c>
      <c r="H760" t="s">
        <v>16</v>
      </c>
      <c r="I760">
        <v>1414126800</v>
      </c>
      <c r="J760">
        <v>1414904400</v>
      </c>
      <c r="K760" t="b">
        <v>0</v>
      </c>
      <c r="L760" t="b">
        <v>0</v>
      </c>
      <c r="M760" t="s">
        <v>23</v>
      </c>
      <c r="N760" t="s">
        <v>15</v>
      </c>
      <c r="O760">
        <v>758</v>
      </c>
      <c r="P760" t="s">
        <v>20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.5" x14ac:dyDescent="0.25">
      <c r="A761" t="s">
        <v>1554</v>
      </c>
      <c r="B761" s="3" t="s">
        <v>1555</v>
      </c>
      <c r="C761">
        <v>167500</v>
      </c>
      <c r="D761">
        <v>114615</v>
      </c>
      <c r="E761" s="7">
        <f t="shared" si="67"/>
        <v>68.426865671641792</v>
      </c>
      <c r="F761">
        <v>1274</v>
      </c>
      <c r="G761">
        <f t="shared" si="66"/>
        <v>89.964678178963894</v>
      </c>
      <c r="H761" t="s">
        <v>22</v>
      </c>
      <c r="I761">
        <v>1517810400</v>
      </c>
      <c r="J761">
        <v>1520402400</v>
      </c>
      <c r="K761" t="b">
        <v>0</v>
      </c>
      <c r="L761" t="b">
        <v>0</v>
      </c>
      <c r="M761" t="s">
        <v>50</v>
      </c>
      <c r="N761" t="s">
        <v>21</v>
      </c>
      <c r="O761">
        <v>759</v>
      </c>
      <c r="P761" t="s">
        <v>14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25">
      <c r="A762" t="s">
        <v>1556</v>
      </c>
      <c r="B762" s="3" t="s">
        <v>1557</v>
      </c>
      <c r="C762">
        <v>48300</v>
      </c>
      <c r="D762">
        <v>16592</v>
      </c>
      <c r="E762" s="7">
        <f t="shared" si="67"/>
        <v>34.351966873706004</v>
      </c>
      <c r="F762">
        <v>210</v>
      </c>
      <c r="G762">
        <f t="shared" si="66"/>
        <v>79.009523809523813</v>
      </c>
      <c r="H762" t="s">
        <v>108</v>
      </c>
      <c r="I762">
        <v>1564635600</v>
      </c>
      <c r="J762">
        <v>1567141200</v>
      </c>
      <c r="K762" t="b">
        <v>0</v>
      </c>
      <c r="L762" t="b">
        <v>1</v>
      </c>
      <c r="M762" t="s">
        <v>89</v>
      </c>
      <c r="N762" t="s">
        <v>107</v>
      </c>
      <c r="O762">
        <v>760</v>
      </c>
      <c r="P762" t="s">
        <v>14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25">
      <c r="A763" t="s">
        <v>1558</v>
      </c>
      <c r="B763" s="3" t="s">
        <v>1559</v>
      </c>
      <c r="C763">
        <v>2200</v>
      </c>
      <c r="D763">
        <v>14420</v>
      </c>
      <c r="E763" s="7">
        <f t="shared" si="67"/>
        <v>655.4545454545455</v>
      </c>
      <c r="F763">
        <v>166</v>
      </c>
      <c r="G763">
        <f t="shared" si="66"/>
        <v>86.867469879518069</v>
      </c>
      <c r="H763" t="s">
        <v>22</v>
      </c>
      <c r="I763">
        <v>1500699600</v>
      </c>
      <c r="J763">
        <v>1501131600</v>
      </c>
      <c r="K763" t="b">
        <v>0</v>
      </c>
      <c r="L763" t="b">
        <v>0</v>
      </c>
      <c r="M763" t="s">
        <v>23</v>
      </c>
      <c r="N763" t="s">
        <v>21</v>
      </c>
      <c r="O763">
        <v>761</v>
      </c>
      <c r="P763" t="s">
        <v>20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25">
      <c r="A764" t="s">
        <v>668</v>
      </c>
      <c r="B764" s="3" t="s">
        <v>1560</v>
      </c>
      <c r="C764">
        <v>3500</v>
      </c>
      <c r="D764">
        <v>6204</v>
      </c>
      <c r="E764" s="7">
        <f t="shared" si="67"/>
        <v>177.25714285714284</v>
      </c>
      <c r="F764">
        <v>100</v>
      </c>
      <c r="G764">
        <f t="shared" si="66"/>
        <v>62.04</v>
      </c>
      <c r="H764" t="s">
        <v>27</v>
      </c>
      <c r="I764">
        <v>1354082400</v>
      </c>
      <c r="J764">
        <v>1355032800</v>
      </c>
      <c r="K764" t="b">
        <v>0</v>
      </c>
      <c r="L764" t="b">
        <v>0</v>
      </c>
      <c r="M764" t="s">
        <v>159</v>
      </c>
      <c r="N764" t="s">
        <v>26</v>
      </c>
      <c r="O764">
        <v>762</v>
      </c>
      <c r="P764" t="s">
        <v>20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25">
      <c r="A765" t="s">
        <v>1561</v>
      </c>
      <c r="B765" s="3" t="s">
        <v>1562</v>
      </c>
      <c r="C765">
        <v>5600</v>
      </c>
      <c r="D765">
        <v>6338</v>
      </c>
      <c r="E765" s="7">
        <f t="shared" si="67"/>
        <v>113.17857142857144</v>
      </c>
      <c r="F765">
        <v>235</v>
      </c>
      <c r="G765">
        <f t="shared" si="66"/>
        <v>26.970212765957445</v>
      </c>
      <c r="H765" t="s">
        <v>22</v>
      </c>
      <c r="I765">
        <v>1336453200</v>
      </c>
      <c r="J765">
        <v>1339477200</v>
      </c>
      <c r="K765" t="b">
        <v>0</v>
      </c>
      <c r="L765" t="b">
        <v>1</v>
      </c>
      <c r="M765" t="s">
        <v>33</v>
      </c>
      <c r="N765" t="s">
        <v>21</v>
      </c>
      <c r="O765">
        <v>763</v>
      </c>
      <c r="P765" t="s">
        <v>20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.5" x14ac:dyDescent="0.25">
      <c r="A766" t="s">
        <v>1563</v>
      </c>
      <c r="B766" s="3" t="s">
        <v>1564</v>
      </c>
      <c r="C766">
        <v>1100</v>
      </c>
      <c r="D766">
        <v>8010</v>
      </c>
      <c r="E766" s="7">
        <f t="shared" si="67"/>
        <v>728.18181818181824</v>
      </c>
      <c r="F766">
        <v>148</v>
      </c>
      <c r="G766">
        <f t="shared" si="66"/>
        <v>54.121621621621621</v>
      </c>
      <c r="H766" t="s">
        <v>22</v>
      </c>
      <c r="I766">
        <v>1305262800</v>
      </c>
      <c r="J766">
        <v>1305954000</v>
      </c>
      <c r="K766" t="b">
        <v>0</v>
      </c>
      <c r="L766" t="b">
        <v>0</v>
      </c>
      <c r="M766" t="s">
        <v>23</v>
      </c>
      <c r="N766" t="s">
        <v>21</v>
      </c>
      <c r="O766">
        <v>764</v>
      </c>
      <c r="P766" t="s">
        <v>20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25">
      <c r="A767" t="s">
        <v>1565</v>
      </c>
      <c r="B767" s="3" t="s">
        <v>1566</v>
      </c>
      <c r="C767">
        <v>3900</v>
      </c>
      <c r="D767">
        <v>8125</v>
      </c>
      <c r="E767" s="7">
        <f t="shared" si="67"/>
        <v>208.33333333333334</v>
      </c>
      <c r="F767">
        <v>198</v>
      </c>
      <c r="G767">
        <f t="shared" si="66"/>
        <v>41.035353535353536</v>
      </c>
      <c r="H767" t="s">
        <v>22</v>
      </c>
      <c r="I767">
        <v>1492232400</v>
      </c>
      <c r="J767">
        <v>1494392400</v>
      </c>
      <c r="K767" t="b">
        <v>1</v>
      </c>
      <c r="L767" t="b">
        <v>1</v>
      </c>
      <c r="M767" t="s">
        <v>60</v>
      </c>
      <c r="N767" t="s">
        <v>21</v>
      </c>
      <c r="O767">
        <v>765</v>
      </c>
      <c r="P767" t="s">
        <v>20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.5" x14ac:dyDescent="0.25">
      <c r="A768" t="s">
        <v>1567</v>
      </c>
      <c r="B768" s="3" t="s">
        <v>1568</v>
      </c>
      <c r="C768">
        <v>43800</v>
      </c>
      <c r="D768">
        <v>13653</v>
      </c>
      <c r="E768" s="7">
        <f t="shared" si="67"/>
        <v>31.171232876712331</v>
      </c>
      <c r="F768">
        <v>248</v>
      </c>
      <c r="G768">
        <f t="shared" si="66"/>
        <v>55.052419354838712</v>
      </c>
      <c r="H768" t="s">
        <v>27</v>
      </c>
      <c r="I768">
        <v>1537333200</v>
      </c>
      <c r="J768">
        <v>1537419600</v>
      </c>
      <c r="K768" t="b">
        <v>0</v>
      </c>
      <c r="L768" t="b">
        <v>0</v>
      </c>
      <c r="M768" t="s">
        <v>474</v>
      </c>
      <c r="N768" t="s">
        <v>26</v>
      </c>
      <c r="O768">
        <v>766</v>
      </c>
      <c r="P768" t="s">
        <v>14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25">
      <c r="A769" t="s">
        <v>1569</v>
      </c>
      <c r="B769" s="3" t="s">
        <v>1570</v>
      </c>
      <c r="C769">
        <v>97200</v>
      </c>
      <c r="D769">
        <v>55372</v>
      </c>
      <c r="E769" s="7">
        <f t="shared" si="67"/>
        <v>56.967078189300416</v>
      </c>
      <c r="F769">
        <v>513</v>
      </c>
      <c r="G769">
        <f t="shared" si="66"/>
        <v>107.93762183235867</v>
      </c>
      <c r="H769" t="s">
        <v>22</v>
      </c>
      <c r="I769">
        <v>1444107600</v>
      </c>
      <c r="J769">
        <v>1447999200</v>
      </c>
      <c r="K769" t="b">
        <v>0</v>
      </c>
      <c r="L769" t="b">
        <v>0</v>
      </c>
      <c r="M769" t="s">
        <v>206</v>
      </c>
      <c r="N769" t="s">
        <v>21</v>
      </c>
      <c r="O769">
        <v>767</v>
      </c>
      <c r="P769" t="s">
        <v>14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25">
      <c r="A770" t="s">
        <v>1571</v>
      </c>
      <c r="B770" s="3" t="s">
        <v>1572</v>
      </c>
      <c r="C770">
        <v>4800</v>
      </c>
      <c r="D770">
        <v>11088</v>
      </c>
      <c r="E770" s="7">
        <f t="shared" si="67"/>
        <v>231</v>
      </c>
      <c r="F770">
        <v>150</v>
      </c>
      <c r="G770">
        <f t="shared" ref="G770:G833" si="72">IF(F770 = 0, 0, D770/F770)</f>
        <v>73.92</v>
      </c>
      <c r="H770" t="s">
        <v>22</v>
      </c>
      <c r="I770">
        <v>1386741600</v>
      </c>
      <c r="J770">
        <v>1388037600</v>
      </c>
      <c r="K770" t="b">
        <v>0</v>
      </c>
      <c r="L770" t="b">
        <v>0</v>
      </c>
      <c r="M770" t="s">
        <v>33</v>
      </c>
      <c r="N770" t="s">
        <v>21</v>
      </c>
      <c r="O770">
        <v>768</v>
      </c>
      <c r="P770" t="s">
        <v>20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25">
      <c r="A771" t="s">
        <v>1573</v>
      </c>
      <c r="B771" s="3" t="s">
        <v>1574</v>
      </c>
      <c r="C771">
        <v>125600</v>
      </c>
      <c r="D771">
        <v>109106</v>
      </c>
      <c r="E771" s="7">
        <f t="shared" ref="E771:E834" si="73">D771/C771*100</f>
        <v>86.867834394904463</v>
      </c>
      <c r="F771">
        <v>3410</v>
      </c>
      <c r="G771">
        <f t="shared" si="72"/>
        <v>31.995894428152493</v>
      </c>
      <c r="H771" t="s">
        <v>22</v>
      </c>
      <c r="I771">
        <v>1376542800</v>
      </c>
      <c r="J771">
        <v>1378789200</v>
      </c>
      <c r="K771" t="b">
        <v>0</v>
      </c>
      <c r="L771" t="b">
        <v>0</v>
      </c>
      <c r="M771" t="s">
        <v>89</v>
      </c>
      <c r="N771" t="s">
        <v>21</v>
      </c>
      <c r="O771">
        <v>769</v>
      </c>
      <c r="P771" t="s">
        <v>14</v>
      </c>
      <c r="Q771" t="str">
        <f t="shared" ref="Q771:Q834" si="74">LEFT(M771, FIND("/", M771) - 1)</f>
        <v>games</v>
      </c>
      <c r="R771" t="str">
        <f t="shared" ref="R771:R834" si="75">MID(M771, FIND("/", M771) + 1, LEN(M771))</f>
        <v>video games</v>
      </c>
      <c r="S771" s="10">
        <f t="shared" ref="S771:S834" si="76">(((I771/60)/60)/24)+DATE(1970,1,1)</f>
        <v>41501.208333333336</v>
      </c>
      <c r="T771" s="10">
        <f t="shared" ref="T771:T834" si="77">(((J771/60)/60)/24)+DATE(1970,1,1)</f>
        <v>41527.208333333336</v>
      </c>
    </row>
    <row r="772" spans="1:20" x14ac:dyDescent="0.25">
      <c r="A772" t="s">
        <v>1575</v>
      </c>
      <c r="B772" s="3" t="s">
        <v>1576</v>
      </c>
      <c r="C772">
        <v>4300</v>
      </c>
      <c r="D772">
        <v>11642</v>
      </c>
      <c r="E772" s="7">
        <f t="shared" si="73"/>
        <v>270.74418604651163</v>
      </c>
      <c r="F772">
        <v>216</v>
      </c>
      <c r="G772">
        <f t="shared" si="72"/>
        <v>53.898148148148145</v>
      </c>
      <c r="H772" t="s">
        <v>108</v>
      </c>
      <c r="I772">
        <v>1397451600</v>
      </c>
      <c r="J772">
        <v>1398056400</v>
      </c>
      <c r="K772" t="b">
        <v>0</v>
      </c>
      <c r="L772" t="b">
        <v>1</v>
      </c>
      <c r="M772" t="s">
        <v>33</v>
      </c>
      <c r="N772" t="s">
        <v>107</v>
      </c>
      <c r="O772">
        <v>770</v>
      </c>
      <c r="P772" t="s">
        <v>20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25">
      <c r="A773" t="s">
        <v>1577</v>
      </c>
      <c r="B773" s="3" t="s">
        <v>1578</v>
      </c>
      <c r="C773">
        <v>5600</v>
      </c>
      <c r="D773">
        <v>2769</v>
      </c>
      <c r="E773" s="7">
        <f t="shared" si="73"/>
        <v>49.446428571428569</v>
      </c>
      <c r="F773">
        <v>26</v>
      </c>
      <c r="G773">
        <f t="shared" si="72"/>
        <v>106.5</v>
      </c>
      <c r="H773" t="s">
        <v>22</v>
      </c>
      <c r="I773">
        <v>1548482400</v>
      </c>
      <c r="J773">
        <v>1550815200</v>
      </c>
      <c r="K773" t="b">
        <v>0</v>
      </c>
      <c r="L773" t="b">
        <v>0</v>
      </c>
      <c r="M773" t="s">
        <v>33</v>
      </c>
      <c r="N773" t="s">
        <v>21</v>
      </c>
      <c r="O773">
        <v>771</v>
      </c>
      <c r="P773" t="s">
        <v>74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25">
      <c r="A774" t="s">
        <v>1579</v>
      </c>
      <c r="B774" s="3" t="s">
        <v>1580</v>
      </c>
      <c r="C774">
        <v>149600</v>
      </c>
      <c r="D774">
        <v>169586</v>
      </c>
      <c r="E774" s="7">
        <f t="shared" si="73"/>
        <v>113.3596256684492</v>
      </c>
      <c r="F774">
        <v>5139</v>
      </c>
      <c r="G774">
        <f t="shared" si="72"/>
        <v>32.999805409612762</v>
      </c>
      <c r="H774" t="s">
        <v>22</v>
      </c>
      <c r="I774">
        <v>1549692000</v>
      </c>
      <c r="J774">
        <v>1550037600</v>
      </c>
      <c r="K774" t="b">
        <v>0</v>
      </c>
      <c r="L774" t="b">
        <v>0</v>
      </c>
      <c r="M774" t="s">
        <v>60</v>
      </c>
      <c r="N774" t="s">
        <v>21</v>
      </c>
      <c r="O774">
        <v>772</v>
      </c>
      <c r="P774" t="s">
        <v>20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25">
      <c r="A775" t="s">
        <v>1581</v>
      </c>
      <c r="B775" s="3" t="s">
        <v>1582</v>
      </c>
      <c r="C775">
        <v>53100</v>
      </c>
      <c r="D775">
        <v>101185</v>
      </c>
      <c r="E775" s="7">
        <f t="shared" si="73"/>
        <v>190.55555555555554</v>
      </c>
      <c r="F775">
        <v>2353</v>
      </c>
      <c r="G775">
        <f t="shared" si="72"/>
        <v>43.00254993625159</v>
      </c>
      <c r="H775" t="s">
        <v>22</v>
      </c>
      <c r="I775">
        <v>1492059600</v>
      </c>
      <c r="J775">
        <v>1492923600</v>
      </c>
      <c r="K775" t="b">
        <v>0</v>
      </c>
      <c r="L775" t="b">
        <v>0</v>
      </c>
      <c r="M775" t="s">
        <v>33</v>
      </c>
      <c r="N775" t="s">
        <v>21</v>
      </c>
      <c r="O775">
        <v>773</v>
      </c>
      <c r="P775" t="s">
        <v>20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25">
      <c r="A776" t="s">
        <v>1583</v>
      </c>
      <c r="B776" s="3" t="s">
        <v>1584</v>
      </c>
      <c r="C776">
        <v>5000</v>
      </c>
      <c r="D776">
        <v>6775</v>
      </c>
      <c r="E776" s="7">
        <f t="shared" si="73"/>
        <v>135.5</v>
      </c>
      <c r="F776">
        <v>78</v>
      </c>
      <c r="G776">
        <f t="shared" si="72"/>
        <v>86.858974358974365</v>
      </c>
      <c r="H776" t="s">
        <v>108</v>
      </c>
      <c r="I776">
        <v>1463979600</v>
      </c>
      <c r="J776">
        <v>1467522000</v>
      </c>
      <c r="K776" t="b">
        <v>0</v>
      </c>
      <c r="L776" t="b">
        <v>0</v>
      </c>
      <c r="M776" t="s">
        <v>28</v>
      </c>
      <c r="N776" t="s">
        <v>107</v>
      </c>
      <c r="O776">
        <v>774</v>
      </c>
      <c r="P776" t="s">
        <v>20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.5" x14ac:dyDescent="0.25">
      <c r="A777" t="s">
        <v>1585</v>
      </c>
      <c r="B777" s="3" t="s">
        <v>1586</v>
      </c>
      <c r="C777">
        <v>9400</v>
      </c>
      <c r="D777">
        <v>968</v>
      </c>
      <c r="E777" s="7">
        <f t="shared" si="73"/>
        <v>10.297872340425531</v>
      </c>
      <c r="F777">
        <v>10</v>
      </c>
      <c r="G777">
        <f t="shared" si="72"/>
        <v>96.8</v>
      </c>
      <c r="H777" t="s">
        <v>22</v>
      </c>
      <c r="I777">
        <v>1415253600</v>
      </c>
      <c r="J777">
        <v>1416117600</v>
      </c>
      <c r="K777" t="b">
        <v>0</v>
      </c>
      <c r="L777" t="b">
        <v>0</v>
      </c>
      <c r="M777" t="s">
        <v>23</v>
      </c>
      <c r="N777" t="s">
        <v>21</v>
      </c>
      <c r="O777">
        <v>775</v>
      </c>
      <c r="P777" t="s">
        <v>14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25">
      <c r="A778" t="s">
        <v>1587</v>
      </c>
      <c r="B778" s="3" t="s">
        <v>1588</v>
      </c>
      <c r="C778">
        <v>110800</v>
      </c>
      <c r="D778">
        <v>72623</v>
      </c>
      <c r="E778" s="7">
        <f t="shared" si="73"/>
        <v>65.544223826714799</v>
      </c>
      <c r="F778">
        <v>2201</v>
      </c>
      <c r="G778">
        <f t="shared" si="72"/>
        <v>32.995456610631528</v>
      </c>
      <c r="H778" t="s">
        <v>22</v>
      </c>
      <c r="I778">
        <v>1562216400</v>
      </c>
      <c r="J778">
        <v>1563771600</v>
      </c>
      <c r="K778" t="b">
        <v>0</v>
      </c>
      <c r="L778" t="b">
        <v>0</v>
      </c>
      <c r="M778" t="s">
        <v>33</v>
      </c>
      <c r="N778" t="s">
        <v>21</v>
      </c>
      <c r="O778">
        <v>776</v>
      </c>
      <c r="P778" t="s">
        <v>14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25">
      <c r="A779" t="s">
        <v>1589</v>
      </c>
      <c r="B779" s="3" t="s">
        <v>1590</v>
      </c>
      <c r="C779">
        <v>93800</v>
      </c>
      <c r="D779">
        <v>45987</v>
      </c>
      <c r="E779" s="7">
        <f t="shared" si="73"/>
        <v>49.026652452025587</v>
      </c>
      <c r="F779">
        <v>676</v>
      </c>
      <c r="G779">
        <f t="shared" si="72"/>
        <v>68.028106508875737</v>
      </c>
      <c r="H779" t="s">
        <v>22</v>
      </c>
      <c r="I779">
        <v>1316754000</v>
      </c>
      <c r="J779">
        <v>1319259600</v>
      </c>
      <c r="K779" t="b">
        <v>0</v>
      </c>
      <c r="L779" t="b">
        <v>0</v>
      </c>
      <c r="M779" t="s">
        <v>33</v>
      </c>
      <c r="N779" t="s">
        <v>21</v>
      </c>
      <c r="O779">
        <v>777</v>
      </c>
      <c r="P779" t="s">
        <v>14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25">
      <c r="A780" t="s">
        <v>1591</v>
      </c>
      <c r="B780" s="3" t="s">
        <v>1592</v>
      </c>
      <c r="C780">
        <v>1300</v>
      </c>
      <c r="D780">
        <v>10243</v>
      </c>
      <c r="E780" s="7">
        <f t="shared" si="73"/>
        <v>787.92307692307691</v>
      </c>
      <c r="F780">
        <v>174</v>
      </c>
      <c r="G780">
        <f t="shared" si="72"/>
        <v>58.867816091954026</v>
      </c>
      <c r="H780" t="s">
        <v>99</v>
      </c>
      <c r="I780">
        <v>1313211600</v>
      </c>
      <c r="J780">
        <v>1313643600</v>
      </c>
      <c r="K780" t="b">
        <v>0</v>
      </c>
      <c r="L780" t="b">
        <v>0</v>
      </c>
      <c r="M780" t="s">
        <v>71</v>
      </c>
      <c r="N780" t="s">
        <v>98</v>
      </c>
      <c r="O780">
        <v>778</v>
      </c>
      <c r="P780" t="s">
        <v>20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25">
      <c r="A781" t="s">
        <v>1593</v>
      </c>
      <c r="B781" s="3" t="s">
        <v>1594</v>
      </c>
      <c r="C781">
        <v>108700</v>
      </c>
      <c r="D781">
        <v>87293</v>
      </c>
      <c r="E781" s="7">
        <f t="shared" si="73"/>
        <v>80.306347746090154</v>
      </c>
      <c r="F781">
        <v>831</v>
      </c>
      <c r="G781">
        <f t="shared" si="72"/>
        <v>105.04572803850782</v>
      </c>
      <c r="H781" t="s">
        <v>22</v>
      </c>
      <c r="I781">
        <v>1439528400</v>
      </c>
      <c r="J781">
        <v>1440306000</v>
      </c>
      <c r="K781" t="b">
        <v>0</v>
      </c>
      <c r="L781" t="b">
        <v>1</v>
      </c>
      <c r="M781" t="s">
        <v>33</v>
      </c>
      <c r="N781" t="s">
        <v>21</v>
      </c>
      <c r="O781">
        <v>779</v>
      </c>
      <c r="P781" t="s">
        <v>14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25">
      <c r="A782" t="s">
        <v>1595</v>
      </c>
      <c r="B782" s="3" t="s">
        <v>1596</v>
      </c>
      <c r="C782">
        <v>5100</v>
      </c>
      <c r="D782">
        <v>5421</v>
      </c>
      <c r="E782" s="7">
        <f t="shared" si="73"/>
        <v>106.29411764705883</v>
      </c>
      <c r="F782">
        <v>164</v>
      </c>
      <c r="G782">
        <f t="shared" si="72"/>
        <v>33.054878048780488</v>
      </c>
      <c r="H782" t="s">
        <v>22</v>
      </c>
      <c r="I782">
        <v>1469163600</v>
      </c>
      <c r="J782">
        <v>1470805200</v>
      </c>
      <c r="K782" t="b">
        <v>0</v>
      </c>
      <c r="L782" t="b">
        <v>1</v>
      </c>
      <c r="M782" t="s">
        <v>53</v>
      </c>
      <c r="N782" t="s">
        <v>21</v>
      </c>
      <c r="O782">
        <v>780</v>
      </c>
      <c r="P782" t="s">
        <v>20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25">
      <c r="A783" t="s">
        <v>1597</v>
      </c>
      <c r="B783" s="3" t="s">
        <v>1598</v>
      </c>
      <c r="C783">
        <v>8700</v>
      </c>
      <c r="D783">
        <v>4414</v>
      </c>
      <c r="E783" s="7">
        <f t="shared" si="73"/>
        <v>50.735632183908038</v>
      </c>
      <c r="F783">
        <v>56</v>
      </c>
      <c r="G783">
        <f t="shared" si="72"/>
        <v>78.821428571428569</v>
      </c>
      <c r="H783" t="s">
        <v>99</v>
      </c>
      <c r="I783">
        <v>1288501200</v>
      </c>
      <c r="J783">
        <v>1292911200</v>
      </c>
      <c r="K783" t="b">
        <v>0</v>
      </c>
      <c r="L783" t="b">
        <v>0</v>
      </c>
      <c r="M783" t="s">
        <v>33</v>
      </c>
      <c r="N783" t="s">
        <v>98</v>
      </c>
      <c r="O783">
        <v>781</v>
      </c>
      <c r="P783" t="s">
        <v>74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25">
      <c r="A784" t="s">
        <v>1599</v>
      </c>
      <c r="B784" s="3" t="s">
        <v>1600</v>
      </c>
      <c r="C784">
        <v>5100</v>
      </c>
      <c r="D784">
        <v>10981</v>
      </c>
      <c r="E784" s="7">
        <f t="shared" si="73"/>
        <v>215.31372549019611</v>
      </c>
      <c r="F784">
        <v>161</v>
      </c>
      <c r="G784">
        <f t="shared" si="72"/>
        <v>68.204968944099377</v>
      </c>
      <c r="H784" t="s">
        <v>22</v>
      </c>
      <c r="I784">
        <v>1298959200</v>
      </c>
      <c r="J784">
        <v>1301374800</v>
      </c>
      <c r="K784" t="b">
        <v>0</v>
      </c>
      <c r="L784" t="b">
        <v>1</v>
      </c>
      <c r="M784" t="s">
        <v>71</v>
      </c>
      <c r="N784" t="s">
        <v>21</v>
      </c>
      <c r="O784">
        <v>782</v>
      </c>
      <c r="P784" t="s">
        <v>20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25">
      <c r="A785" t="s">
        <v>1601</v>
      </c>
      <c r="B785" s="3" t="s">
        <v>1602</v>
      </c>
      <c r="C785">
        <v>7400</v>
      </c>
      <c r="D785">
        <v>10451</v>
      </c>
      <c r="E785" s="7">
        <f t="shared" si="73"/>
        <v>141.22972972972974</v>
      </c>
      <c r="F785">
        <v>138</v>
      </c>
      <c r="G785">
        <f t="shared" si="72"/>
        <v>75.731884057971016</v>
      </c>
      <c r="H785" t="s">
        <v>22</v>
      </c>
      <c r="I785">
        <v>1387260000</v>
      </c>
      <c r="J785">
        <v>1387864800</v>
      </c>
      <c r="K785" t="b">
        <v>0</v>
      </c>
      <c r="L785" t="b">
        <v>0</v>
      </c>
      <c r="M785" t="s">
        <v>23</v>
      </c>
      <c r="N785" t="s">
        <v>21</v>
      </c>
      <c r="O785">
        <v>783</v>
      </c>
      <c r="P785" t="s">
        <v>20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25">
      <c r="A786" t="s">
        <v>1603</v>
      </c>
      <c r="B786" s="3" t="s">
        <v>1604</v>
      </c>
      <c r="C786">
        <v>88900</v>
      </c>
      <c r="D786">
        <v>102535</v>
      </c>
      <c r="E786" s="7">
        <f t="shared" si="73"/>
        <v>115.33745781777279</v>
      </c>
      <c r="F786">
        <v>3308</v>
      </c>
      <c r="G786">
        <f t="shared" si="72"/>
        <v>30.996070133010882</v>
      </c>
      <c r="H786" t="s">
        <v>22</v>
      </c>
      <c r="I786">
        <v>1457244000</v>
      </c>
      <c r="J786">
        <v>1458190800</v>
      </c>
      <c r="K786" t="b">
        <v>0</v>
      </c>
      <c r="L786" t="b">
        <v>0</v>
      </c>
      <c r="M786" t="s">
        <v>28</v>
      </c>
      <c r="N786" t="s">
        <v>21</v>
      </c>
      <c r="O786">
        <v>784</v>
      </c>
      <c r="P786" t="s">
        <v>20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.5" x14ac:dyDescent="0.25">
      <c r="A787" t="s">
        <v>1605</v>
      </c>
      <c r="B787" s="3" t="s">
        <v>1606</v>
      </c>
      <c r="C787">
        <v>6700</v>
      </c>
      <c r="D787">
        <v>12939</v>
      </c>
      <c r="E787" s="7">
        <f t="shared" si="73"/>
        <v>193.11940298507463</v>
      </c>
      <c r="F787">
        <v>127</v>
      </c>
      <c r="G787">
        <f t="shared" si="72"/>
        <v>101.88188976377953</v>
      </c>
      <c r="H787" t="s">
        <v>27</v>
      </c>
      <c r="I787">
        <v>1556341200</v>
      </c>
      <c r="J787">
        <v>1559278800</v>
      </c>
      <c r="K787" t="b">
        <v>0</v>
      </c>
      <c r="L787" t="b">
        <v>1</v>
      </c>
      <c r="M787" t="s">
        <v>71</v>
      </c>
      <c r="N787" t="s">
        <v>26</v>
      </c>
      <c r="O787">
        <v>785</v>
      </c>
      <c r="P787" t="s">
        <v>20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25">
      <c r="A788" t="s">
        <v>1607</v>
      </c>
      <c r="B788" s="3" t="s">
        <v>1608</v>
      </c>
      <c r="C788">
        <v>1500</v>
      </c>
      <c r="D788">
        <v>10946</v>
      </c>
      <c r="E788" s="7">
        <f t="shared" si="73"/>
        <v>729.73333333333335</v>
      </c>
      <c r="F788">
        <v>207</v>
      </c>
      <c r="G788">
        <f t="shared" si="72"/>
        <v>52.879227053140099</v>
      </c>
      <c r="H788" t="s">
        <v>108</v>
      </c>
      <c r="I788">
        <v>1522126800</v>
      </c>
      <c r="J788">
        <v>1522731600</v>
      </c>
      <c r="K788" t="b">
        <v>0</v>
      </c>
      <c r="L788" t="b">
        <v>1</v>
      </c>
      <c r="M788" t="s">
        <v>159</v>
      </c>
      <c r="N788" t="s">
        <v>107</v>
      </c>
      <c r="O788">
        <v>786</v>
      </c>
      <c r="P788" t="s">
        <v>20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25">
      <c r="A789" t="s">
        <v>1609</v>
      </c>
      <c r="B789" s="3" t="s">
        <v>1610</v>
      </c>
      <c r="C789">
        <v>61200</v>
      </c>
      <c r="D789">
        <v>60994</v>
      </c>
      <c r="E789" s="7">
        <f t="shared" si="73"/>
        <v>99.66339869281046</v>
      </c>
      <c r="F789">
        <v>859</v>
      </c>
      <c r="G789">
        <f t="shared" si="72"/>
        <v>71.005820721769496</v>
      </c>
      <c r="H789" t="s">
        <v>16</v>
      </c>
      <c r="I789">
        <v>1305954000</v>
      </c>
      <c r="J789">
        <v>1306731600</v>
      </c>
      <c r="K789" t="b">
        <v>0</v>
      </c>
      <c r="L789" t="b">
        <v>0</v>
      </c>
      <c r="M789" t="s">
        <v>23</v>
      </c>
      <c r="N789" t="s">
        <v>15</v>
      </c>
      <c r="O789">
        <v>787</v>
      </c>
      <c r="P789" t="s">
        <v>14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25">
      <c r="A790" t="s">
        <v>1611</v>
      </c>
      <c r="B790" s="3" t="s">
        <v>1612</v>
      </c>
      <c r="C790">
        <v>3600</v>
      </c>
      <c r="D790">
        <v>3174</v>
      </c>
      <c r="E790" s="7">
        <f t="shared" si="73"/>
        <v>88.166666666666671</v>
      </c>
      <c r="F790">
        <v>31</v>
      </c>
      <c r="G790">
        <f t="shared" si="72"/>
        <v>102.38709677419355</v>
      </c>
      <c r="H790" t="s">
        <v>22</v>
      </c>
      <c r="I790">
        <v>1350709200</v>
      </c>
      <c r="J790">
        <v>1352527200</v>
      </c>
      <c r="K790" t="b">
        <v>0</v>
      </c>
      <c r="L790" t="b">
        <v>0</v>
      </c>
      <c r="M790" t="s">
        <v>71</v>
      </c>
      <c r="N790" t="s">
        <v>21</v>
      </c>
      <c r="O790">
        <v>788</v>
      </c>
      <c r="P790" t="s">
        <v>47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25">
      <c r="A791" t="s">
        <v>1613</v>
      </c>
      <c r="B791" s="3" t="s">
        <v>1614</v>
      </c>
      <c r="C791">
        <v>9000</v>
      </c>
      <c r="D791">
        <v>3351</v>
      </c>
      <c r="E791" s="7">
        <f t="shared" si="73"/>
        <v>37.233333333333334</v>
      </c>
      <c r="F791">
        <v>45</v>
      </c>
      <c r="G791">
        <f t="shared" si="72"/>
        <v>74.466666666666669</v>
      </c>
      <c r="H791" t="s">
        <v>22</v>
      </c>
      <c r="I791">
        <v>1401166800</v>
      </c>
      <c r="J791">
        <v>1404363600</v>
      </c>
      <c r="K791" t="b">
        <v>0</v>
      </c>
      <c r="L791" t="b">
        <v>0</v>
      </c>
      <c r="M791" t="s">
        <v>33</v>
      </c>
      <c r="N791" t="s">
        <v>21</v>
      </c>
      <c r="O791">
        <v>789</v>
      </c>
      <c r="P791" t="s">
        <v>14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25">
      <c r="A792" t="s">
        <v>1615</v>
      </c>
      <c r="B792" s="3" t="s">
        <v>1616</v>
      </c>
      <c r="C792">
        <v>185900</v>
      </c>
      <c r="D792">
        <v>56774</v>
      </c>
      <c r="E792" s="7">
        <f t="shared" si="73"/>
        <v>30.540075309306079</v>
      </c>
      <c r="F792">
        <v>1113</v>
      </c>
      <c r="G792">
        <f t="shared" si="72"/>
        <v>51.009883198562441</v>
      </c>
      <c r="H792" t="s">
        <v>22</v>
      </c>
      <c r="I792">
        <v>1266127200</v>
      </c>
      <c r="J792">
        <v>1266645600</v>
      </c>
      <c r="K792" t="b">
        <v>0</v>
      </c>
      <c r="L792" t="b">
        <v>0</v>
      </c>
      <c r="M792" t="s">
        <v>33</v>
      </c>
      <c r="N792" t="s">
        <v>21</v>
      </c>
      <c r="O792">
        <v>790</v>
      </c>
      <c r="P792" t="s">
        <v>74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25">
      <c r="A793" t="s">
        <v>1617</v>
      </c>
      <c r="B793" s="3" t="s">
        <v>1618</v>
      </c>
      <c r="C793">
        <v>2100</v>
      </c>
      <c r="D793">
        <v>540</v>
      </c>
      <c r="E793" s="7">
        <f t="shared" si="73"/>
        <v>25.714285714285712</v>
      </c>
      <c r="F793">
        <v>6</v>
      </c>
      <c r="G793">
        <f t="shared" si="72"/>
        <v>90</v>
      </c>
      <c r="H793" t="s">
        <v>22</v>
      </c>
      <c r="I793">
        <v>1481436000</v>
      </c>
      <c r="J793">
        <v>1482818400</v>
      </c>
      <c r="K793" t="b">
        <v>0</v>
      </c>
      <c r="L793" t="b">
        <v>0</v>
      </c>
      <c r="M793" t="s">
        <v>17</v>
      </c>
      <c r="N793" t="s">
        <v>21</v>
      </c>
      <c r="O793">
        <v>791</v>
      </c>
      <c r="P793" t="s">
        <v>14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25">
      <c r="A794" t="s">
        <v>1619</v>
      </c>
      <c r="B794" s="3" t="s">
        <v>1620</v>
      </c>
      <c r="C794">
        <v>2000</v>
      </c>
      <c r="D794">
        <v>680</v>
      </c>
      <c r="E794" s="7">
        <f t="shared" si="73"/>
        <v>34</v>
      </c>
      <c r="F794">
        <v>7</v>
      </c>
      <c r="G794">
        <f t="shared" si="72"/>
        <v>97.142857142857139</v>
      </c>
      <c r="H794" t="s">
        <v>22</v>
      </c>
      <c r="I794">
        <v>1372222800</v>
      </c>
      <c r="J794">
        <v>1374642000</v>
      </c>
      <c r="K794" t="b">
        <v>0</v>
      </c>
      <c r="L794" t="b">
        <v>1</v>
      </c>
      <c r="M794" t="s">
        <v>33</v>
      </c>
      <c r="N794" t="s">
        <v>21</v>
      </c>
      <c r="O794">
        <v>792</v>
      </c>
      <c r="P794" t="s">
        <v>14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25">
      <c r="A795" t="s">
        <v>1621</v>
      </c>
      <c r="B795" s="3" t="s">
        <v>1622</v>
      </c>
      <c r="C795">
        <v>1100</v>
      </c>
      <c r="D795">
        <v>13045</v>
      </c>
      <c r="E795" s="7">
        <f t="shared" si="73"/>
        <v>1185.909090909091</v>
      </c>
      <c r="F795">
        <v>181</v>
      </c>
      <c r="G795">
        <f t="shared" si="72"/>
        <v>72.071823204419886</v>
      </c>
      <c r="H795" t="s">
        <v>99</v>
      </c>
      <c r="I795">
        <v>1372136400</v>
      </c>
      <c r="J795">
        <v>1372482000</v>
      </c>
      <c r="K795" t="b">
        <v>0</v>
      </c>
      <c r="L795" t="b">
        <v>0</v>
      </c>
      <c r="M795" t="s">
        <v>68</v>
      </c>
      <c r="N795" t="s">
        <v>98</v>
      </c>
      <c r="O795">
        <v>793</v>
      </c>
      <c r="P795" t="s">
        <v>20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25">
      <c r="A796" t="s">
        <v>1623</v>
      </c>
      <c r="B796" s="3" t="s">
        <v>1624</v>
      </c>
      <c r="C796">
        <v>6600</v>
      </c>
      <c r="D796">
        <v>8276</v>
      </c>
      <c r="E796" s="7">
        <f t="shared" si="73"/>
        <v>125.39393939393939</v>
      </c>
      <c r="F796">
        <v>110</v>
      </c>
      <c r="G796">
        <f t="shared" si="72"/>
        <v>75.236363636363635</v>
      </c>
      <c r="H796" t="s">
        <v>22</v>
      </c>
      <c r="I796">
        <v>1513922400</v>
      </c>
      <c r="J796">
        <v>1514959200</v>
      </c>
      <c r="K796" t="b">
        <v>0</v>
      </c>
      <c r="L796" t="b">
        <v>0</v>
      </c>
      <c r="M796" t="s">
        <v>23</v>
      </c>
      <c r="N796" t="s">
        <v>21</v>
      </c>
      <c r="O796">
        <v>794</v>
      </c>
      <c r="P796" t="s">
        <v>20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.5" x14ac:dyDescent="0.25">
      <c r="A797" t="s">
        <v>1625</v>
      </c>
      <c r="B797" s="3" t="s">
        <v>1626</v>
      </c>
      <c r="C797">
        <v>7100</v>
      </c>
      <c r="D797">
        <v>1022</v>
      </c>
      <c r="E797" s="7">
        <f t="shared" si="73"/>
        <v>14.394366197183098</v>
      </c>
      <c r="F797">
        <v>31</v>
      </c>
      <c r="G797">
        <f t="shared" si="72"/>
        <v>32.967741935483872</v>
      </c>
      <c r="H797" t="s">
        <v>22</v>
      </c>
      <c r="I797">
        <v>1477976400</v>
      </c>
      <c r="J797">
        <v>1478235600</v>
      </c>
      <c r="K797" t="b">
        <v>0</v>
      </c>
      <c r="L797" t="b">
        <v>0</v>
      </c>
      <c r="M797" t="s">
        <v>53</v>
      </c>
      <c r="N797" t="s">
        <v>21</v>
      </c>
      <c r="O797">
        <v>795</v>
      </c>
      <c r="P797" t="s">
        <v>14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25">
      <c r="A798" t="s">
        <v>1627</v>
      </c>
      <c r="B798" s="3" t="s">
        <v>1628</v>
      </c>
      <c r="C798">
        <v>7800</v>
      </c>
      <c r="D798">
        <v>4275</v>
      </c>
      <c r="E798" s="7">
        <f t="shared" si="73"/>
        <v>54.807692307692314</v>
      </c>
      <c r="F798">
        <v>78</v>
      </c>
      <c r="G798">
        <f t="shared" si="72"/>
        <v>54.807692307692307</v>
      </c>
      <c r="H798" t="s">
        <v>22</v>
      </c>
      <c r="I798">
        <v>1407474000</v>
      </c>
      <c r="J798">
        <v>1408078800</v>
      </c>
      <c r="K798" t="b">
        <v>0</v>
      </c>
      <c r="L798" t="b">
        <v>1</v>
      </c>
      <c r="M798" t="s">
        <v>292</v>
      </c>
      <c r="N798" t="s">
        <v>21</v>
      </c>
      <c r="O798">
        <v>796</v>
      </c>
      <c r="P798" t="s">
        <v>14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25">
      <c r="A799" t="s">
        <v>1629</v>
      </c>
      <c r="B799" s="3" t="s">
        <v>1630</v>
      </c>
      <c r="C799">
        <v>7600</v>
      </c>
      <c r="D799">
        <v>8332</v>
      </c>
      <c r="E799" s="7">
        <f t="shared" si="73"/>
        <v>109.63157894736841</v>
      </c>
      <c r="F799">
        <v>185</v>
      </c>
      <c r="G799">
        <f t="shared" si="72"/>
        <v>45.037837837837834</v>
      </c>
      <c r="H799" t="s">
        <v>22</v>
      </c>
      <c r="I799">
        <v>1546149600</v>
      </c>
      <c r="J799">
        <v>1548136800</v>
      </c>
      <c r="K799" t="b">
        <v>0</v>
      </c>
      <c r="L799" t="b">
        <v>0</v>
      </c>
      <c r="M799" t="s">
        <v>28</v>
      </c>
      <c r="N799" t="s">
        <v>21</v>
      </c>
      <c r="O799">
        <v>797</v>
      </c>
      <c r="P799" t="s">
        <v>20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25">
      <c r="A800" t="s">
        <v>1631</v>
      </c>
      <c r="B800" s="3" t="s">
        <v>1632</v>
      </c>
      <c r="C800">
        <v>3400</v>
      </c>
      <c r="D800">
        <v>6408</v>
      </c>
      <c r="E800" s="7">
        <f t="shared" si="73"/>
        <v>188.47058823529412</v>
      </c>
      <c r="F800">
        <v>121</v>
      </c>
      <c r="G800">
        <f t="shared" si="72"/>
        <v>52.958677685950413</v>
      </c>
      <c r="H800" t="s">
        <v>22</v>
      </c>
      <c r="I800">
        <v>1338440400</v>
      </c>
      <c r="J800">
        <v>1340859600</v>
      </c>
      <c r="K800" t="b">
        <v>0</v>
      </c>
      <c r="L800" t="b">
        <v>1</v>
      </c>
      <c r="M800" t="s">
        <v>33</v>
      </c>
      <c r="N800" t="s">
        <v>21</v>
      </c>
      <c r="O800">
        <v>798</v>
      </c>
      <c r="P800" t="s">
        <v>20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25">
      <c r="A801" t="s">
        <v>1633</v>
      </c>
      <c r="B801" s="3" t="s">
        <v>1634</v>
      </c>
      <c r="C801">
        <v>84500</v>
      </c>
      <c r="D801">
        <v>73522</v>
      </c>
      <c r="E801" s="7">
        <f t="shared" si="73"/>
        <v>87.008284023668637</v>
      </c>
      <c r="F801">
        <v>1225</v>
      </c>
      <c r="G801">
        <f t="shared" si="72"/>
        <v>60.017959183673469</v>
      </c>
      <c r="H801" t="s">
        <v>41</v>
      </c>
      <c r="I801">
        <v>1454133600</v>
      </c>
      <c r="J801">
        <v>1454479200</v>
      </c>
      <c r="K801" t="b">
        <v>0</v>
      </c>
      <c r="L801" t="b">
        <v>0</v>
      </c>
      <c r="M801" t="s">
        <v>33</v>
      </c>
      <c r="N801" t="s">
        <v>40</v>
      </c>
      <c r="O801">
        <v>799</v>
      </c>
      <c r="P801" t="s">
        <v>14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25">
      <c r="A802" t="s">
        <v>1635</v>
      </c>
      <c r="B802" s="3" t="s">
        <v>1636</v>
      </c>
      <c r="C802">
        <v>100</v>
      </c>
      <c r="D802">
        <v>1</v>
      </c>
      <c r="E802" s="7">
        <f t="shared" si="73"/>
        <v>1</v>
      </c>
      <c r="F802">
        <v>1</v>
      </c>
      <c r="G802">
        <f t="shared" si="72"/>
        <v>1</v>
      </c>
      <c r="H802" t="s">
        <v>99</v>
      </c>
      <c r="I802">
        <v>1434085200</v>
      </c>
      <c r="J802">
        <v>1434430800</v>
      </c>
      <c r="K802" t="b">
        <v>0</v>
      </c>
      <c r="L802" t="b">
        <v>0</v>
      </c>
      <c r="M802" t="s">
        <v>23</v>
      </c>
      <c r="N802" t="s">
        <v>98</v>
      </c>
      <c r="O802">
        <v>800</v>
      </c>
      <c r="P802" t="s">
        <v>14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25">
      <c r="A803" t="s">
        <v>1637</v>
      </c>
      <c r="B803" s="3" t="s">
        <v>1638</v>
      </c>
      <c r="C803">
        <v>2300</v>
      </c>
      <c r="D803">
        <v>4667</v>
      </c>
      <c r="E803" s="7">
        <f t="shared" si="73"/>
        <v>202.9130434782609</v>
      </c>
      <c r="F803">
        <v>106</v>
      </c>
      <c r="G803">
        <f t="shared" si="72"/>
        <v>44.028301886792455</v>
      </c>
      <c r="H803" t="s">
        <v>22</v>
      </c>
      <c r="I803">
        <v>1577772000</v>
      </c>
      <c r="J803">
        <v>1579672800</v>
      </c>
      <c r="K803" t="b">
        <v>0</v>
      </c>
      <c r="L803" t="b">
        <v>1</v>
      </c>
      <c r="M803" t="s">
        <v>122</v>
      </c>
      <c r="N803" t="s">
        <v>21</v>
      </c>
      <c r="O803">
        <v>801</v>
      </c>
      <c r="P803" t="s">
        <v>20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.5" x14ac:dyDescent="0.25">
      <c r="A804" t="s">
        <v>1639</v>
      </c>
      <c r="B804" s="3" t="s">
        <v>1640</v>
      </c>
      <c r="C804">
        <v>6200</v>
      </c>
      <c r="D804">
        <v>12216</v>
      </c>
      <c r="E804" s="7">
        <f t="shared" si="73"/>
        <v>197.03225806451613</v>
      </c>
      <c r="F804">
        <v>142</v>
      </c>
      <c r="G804">
        <f t="shared" si="72"/>
        <v>86.028169014084511</v>
      </c>
      <c r="H804" t="s">
        <v>22</v>
      </c>
      <c r="I804">
        <v>1562216400</v>
      </c>
      <c r="J804">
        <v>1562389200</v>
      </c>
      <c r="K804" t="b">
        <v>0</v>
      </c>
      <c r="L804" t="b">
        <v>0</v>
      </c>
      <c r="M804" t="s">
        <v>122</v>
      </c>
      <c r="N804" t="s">
        <v>21</v>
      </c>
      <c r="O804">
        <v>802</v>
      </c>
      <c r="P804" t="s">
        <v>20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.5" x14ac:dyDescent="0.25">
      <c r="A805" t="s">
        <v>1641</v>
      </c>
      <c r="B805" s="3" t="s">
        <v>1642</v>
      </c>
      <c r="C805">
        <v>6100</v>
      </c>
      <c r="D805">
        <v>6527</v>
      </c>
      <c r="E805" s="7">
        <f t="shared" si="73"/>
        <v>107</v>
      </c>
      <c r="F805">
        <v>233</v>
      </c>
      <c r="G805">
        <f t="shared" si="72"/>
        <v>28.012875536480685</v>
      </c>
      <c r="H805" t="s">
        <v>22</v>
      </c>
      <c r="I805">
        <v>1548568800</v>
      </c>
      <c r="J805">
        <v>1551506400</v>
      </c>
      <c r="K805" t="b">
        <v>0</v>
      </c>
      <c r="L805" t="b">
        <v>0</v>
      </c>
      <c r="M805" t="s">
        <v>33</v>
      </c>
      <c r="N805" t="s">
        <v>21</v>
      </c>
      <c r="O805">
        <v>803</v>
      </c>
      <c r="P805" t="s">
        <v>20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25">
      <c r="A806" t="s">
        <v>1643</v>
      </c>
      <c r="B806" s="3" t="s">
        <v>1644</v>
      </c>
      <c r="C806">
        <v>2600</v>
      </c>
      <c r="D806">
        <v>6987</v>
      </c>
      <c r="E806" s="7">
        <f t="shared" si="73"/>
        <v>268.73076923076923</v>
      </c>
      <c r="F806">
        <v>218</v>
      </c>
      <c r="G806">
        <f t="shared" si="72"/>
        <v>32.050458715596328</v>
      </c>
      <c r="H806" t="s">
        <v>22</v>
      </c>
      <c r="I806">
        <v>1514872800</v>
      </c>
      <c r="J806">
        <v>1516600800</v>
      </c>
      <c r="K806" t="b">
        <v>0</v>
      </c>
      <c r="L806" t="b">
        <v>0</v>
      </c>
      <c r="M806" t="s">
        <v>23</v>
      </c>
      <c r="N806" t="s">
        <v>21</v>
      </c>
      <c r="O806">
        <v>804</v>
      </c>
      <c r="P806" t="s">
        <v>20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.5" x14ac:dyDescent="0.25">
      <c r="A807" t="s">
        <v>1645</v>
      </c>
      <c r="B807" s="3" t="s">
        <v>1646</v>
      </c>
      <c r="C807">
        <v>9700</v>
      </c>
      <c r="D807">
        <v>4932</v>
      </c>
      <c r="E807" s="7">
        <f t="shared" si="73"/>
        <v>50.845360824742272</v>
      </c>
      <c r="F807">
        <v>67</v>
      </c>
      <c r="G807">
        <f t="shared" si="72"/>
        <v>73.611940298507463</v>
      </c>
      <c r="H807" t="s">
        <v>27</v>
      </c>
      <c r="I807">
        <v>1416031200</v>
      </c>
      <c r="J807">
        <v>1420437600</v>
      </c>
      <c r="K807" t="b">
        <v>0</v>
      </c>
      <c r="L807" t="b">
        <v>0</v>
      </c>
      <c r="M807" t="s">
        <v>42</v>
      </c>
      <c r="N807" t="s">
        <v>26</v>
      </c>
      <c r="O807">
        <v>805</v>
      </c>
      <c r="P807" t="s">
        <v>14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25">
      <c r="A808" t="s">
        <v>1647</v>
      </c>
      <c r="B808" s="3" t="s">
        <v>1648</v>
      </c>
      <c r="C808">
        <v>700</v>
      </c>
      <c r="D808">
        <v>8262</v>
      </c>
      <c r="E808" s="7">
        <f t="shared" si="73"/>
        <v>1180.2857142857142</v>
      </c>
      <c r="F808">
        <v>76</v>
      </c>
      <c r="G808">
        <f t="shared" si="72"/>
        <v>108.71052631578948</v>
      </c>
      <c r="H808" t="s">
        <v>22</v>
      </c>
      <c r="I808">
        <v>1330927200</v>
      </c>
      <c r="J808">
        <v>1332997200</v>
      </c>
      <c r="K808" t="b">
        <v>0</v>
      </c>
      <c r="L808" t="b">
        <v>1</v>
      </c>
      <c r="M808" t="s">
        <v>53</v>
      </c>
      <c r="N808" t="s">
        <v>21</v>
      </c>
      <c r="O808">
        <v>806</v>
      </c>
      <c r="P808" t="s">
        <v>20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25">
      <c r="A809" t="s">
        <v>1649</v>
      </c>
      <c r="B809" s="3" t="s">
        <v>1650</v>
      </c>
      <c r="C809">
        <v>700</v>
      </c>
      <c r="D809">
        <v>1848</v>
      </c>
      <c r="E809" s="7">
        <f t="shared" si="73"/>
        <v>264</v>
      </c>
      <c r="F809">
        <v>43</v>
      </c>
      <c r="G809">
        <f t="shared" si="72"/>
        <v>42.97674418604651</v>
      </c>
      <c r="H809" t="s">
        <v>22</v>
      </c>
      <c r="I809">
        <v>1571115600</v>
      </c>
      <c r="J809">
        <v>1574920800</v>
      </c>
      <c r="K809" t="b">
        <v>0</v>
      </c>
      <c r="L809" t="b">
        <v>1</v>
      </c>
      <c r="M809" t="s">
        <v>33</v>
      </c>
      <c r="N809" t="s">
        <v>21</v>
      </c>
      <c r="O809">
        <v>807</v>
      </c>
      <c r="P809" t="s">
        <v>20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25">
      <c r="A810" t="s">
        <v>1651</v>
      </c>
      <c r="B810" s="3" t="s">
        <v>1652</v>
      </c>
      <c r="C810">
        <v>5200</v>
      </c>
      <c r="D810">
        <v>1583</v>
      </c>
      <c r="E810" s="7">
        <f t="shared" si="73"/>
        <v>30.44230769230769</v>
      </c>
      <c r="F810">
        <v>19</v>
      </c>
      <c r="G810">
        <f t="shared" si="72"/>
        <v>83.315789473684205</v>
      </c>
      <c r="H810" t="s">
        <v>22</v>
      </c>
      <c r="I810">
        <v>1463461200</v>
      </c>
      <c r="J810">
        <v>1464930000</v>
      </c>
      <c r="K810" t="b">
        <v>0</v>
      </c>
      <c r="L810" t="b">
        <v>0</v>
      </c>
      <c r="M810" t="s">
        <v>17</v>
      </c>
      <c r="N810" t="s">
        <v>21</v>
      </c>
      <c r="O810">
        <v>808</v>
      </c>
      <c r="P810" t="s">
        <v>14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25">
      <c r="A811" t="s">
        <v>1599</v>
      </c>
      <c r="B811" s="3" t="s">
        <v>1653</v>
      </c>
      <c r="C811">
        <v>140800</v>
      </c>
      <c r="D811">
        <v>88536</v>
      </c>
      <c r="E811" s="7">
        <f t="shared" si="73"/>
        <v>62.880681818181813</v>
      </c>
      <c r="F811">
        <v>2108</v>
      </c>
      <c r="G811">
        <f t="shared" si="72"/>
        <v>42</v>
      </c>
      <c r="H811" t="s">
        <v>99</v>
      </c>
      <c r="I811">
        <v>1344920400</v>
      </c>
      <c r="J811">
        <v>1345006800</v>
      </c>
      <c r="K811" t="b">
        <v>0</v>
      </c>
      <c r="L811" t="b">
        <v>0</v>
      </c>
      <c r="M811" t="s">
        <v>42</v>
      </c>
      <c r="N811" t="s">
        <v>98</v>
      </c>
      <c r="O811">
        <v>809</v>
      </c>
      <c r="P811" t="s">
        <v>14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25">
      <c r="A812" t="s">
        <v>1654</v>
      </c>
      <c r="B812" s="3" t="s">
        <v>1655</v>
      </c>
      <c r="C812">
        <v>6400</v>
      </c>
      <c r="D812">
        <v>12360</v>
      </c>
      <c r="E812" s="7">
        <f t="shared" si="73"/>
        <v>193.125</v>
      </c>
      <c r="F812">
        <v>221</v>
      </c>
      <c r="G812">
        <f t="shared" si="72"/>
        <v>55.927601809954751</v>
      </c>
      <c r="H812" t="s">
        <v>22</v>
      </c>
      <c r="I812">
        <v>1511848800</v>
      </c>
      <c r="J812">
        <v>1512712800</v>
      </c>
      <c r="K812" t="b">
        <v>0</v>
      </c>
      <c r="L812" t="b">
        <v>1</v>
      </c>
      <c r="M812" t="s">
        <v>33</v>
      </c>
      <c r="N812" t="s">
        <v>21</v>
      </c>
      <c r="O812">
        <v>810</v>
      </c>
      <c r="P812" t="s">
        <v>20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25">
      <c r="A813" t="s">
        <v>1656</v>
      </c>
      <c r="B813" s="3" t="s">
        <v>1657</v>
      </c>
      <c r="C813">
        <v>92500</v>
      </c>
      <c r="D813">
        <v>71320</v>
      </c>
      <c r="E813" s="7">
        <f t="shared" si="73"/>
        <v>77.102702702702715</v>
      </c>
      <c r="F813">
        <v>679</v>
      </c>
      <c r="G813">
        <f t="shared" si="72"/>
        <v>105.03681885125184</v>
      </c>
      <c r="H813" t="s">
        <v>22</v>
      </c>
      <c r="I813">
        <v>1452319200</v>
      </c>
      <c r="J813">
        <v>1452492000</v>
      </c>
      <c r="K813" t="b">
        <v>0</v>
      </c>
      <c r="L813" t="b">
        <v>1</v>
      </c>
      <c r="M813" t="s">
        <v>89</v>
      </c>
      <c r="N813" t="s">
        <v>21</v>
      </c>
      <c r="O813">
        <v>811</v>
      </c>
      <c r="P813" t="s">
        <v>14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25">
      <c r="A814" t="s">
        <v>1658</v>
      </c>
      <c r="B814" s="3" t="s">
        <v>1659</v>
      </c>
      <c r="C814">
        <v>59700</v>
      </c>
      <c r="D814">
        <v>134640</v>
      </c>
      <c r="E814" s="7">
        <f t="shared" si="73"/>
        <v>225.52763819095478</v>
      </c>
      <c r="F814">
        <v>2805</v>
      </c>
      <c r="G814">
        <f t="shared" si="72"/>
        <v>48</v>
      </c>
      <c r="H814" t="s">
        <v>16</v>
      </c>
      <c r="I814">
        <v>1523854800</v>
      </c>
      <c r="J814">
        <v>1524286800</v>
      </c>
      <c r="K814" t="b">
        <v>0</v>
      </c>
      <c r="L814" t="b">
        <v>0</v>
      </c>
      <c r="M814" t="s">
        <v>68</v>
      </c>
      <c r="N814" t="s">
        <v>15</v>
      </c>
      <c r="O814">
        <v>812</v>
      </c>
      <c r="P814" t="s">
        <v>20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25">
      <c r="A815" t="s">
        <v>1660</v>
      </c>
      <c r="B815" s="3" t="s">
        <v>1661</v>
      </c>
      <c r="C815">
        <v>3200</v>
      </c>
      <c r="D815">
        <v>7661</v>
      </c>
      <c r="E815" s="7">
        <f t="shared" si="73"/>
        <v>239.40625</v>
      </c>
      <c r="F815">
        <v>68</v>
      </c>
      <c r="G815">
        <f t="shared" si="72"/>
        <v>112.66176470588235</v>
      </c>
      <c r="H815" t="s">
        <v>22</v>
      </c>
      <c r="I815">
        <v>1346043600</v>
      </c>
      <c r="J815">
        <v>1346907600</v>
      </c>
      <c r="K815" t="b">
        <v>0</v>
      </c>
      <c r="L815" t="b">
        <v>0</v>
      </c>
      <c r="M815" t="s">
        <v>89</v>
      </c>
      <c r="N815" t="s">
        <v>21</v>
      </c>
      <c r="O815">
        <v>813</v>
      </c>
      <c r="P815" t="s">
        <v>20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25">
      <c r="A816" t="s">
        <v>1662</v>
      </c>
      <c r="B816" s="3" t="s">
        <v>1663</v>
      </c>
      <c r="C816">
        <v>3200</v>
      </c>
      <c r="D816">
        <v>2950</v>
      </c>
      <c r="E816" s="7">
        <f t="shared" si="73"/>
        <v>92.1875</v>
      </c>
      <c r="F816">
        <v>36</v>
      </c>
      <c r="G816">
        <f t="shared" si="72"/>
        <v>81.944444444444443</v>
      </c>
      <c r="H816" t="s">
        <v>37</v>
      </c>
      <c r="I816">
        <v>1464325200</v>
      </c>
      <c r="J816">
        <v>1464498000</v>
      </c>
      <c r="K816" t="b">
        <v>0</v>
      </c>
      <c r="L816" t="b">
        <v>1</v>
      </c>
      <c r="M816" t="s">
        <v>23</v>
      </c>
      <c r="N816" t="s">
        <v>36</v>
      </c>
      <c r="O816">
        <v>814</v>
      </c>
      <c r="P816" t="s">
        <v>14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.5" x14ac:dyDescent="0.25">
      <c r="A817" t="s">
        <v>1664</v>
      </c>
      <c r="B817" s="3" t="s">
        <v>1665</v>
      </c>
      <c r="C817">
        <v>9000</v>
      </c>
      <c r="D817">
        <v>11721</v>
      </c>
      <c r="E817" s="7">
        <f t="shared" si="73"/>
        <v>130.23333333333335</v>
      </c>
      <c r="F817">
        <v>183</v>
      </c>
      <c r="G817">
        <f t="shared" si="72"/>
        <v>64.049180327868854</v>
      </c>
      <c r="H817" t="s">
        <v>16</v>
      </c>
      <c r="I817">
        <v>1511935200</v>
      </c>
      <c r="J817">
        <v>1514181600</v>
      </c>
      <c r="K817" t="b">
        <v>0</v>
      </c>
      <c r="L817" t="b">
        <v>0</v>
      </c>
      <c r="M817" t="s">
        <v>23</v>
      </c>
      <c r="N817" t="s">
        <v>15</v>
      </c>
      <c r="O817">
        <v>815</v>
      </c>
      <c r="P817" t="s">
        <v>20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25">
      <c r="A818" t="s">
        <v>1666</v>
      </c>
      <c r="B818" s="3" t="s">
        <v>1667</v>
      </c>
      <c r="C818">
        <v>2300</v>
      </c>
      <c r="D818">
        <v>14150</v>
      </c>
      <c r="E818" s="7">
        <f t="shared" si="73"/>
        <v>615.21739130434787</v>
      </c>
      <c r="F818">
        <v>133</v>
      </c>
      <c r="G818">
        <f t="shared" si="72"/>
        <v>106.39097744360902</v>
      </c>
      <c r="H818" t="s">
        <v>22</v>
      </c>
      <c r="I818">
        <v>1392012000</v>
      </c>
      <c r="J818">
        <v>1392184800</v>
      </c>
      <c r="K818" t="b">
        <v>1</v>
      </c>
      <c r="L818" t="b">
        <v>1</v>
      </c>
      <c r="M818" t="s">
        <v>33</v>
      </c>
      <c r="N818" t="s">
        <v>21</v>
      </c>
      <c r="O818">
        <v>816</v>
      </c>
      <c r="P818" t="s">
        <v>20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25">
      <c r="A819" t="s">
        <v>1668</v>
      </c>
      <c r="B819" s="3" t="s">
        <v>1669</v>
      </c>
      <c r="C819">
        <v>51300</v>
      </c>
      <c r="D819">
        <v>189192</v>
      </c>
      <c r="E819" s="7">
        <f t="shared" si="73"/>
        <v>368.79532163742692</v>
      </c>
      <c r="F819">
        <v>2489</v>
      </c>
      <c r="G819">
        <f t="shared" si="72"/>
        <v>76.011249497790274</v>
      </c>
      <c r="H819" t="s">
        <v>108</v>
      </c>
      <c r="I819">
        <v>1556946000</v>
      </c>
      <c r="J819">
        <v>1559365200</v>
      </c>
      <c r="K819" t="b">
        <v>0</v>
      </c>
      <c r="L819" t="b">
        <v>1</v>
      </c>
      <c r="M819" t="s">
        <v>68</v>
      </c>
      <c r="N819" t="s">
        <v>107</v>
      </c>
      <c r="O819">
        <v>817</v>
      </c>
      <c r="P819" t="s">
        <v>20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25">
      <c r="A820" t="s">
        <v>676</v>
      </c>
      <c r="B820" s="3" t="s">
        <v>1670</v>
      </c>
      <c r="C820">
        <v>700</v>
      </c>
      <c r="D820">
        <v>7664</v>
      </c>
      <c r="E820" s="7">
        <f t="shared" si="73"/>
        <v>1094.8571428571429</v>
      </c>
      <c r="F820">
        <v>69</v>
      </c>
      <c r="G820">
        <f t="shared" si="72"/>
        <v>111.07246376811594</v>
      </c>
      <c r="H820" t="s">
        <v>22</v>
      </c>
      <c r="I820">
        <v>1548050400</v>
      </c>
      <c r="J820">
        <v>1549173600</v>
      </c>
      <c r="K820" t="b">
        <v>0</v>
      </c>
      <c r="L820" t="b">
        <v>1</v>
      </c>
      <c r="M820" t="s">
        <v>33</v>
      </c>
      <c r="N820" t="s">
        <v>21</v>
      </c>
      <c r="O820">
        <v>818</v>
      </c>
      <c r="P820" t="s">
        <v>20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.5" x14ac:dyDescent="0.25">
      <c r="A821" t="s">
        <v>1671</v>
      </c>
      <c r="B821" s="3" t="s">
        <v>1672</v>
      </c>
      <c r="C821">
        <v>8900</v>
      </c>
      <c r="D821">
        <v>4509</v>
      </c>
      <c r="E821" s="7">
        <f t="shared" si="73"/>
        <v>50.662921348314605</v>
      </c>
      <c r="F821">
        <v>47</v>
      </c>
      <c r="G821">
        <f t="shared" si="72"/>
        <v>95.936170212765958</v>
      </c>
      <c r="H821" t="s">
        <v>22</v>
      </c>
      <c r="I821">
        <v>1353736800</v>
      </c>
      <c r="J821">
        <v>1355032800</v>
      </c>
      <c r="K821" t="b">
        <v>1</v>
      </c>
      <c r="L821" t="b">
        <v>0</v>
      </c>
      <c r="M821" t="s">
        <v>89</v>
      </c>
      <c r="N821" t="s">
        <v>21</v>
      </c>
      <c r="O821">
        <v>819</v>
      </c>
      <c r="P821" t="s">
        <v>14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25">
      <c r="A822" t="s">
        <v>1673</v>
      </c>
      <c r="B822" s="3" t="s">
        <v>1674</v>
      </c>
      <c r="C822">
        <v>1500</v>
      </c>
      <c r="D822">
        <v>12009</v>
      </c>
      <c r="E822" s="7">
        <f t="shared" si="73"/>
        <v>800.6</v>
      </c>
      <c r="F822">
        <v>279</v>
      </c>
      <c r="G822">
        <f t="shared" si="72"/>
        <v>43.043010752688176</v>
      </c>
      <c r="H822" t="s">
        <v>41</v>
      </c>
      <c r="I822">
        <v>1532840400</v>
      </c>
      <c r="J822">
        <v>1533963600</v>
      </c>
      <c r="K822" t="b">
        <v>0</v>
      </c>
      <c r="L822" t="b">
        <v>1</v>
      </c>
      <c r="M822" t="s">
        <v>23</v>
      </c>
      <c r="N822" t="s">
        <v>40</v>
      </c>
      <c r="O822">
        <v>820</v>
      </c>
      <c r="P822" t="s">
        <v>20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25">
      <c r="A823" t="s">
        <v>1675</v>
      </c>
      <c r="B823" s="3" t="s">
        <v>1676</v>
      </c>
      <c r="C823">
        <v>4900</v>
      </c>
      <c r="D823">
        <v>14273</v>
      </c>
      <c r="E823" s="7">
        <f t="shared" si="73"/>
        <v>291.28571428571428</v>
      </c>
      <c r="F823">
        <v>210</v>
      </c>
      <c r="G823">
        <f t="shared" si="72"/>
        <v>67.966666666666669</v>
      </c>
      <c r="H823" t="s">
        <v>22</v>
      </c>
      <c r="I823">
        <v>1488261600</v>
      </c>
      <c r="J823">
        <v>1489381200</v>
      </c>
      <c r="K823" t="b">
        <v>0</v>
      </c>
      <c r="L823" t="b">
        <v>0</v>
      </c>
      <c r="M823" t="s">
        <v>42</v>
      </c>
      <c r="N823" t="s">
        <v>21</v>
      </c>
      <c r="O823">
        <v>821</v>
      </c>
      <c r="P823" t="s">
        <v>20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25">
      <c r="A824" t="s">
        <v>1677</v>
      </c>
      <c r="B824" s="3" t="s">
        <v>1678</v>
      </c>
      <c r="C824">
        <v>54000</v>
      </c>
      <c r="D824">
        <v>188982</v>
      </c>
      <c r="E824" s="7">
        <f t="shared" si="73"/>
        <v>349.9666666666667</v>
      </c>
      <c r="F824">
        <v>2100</v>
      </c>
      <c r="G824">
        <f t="shared" si="72"/>
        <v>89.991428571428571</v>
      </c>
      <c r="H824" t="s">
        <v>22</v>
      </c>
      <c r="I824">
        <v>1393567200</v>
      </c>
      <c r="J824">
        <v>1395032400</v>
      </c>
      <c r="K824" t="b">
        <v>0</v>
      </c>
      <c r="L824" t="b">
        <v>0</v>
      </c>
      <c r="M824" t="s">
        <v>23</v>
      </c>
      <c r="N824" t="s">
        <v>21</v>
      </c>
      <c r="O824">
        <v>822</v>
      </c>
      <c r="P824" t="s">
        <v>20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25">
      <c r="A825" t="s">
        <v>1679</v>
      </c>
      <c r="B825" s="3" t="s">
        <v>1680</v>
      </c>
      <c r="C825">
        <v>4100</v>
      </c>
      <c r="D825">
        <v>14640</v>
      </c>
      <c r="E825" s="7">
        <f t="shared" si="73"/>
        <v>357.07317073170731</v>
      </c>
      <c r="F825">
        <v>252</v>
      </c>
      <c r="G825">
        <f t="shared" si="72"/>
        <v>58.095238095238095</v>
      </c>
      <c r="H825" t="s">
        <v>22</v>
      </c>
      <c r="I825">
        <v>1410325200</v>
      </c>
      <c r="J825">
        <v>1412485200</v>
      </c>
      <c r="K825" t="b">
        <v>1</v>
      </c>
      <c r="L825" t="b">
        <v>1</v>
      </c>
      <c r="M825" t="s">
        <v>23</v>
      </c>
      <c r="N825" t="s">
        <v>21</v>
      </c>
      <c r="O825">
        <v>823</v>
      </c>
      <c r="P825" t="s">
        <v>20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25">
      <c r="A826" t="s">
        <v>1681</v>
      </c>
      <c r="B826" s="3" t="s">
        <v>1682</v>
      </c>
      <c r="C826">
        <v>85000</v>
      </c>
      <c r="D826">
        <v>107516</v>
      </c>
      <c r="E826" s="7">
        <f t="shared" si="73"/>
        <v>126.48941176470588</v>
      </c>
      <c r="F826">
        <v>1280</v>
      </c>
      <c r="G826">
        <f t="shared" si="72"/>
        <v>83.996875000000003</v>
      </c>
      <c r="H826" t="s">
        <v>22</v>
      </c>
      <c r="I826">
        <v>1276923600</v>
      </c>
      <c r="J826">
        <v>1279688400</v>
      </c>
      <c r="K826" t="b">
        <v>0</v>
      </c>
      <c r="L826" t="b">
        <v>1</v>
      </c>
      <c r="M826" t="s">
        <v>68</v>
      </c>
      <c r="N826" t="s">
        <v>21</v>
      </c>
      <c r="O826">
        <v>824</v>
      </c>
      <c r="P826" t="s">
        <v>20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25">
      <c r="A827" t="s">
        <v>1683</v>
      </c>
      <c r="B827" s="3" t="s">
        <v>1684</v>
      </c>
      <c r="C827">
        <v>3600</v>
      </c>
      <c r="D827">
        <v>13950</v>
      </c>
      <c r="E827" s="7">
        <f t="shared" si="73"/>
        <v>387.5</v>
      </c>
      <c r="F827">
        <v>157</v>
      </c>
      <c r="G827">
        <f t="shared" si="72"/>
        <v>88.853503184713375</v>
      </c>
      <c r="H827" t="s">
        <v>41</v>
      </c>
      <c r="I827">
        <v>1500958800</v>
      </c>
      <c r="J827">
        <v>1501995600</v>
      </c>
      <c r="K827" t="b">
        <v>0</v>
      </c>
      <c r="L827" t="b">
        <v>0</v>
      </c>
      <c r="M827" t="s">
        <v>100</v>
      </c>
      <c r="N827" t="s">
        <v>40</v>
      </c>
      <c r="O827">
        <v>825</v>
      </c>
      <c r="P827" t="s">
        <v>20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.5" x14ac:dyDescent="0.25">
      <c r="A828" t="s">
        <v>1685</v>
      </c>
      <c r="B828" s="3" t="s">
        <v>1686</v>
      </c>
      <c r="C828">
        <v>2800</v>
      </c>
      <c r="D828">
        <v>12797</v>
      </c>
      <c r="E828" s="7">
        <f t="shared" si="73"/>
        <v>457.03571428571428</v>
      </c>
      <c r="F828">
        <v>194</v>
      </c>
      <c r="G828">
        <f t="shared" si="72"/>
        <v>65.963917525773198</v>
      </c>
      <c r="H828" t="s">
        <v>22</v>
      </c>
      <c r="I828">
        <v>1292220000</v>
      </c>
      <c r="J828">
        <v>1294639200</v>
      </c>
      <c r="K828" t="b">
        <v>0</v>
      </c>
      <c r="L828" t="b">
        <v>1</v>
      </c>
      <c r="M828" t="s">
        <v>33</v>
      </c>
      <c r="N828" t="s">
        <v>21</v>
      </c>
      <c r="O828">
        <v>826</v>
      </c>
      <c r="P828" t="s">
        <v>20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.5" x14ac:dyDescent="0.25">
      <c r="A829" t="s">
        <v>1687</v>
      </c>
      <c r="B829" s="3" t="s">
        <v>1688</v>
      </c>
      <c r="C829">
        <v>2300</v>
      </c>
      <c r="D829">
        <v>6134</v>
      </c>
      <c r="E829" s="7">
        <f t="shared" si="73"/>
        <v>266.69565217391306</v>
      </c>
      <c r="F829">
        <v>82</v>
      </c>
      <c r="G829">
        <f t="shared" si="72"/>
        <v>74.804878048780495</v>
      </c>
      <c r="H829" t="s">
        <v>27</v>
      </c>
      <c r="I829">
        <v>1304398800</v>
      </c>
      <c r="J829">
        <v>1305435600</v>
      </c>
      <c r="K829" t="b">
        <v>0</v>
      </c>
      <c r="L829" t="b">
        <v>1</v>
      </c>
      <c r="M829" t="s">
        <v>53</v>
      </c>
      <c r="N829" t="s">
        <v>26</v>
      </c>
      <c r="O829">
        <v>827</v>
      </c>
      <c r="P829" t="s">
        <v>20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.5" x14ac:dyDescent="0.25">
      <c r="A830" t="s">
        <v>1689</v>
      </c>
      <c r="B830" s="3" t="s">
        <v>1690</v>
      </c>
      <c r="C830">
        <v>7100</v>
      </c>
      <c r="D830">
        <v>4899</v>
      </c>
      <c r="E830" s="7">
        <f t="shared" si="73"/>
        <v>69</v>
      </c>
      <c r="F830">
        <v>70</v>
      </c>
      <c r="G830">
        <f t="shared" si="72"/>
        <v>69.98571428571428</v>
      </c>
      <c r="H830" t="s">
        <v>22</v>
      </c>
      <c r="I830">
        <v>1535432400</v>
      </c>
      <c r="J830">
        <v>1537592400</v>
      </c>
      <c r="K830" t="b">
        <v>0</v>
      </c>
      <c r="L830" t="b">
        <v>0</v>
      </c>
      <c r="M830" t="s">
        <v>33</v>
      </c>
      <c r="N830" t="s">
        <v>21</v>
      </c>
      <c r="O830">
        <v>828</v>
      </c>
      <c r="P830" t="s">
        <v>14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25">
      <c r="A831" t="s">
        <v>1691</v>
      </c>
      <c r="B831" s="3" t="s">
        <v>1692</v>
      </c>
      <c r="C831">
        <v>9600</v>
      </c>
      <c r="D831">
        <v>4929</v>
      </c>
      <c r="E831" s="7">
        <f t="shared" si="73"/>
        <v>51.34375</v>
      </c>
      <c r="F831">
        <v>154</v>
      </c>
      <c r="G831">
        <f t="shared" si="72"/>
        <v>32.006493506493506</v>
      </c>
      <c r="H831" t="s">
        <v>22</v>
      </c>
      <c r="I831">
        <v>1433826000</v>
      </c>
      <c r="J831">
        <v>1435122000</v>
      </c>
      <c r="K831" t="b">
        <v>0</v>
      </c>
      <c r="L831" t="b">
        <v>0</v>
      </c>
      <c r="M831" t="s">
        <v>33</v>
      </c>
      <c r="N831" t="s">
        <v>21</v>
      </c>
      <c r="O831">
        <v>829</v>
      </c>
      <c r="P831" t="s">
        <v>14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.5" x14ac:dyDescent="0.25">
      <c r="A832" t="s">
        <v>1693</v>
      </c>
      <c r="B832" s="3" t="s">
        <v>1694</v>
      </c>
      <c r="C832">
        <v>121600</v>
      </c>
      <c r="D832">
        <v>1424</v>
      </c>
      <c r="E832" s="7">
        <f t="shared" si="73"/>
        <v>1.1710526315789473</v>
      </c>
      <c r="F832">
        <v>22</v>
      </c>
      <c r="G832">
        <f t="shared" si="72"/>
        <v>64.727272727272734</v>
      </c>
      <c r="H832" t="s">
        <v>22</v>
      </c>
      <c r="I832">
        <v>1514959200</v>
      </c>
      <c r="J832">
        <v>1520056800</v>
      </c>
      <c r="K832" t="b">
        <v>0</v>
      </c>
      <c r="L832" t="b">
        <v>0</v>
      </c>
      <c r="M832" t="s">
        <v>33</v>
      </c>
      <c r="N832" t="s">
        <v>21</v>
      </c>
      <c r="O832">
        <v>830</v>
      </c>
      <c r="P832" t="s">
        <v>14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.5" x14ac:dyDescent="0.25">
      <c r="A833" t="s">
        <v>1695</v>
      </c>
      <c r="B833" s="3" t="s">
        <v>1696</v>
      </c>
      <c r="C833">
        <v>97100</v>
      </c>
      <c r="D833">
        <v>105817</v>
      </c>
      <c r="E833" s="7">
        <f t="shared" si="73"/>
        <v>108.97734294541709</v>
      </c>
      <c r="F833">
        <v>4233</v>
      </c>
      <c r="G833">
        <f t="shared" si="72"/>
        <v>24.998110087408456</v>
      </c>
      <c r="H833" t="s">
        <v>22</v>
      </c>
      <c r="I833">
        <v>1332738000</v>
      </c>
      <c r="J833">
        <v>1335675600</v>
      </c>
      <c r="K833" t="b">
        <v>0</v>
      </c>
      <c r="L833" t="b">
        <v>0</v>
      </c>
      <c r="M833" t="s">
        <v>122</v>
      </c>
      <c r="N833" t="s">
        <v>21</v>
      </c>
      <c r="O833">
        <v>831</v>
      </c>
      <c r="P833" t="s">
        <v>20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25">
      <c r="A834" t="s">
        <v>1697</v>
      </c>
      <c r="B834" s="3" t="s">
        <v>1698</v>
      </c>
      <c r="C834">
        <v>43200</v>
      </c>
      <c r="D834">
        <v>136156</v>
      </c>
      <c r="E834" s="7">
        <f t="shared" si="73"/>
        <v>315.17592592592592</v>
      </c>
      <c r="F834">
        <v>1297</v>
      </c>
      <c r="G834">
        <f t="shared" ref="G834:G897" si="78">IF(F834 = 0, 0, D834/F834)</f>
        <v>104.97764070932922</v>
      </c>
      <c r="H834" t="s">
        <v>37</v>
      </c>
      <c r="I834">
        <v>1445490000</v>
      </c>
      <c r="J834">
        <v>1448431200</v>
      </c>
      <c r="K834" t="b">
        <v>1</v>
      </c>
      <c r="L834" t="b">
        <v>0</v>
      </c>
      <c r="M834" t="s">
        <v>206</v>
      </c>
      <c r="N834" t="s">
        <v>36</v>
      </c>
      <c r="O834">
        <v>832</v>
      </c>
      <c r="P834" t="s">
        <v>20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25">
      <c r="A835" t="s">
        <v>1699</v>
      </c>
      <c r="B835" s="3" t="s">
        <v>1700</v>
      </c>
      <c r="C835">
        <v>6800</v>
      </c>
      <c r="D835">
        <v>10723</v>
      </c>
      <c r="E835" s="7">
        <f t="shared" ref="E835:E898" si="79">D835/C835*100</f>
        <v>157.69117647058823</v>
      </c>
      <c r="F835">
        <v>165</v>
      </c>
      <c r="G835">
        <f t="shared" si="78"/>
        <v>64.987878787878785</v>
      </c>
      <c r="H835" t="s">
        <v>37</v>
      </c>
      <c r="I835">
        <v>1297663200</v>
      </c>
      <c r="J835">
        <v>1298613600</v>
      </c>
      <c r="K835" t="b">
        <v>0</v>
      </c>
      <c r="L835" t="b">
        <v>0</v>
      </c>
      <c r="M835" t="s">
        <v>206</v>
      </c>
      <c r="N835" t="s">
        <v>36</v>
      </c>
      <c r="O835">
        <v>833</v>
      </c>
      <c r="P835" t="s">
        <v>20</v>
      </c>
      <c r="Q835" t="str">
        <f t="shared" ref="Q835:Q898" si="80">LEFT(M835, FIND("/", M835) - 1)</f>
        <v>publishing</v>
      </c>
      <c r="R835" t="str">
        <f t="shared" ref="R835:R898" si="81">MID(M835, FIND("/", M835) + 1, LEN(M835))</f>
        <v>translations</v>
      </c>
      <c r="S835" s="10">
        <f t="shared" ref="S835:S898" si="82">(((I835/60)/60)/24)+DATE(1970,1,1)</f>
        <v>40588.25</v>
      </c>
      <c r="T835" s="10">
        <f t="shared" ref="T835:T898" si="83">(((J835/60)/60)/24)+DATE(1970,1,1)</f>
        <v>40599.25</v>
      </c>
    </row>
    <row r="836" spans="1:20" x14ac:dyDescent="0.25">
      <c r="A836" t="s">
        <v>1701</v>
      </c>
      <c r="B836" s="3" t="s">
        <v>1702</v>
      </c>
      <c r="C836">
        <v>7300</v>
      </c>
      <c r="D836">
        <v>11228</v>
      </c>
      <c r="E836" s="7">
        <f t="shared" si="79"/>
        <v>153.8082191780822</v>
      </c>
      <c r="F836">
        <v>119</v>
      </c>
      <c r="G836">
        <f t="shared" si="78"/>
        <v>94.352941176470594</v>
      </c>
      <c r="H836" t="s">
        <v>22</v>
      </c>
      <c r="I836">
        <v>1371963600</v>
      </c>
      <c r="J836">
        <v>1372482000</v>
      </c>
      <c r="K836" t="b">
        <v>0</v>
      </c>
      <c r="L836" t="b">
        <v>0</v>
      </c>
      <c r="M836" t="s">
        <v>33</v>
      </c>
      <c r="N836" t="s">
        <v>21</v>
      </c>
      <c r="O836">
        <v>834</v>
      </c>
      <c r="P836" t="s">
        <v>20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25">
      <c r="A837" t="s">
        <v>1703</v>
      </c>
      <c r="B837" s="3" t="s">
        <v>1704</v>
      </c>
      <c r="C837">
        <v>86200</v>
      </c>
      <c r="D837">
        <v>77355</v>
      </c>
      <c r="E837" s="7">
        <f t="shared" si="79"/>
        <v>89.738979118329468</v>
      </c>
      <c r="F837">
        <v>1758</v>
      </c>
      <c r="G837">
        <f t="shared" si="78"/>
        <v>44.001706484641637</v>
      </c>
      <c r="H837" t="s">
        <v>22</v>
      </c>
      <c r="I837">
        <v>1425103200</v>
      </c>
      <c r="J837">
        <v>1425621600</v>
      </c>
      <c r="K837" t="b">
        <v>0</v>
      </c>
      <c r="L837" t="b">
        <v>0</v>
      </c>
      <c r="M837" t="s">
        <v>28</v>
      </c>
      <c r="N837" t="s">
        <v>21</v>
      </c>
      <c r="O837">
        <v>835</v>
      </c>
      <c r="P837" t="s">
        <v>14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25">
      <c r="A838" t="s">
        <v>1705</v>
      </c>
      <c r="B838" s="3" t="s">
        <v>1706</v>
      </c>
      <c r="C838">
        <v>8100</v>
      </c>
      <c r="D838">
        <v>6086</v>
      </c>
      <c r="E838" s="7">
        <f t="shared" si="79"/>
        <v>75.135802469135797</v>
      </c>
      <c r="F838">
        <v>94</v>
      </c>
      <c r="G838">
        <f t="shared" si="78"/>
        <v>64.744680851063833</v>
      </c>
      <c r="H838" t="s">
        <v>22</v>
      </c>
      <c r="I838">
        <v>1265349600</v>
      </c>
      <c r="J838">
        <v>1266300000</v>
      </c>
      <c r="K838" t="b">
        <v>0</v>
      </c>
      <c r="L838" t="b">
        <v>0</v>
      </c>
      <c r="M838" t="s">
        <v>60</v>
      </c>
      <c r="N838" t="s">
        <v>21</v>
      </c>
      <c r="O838">
        <v>836</v>
      </c>
      <c r="P838" t="s">
        <v>14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25">
      <c r="A839" t="s">
        <v>1707</v>
      </c>
      <c r="B839" s="3" t="s">
        <v>1708</v>
      </c>
      <c r="C839">
        <v>17700</v>
      </c>
      <c r="D839">
        <v>150960</v>
      </c>
      <c r="E839" s="7">
        <f t="shared" si="79"/>
        <v>852.88135593220341</v>
      </c>
      <c r="F839">
        <v>1797</v>
      </c>
      <c r="G839">
        <f t="shared" si="78"/>
        <v>84.00667779632721</v>
      </c>
      <c r="H839" t="s">
        <v>22</v>
      </c>
      <c r="I839">
        <v>1301202000</v>
      </c>
      <c r="J839">
        <v>1305867600</v>
      </c>
      <c r="K839" t="b">
        <v>0</v>
      </c>
      <c r="L839" t="b">
        <v>0</v>
      </c>
      <c r="M839" t="s">
        <v>159</v>
      </c>
      <c r="N839" t="s">
        <v>21</v>
      </c>
      <c r="O839">
        <v>837</v>
      </c>
      <c r="P839" t="s">
        <v>20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25">
      <c r="A840" t="s">
        <v>1709</v>
      </c>
      <c r="B840" s="3" t="s">
        <v>1710</v>
      </c>
      <c r="C840">
        <v>6400</v>
      </c>
      <c r="D840">
        <v>8890</v>
      </c>
      <c r="E840" s="7">
        <f t="shared" si="79"/>
        <v>138.90625</v>
      </c>
      <c r="F840">
        <v>261</v>
      </c>
      <c r="G840">
        <f t="shared" si="78"/>
        <v>34.061302681992338</v>
      </c>
      <c r="H840" t="s">
        <v>22</v>
      </c>
      <c r="I840">
        <v>1538024400</v>
      </c>
      <c r="J840">
        <v>1538802000</v>
      </c>
      <c r="K840" t="b">
        <v>0</v>
      </c>
      <c r="L840" t="b">
        <v>0</v>
      </c>
      <c r="M840" t="s">
        <v>33</v>
      </c>
      <c r="N840" t="s">
        <v>21</v>
      </c>
      <c r="O840">
        <v>838</v>
      </c>
      <c r="P840" t="s">
        <v>20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25">
      <c r="A841" t="s">
        <v>1711</v>
      </c>
      <c r="B841" s="3" t="s">
        <v>1712</v>
      </c>
      <c r="C841">
        <v>7700</v>
      </c>
      <c r="D841">
        <v>14644</v>
      </c>
      <c r="E841" s="7">
        <f t="shared" si="79"/>
        <v>190.18181818181819</v>
      </c>
      <c r="F841">
        <v>157</v>
      </c>
      <c r="G841">
        <f t="shared" si="78"/>
        <v>93.273885350318466</v>
      </c>
      <c r="H841" t="s">
        <v>22</v>
      </c>
      <c r="I841">
        <v>1395032400</v>
      </c>
      <c r="J841">
        <v>1398920400</v>
      </c>
      <c r="K841" t="b">
        <v>0</v>
      </c>
      <c r="L841" t="b">
        <v>1</v>
      </c>
      <c r="M841" t="s">
        <v>42</v>
      </c>
      <c r="N841" t="s">
        <v>21</v>
      </c>
      <c r="O841">
        <v>839</v>
      </c>
      <c r="P841" t="s">
        <v>20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25">
      <c r="A842" t="s">
        <v>1713</v>
      </c>
      <c r="B842" s="3" t="s">
        <v>1714</v>
      </c>
      <c r="C842">
        <v>116300</v>
      </c>
      <c r="D842">
        <v>116583</v>
      </c>
      <c r="E842" s="7">
        <f t="shared" si="79"/>
        <v>100.24333619948409</v>
      </c>
      <c r="F842">
        <v>3533</v>
      </c>
      <c r="G842">
        <f t="shared" si="78"/>
        <v>32.998301726577978</v>
      </c>
      <c r="H842" t="s">
        <v>22</v>
      </c>
      <c r="I842">
        <v>1405486800</v>
      </c>
      <c r="J842">
        <v>1405659600</v>
      </c>
      <c r="K842" t="b">
        <v>0</v>
      </c>
      <c r="L842" t="b">
        <v>1</v>
      </c>
      <c r="M842" t="s">
        <v>33</v>
      </c>
      <c r="N842" t="s">
        <v>21</v>
      </c>
      <c r="O842">
        <v>840</v>
      </c>
      <c r="P842" t="s">
        <v>20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25">
      <c r="A843" t="s">
        <v>1715</v>
      </c>
      <c r="B843" s="3" t="s">
        <v>1716</v>
      </c>
      <c r="C843">
        <v>9100</v>
      </c>
      <c r="D843">
        <v>12991</v>
      </c>
      <c r="E843" s="7">
        <f t="shared" si="79"/>
        <v>142.75824175824175</v>
      </c>
      <c r="F843">
        <v>155</v>
      </c>
      <c r="G843">
        <f t="shared" si="78"/>
        <v>83.812903225806451</v>
      </c>
      <c r="H843" t="s">
        <v>22</v>
      </c>
      <c r="I843">
        <v>1455861600</v>
      </c>
      <c r="J843">
        <v>1457244000</v>
      </c>
      <c r="K843" t="b">
        <v>0</v>
      </c>
      <c r="L843" t="b">
        <v>0</v>
      </c>
      <c r="M843" t="s">
        <v>28</v>
      </c>
      <c r="N843" t="s">
        <v>21</v>
      </c>
      <c r="O843">
        <v>841</v>
      </c>
      <c r="P843" t="s">
        <v>20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.5" x14ac:dyDescent="0.25">
      <c r="A844" t="s">
        <v>1717</v>
      </c>
      <c r="B844" s="3" t="s">
        <v>1718</v>
      </c>
      <c r="C844">
        <v>1500</v>
      </c>
      <c r="D844">
        <v>8447</v>
      </c>
      <c r="E844" s="7">
        <f t="shared" si="79"/>
        <v>563.13333333333333</v>
      </c>
      <c r="F844">
        <v>132</v>
      </c>
      <c r="G844">
        <f t="shared" si="78"/>
        <v>63.992424242424242</v>
      </c>
      <c r="H844" t="s">
        <v>108</v>
      </c>
      <c r="I844">
        <v>1529038800</v>
      </c>
      <c r="J844">
        <v>1529298000</v>
      </c>
      <c r="K844" t="b">
        <v>0</v>
      </c>
      <c r="L844" t="b">
        <v>0</v>
      </c>
      <c r="M844" t="s">
        <v>65</v>
      </c>
      <c r="N844" t="s">
        <v>107</v>
      </c>
      <c r="O844">
        <v>842</v>
      </c>
      <c r="P844" t="s">
        <v>20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.5" x14ac:dyDescent="0.25">
      <c r="A845" t="s">
        <v>1719</v>
      </c>
      <c r="B845" s="3" t="s">
        <v>1720</v>
      </c>
      <c r="C845">
        <v>8800</v>
      </c>
      <c r="D845">
        <v>2703</v>
      </c>
      <c r="E845" s="7">
        <f t="shared" si="79"/>
        <v>30.715909090909086</v>
      </c>
      <c r="F845">
        <v>33</v>
      </c>
      <c r="G845">
        <f t="shared" si="78"/>
        <v>81.909090909090907</v>
      </c>
      <c r="H845" t="s">
        <v>22</v>
      </c>
      <c r="I845">
        <v>1535259600</v>
      </c>
      <c r="J845">
        <v>1535778000</v>
      </c>
      <c r="K845" t="b">
        <v>0</v>
      </c>
      <c r="L845" t="b">
        <v>0</v>
      </c>
      <c r="M845" t="s">
        <v>122</v>
      </c>
      <c r="N845" t="s">
        <v>21</v>
      </c>
      <c r="O845">
        <v>843</v>
      </c>
      <c r="P845" t="s">
        <v>14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25">
      <c r="A846" t="s">
        <v>1721</v>
      </c>
      <c r="B846" s="3" t="s">
        <v>1722</v>
      </c>
      <c r="C846">
        <v>8800</v>
      </c>
      <c r="D846">
        <v>8747</v>
      </c>
      <c r="E846" s="7">
        <f t="shared" si="79"/>
        <v>99.39772727272728</v>
      </c>
      <c r="F846">
        <v>94</v>
      </c>
      <c r="G846">
        <f t="shared" si="78"/>
        <v>93.053191489361708</v>
      </c>
      <c r="H846" t="s">
        <v>22</v>
      </c>
      <c r="I846">
        <v>1327212000</v>
      </c>
      <c r="J846">
        <v>1327471200</v>
      </c>
      <c r="K846" t="b">
        <v>0</v>
      </c>
      <c r="L846" t="b">
        <v>0</v>
      </c>
      <c r="M846" t="s">
        <v>42</v>
      </c>
      <c r="N846" t="s">
        <v>21</v>
      </c>
      <c r="O846">
        <v>844</v>
      </c>
      <c r="P846" t="s">
        <v>74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25">
      <c r="A847" t="s">
        <v>1723</v>
      </c>
      <c r="B847" s="3" t="s">
        <v>1724</v>
      </c>
      <c r="C847">
        <v>69900</v>
      </c>
      <c r="D847">
        <v>138087</v>
      </c>
      <c r="E847" s="7">
        <f t="shared" si="79"/>
        <v>197.54935622317598</v>
      </c>
      <c r="F847">
        <v>1354</v>
      </c>
      <c r="G847">
        <f t="shared" si="78"/>
        <v>101.98449039881831</v>
      </c>
      <c r="H847" t="s">
        <v>41</v>
      </c>
      <c r="I847">
        <v>1526360400</v>
      </c>
      <c r="J847">
        <v>1529557200</v>
      </c>
      <c r="K847" t="b">
        <v>0</v>
      </c>
      <c r="L847" t="b">
        <v>0</v>
      </c>
      <c r="M847" t="s">
        <v>28</v>
      </c>
      <c r="N847" t="s">
        <v>40</v>
      </c>
      <c r="O847">
        <v>845</v>
      </c>
      <c r="P847" t="s">
        <v>20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25">
      <c r="A848" t="s">
        <v>1725</v>
      </c>
      <c r="B848" s="3" t="s">
        <v>1726</v>
      </c>
      <c r="C848">
        <v>1000</v>
      </c>
      <c r="D848">
        <v>5085</v>
      </c>
      <c r="E848" s="7">
        <f t="shared" si="79"/>
        <v>508.5</v>
      </c>
      <c r="F848">
        <v>48</v>
      </c>
      <c r="G848">
        <f t="shared" si="78"/>
        <v>105.9375</v>
      </c>
      <c r="H848" t="s">
        <v>22</v>
      </c>
      <c r="I848">
        <v>1532149200</v>
      </c>
      <c r="J848">
        <v>1535259600</v>
      </c>
      <c r="K848" t="b">
        <v>1</v>
      </c>
      <c r="L848" t="b">
        <v>1</v>
      </c>
      <c r="M848" t="s">
        <v>28</v>
      </c>
      <c r="N848" t="s">
        <v>21</v>
      </c>
      <c r="O848">
        <v>846</v>
      </c>
      <c r="P848" t="s">
        <v>20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25">
      <c r="A849" t="s">
        <v>1727</v>
      </c>
      <c r="B849" s="3" t="s">
        <v>1728</v>
      </c>
      <c r="C849">
        <v>4700</v>
      </c>
      <c r="D849">
        <v>11174</v>
      </c>
      <c r="E849" s="7">
        <f t="shared" si="79"/>
        <v>237.74468085106383</v>
      </c>
      <c r="F849">
        <v>110</v>
      </c>
      <c r="G849">
        <f t="shared" si="78"/>
        <v>101.58181818181818</v>
      </c>
      <c r="H849" t="s">
        <v>22</v>
      </c>
      <c r="I849">
        <v>1515304800</v>
      </c>
      <c r="J849">
        <v>1515564000</v>
      </c>
      <c r="K849" t="b">
        <v>0</v>
      </c>
      <c r="L849" t="b">
        <v>0</v>
      </c>
      <c r="M849" t="s">
        <v>17</v>
      </c>
      <c r="N849" t="s">
        <v>21</v>
      </c>
      <c r="O849">
        <v>847</v>
      </c>
      <c r="P849" t="s">
        <v>20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25">
      <c r="A850" t="s">
        <v>1729</v>
      </c>
      <c r="B850" s="3" t="s">
        <v>1730</v>
      </c>
      <c r="C850">
        <v>3200</v>
      </c>
      <c r="D850">
        <v>10831</v>
      </c>
      <c r="E850" s="7">
        <f t="shared" si="79"/>
        <v>338.46875</v>
      </c>
      <c r="F850">
        <v>172</v>
      </c>
      <c r="G850">
        <f t="shared" si="78"/>
        <v>62.970930232558139</v>
      </c>
      <c r="H850" t="s">
        <v>22</v>
      </c>
      <c r="I850">
        <v>1276318800</v>
      </c>
      <c r="J850">
        <v>1277096400</v>
      </c>
      <c r="K850" t="b">
        <v>0</v>
      </c>
      <c r="L850" t="b">
        <v>0</v>
      </c>
      <c r="M850" t="s">
        <v>53</v>
      </c>
      <c r="N850" t="s">
        <v>21</v>
      </c>
      <c r="O850">
        <v>848</v>
      </c>
      <c r="P850" t="s">
        <v>20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25">
      <c r="A851" t="s">
        <v>1731</v>
      </c>
      <c r="B851" s="3" t="s">
        <v>1732</v>
      </c>
      <c r="C851">
        <v>6700</v>
      </c>
      <c r="D851">
        <v>8917</v>
      </c>
      <c r="E851" s="7">
        <f t="shared" si="79"/>
        <v>133.08955223880596</v>
      </c>
      <c r="F851">
        <v>307</v>
      </c>
      <c r="G851">
        <f t="shared" si="78"/>
        <v>29.045602605863191</v>
      </c>
      <c r="H851" t="s">
        <v>22</v>
      </c>
      <c r="I851">
        <v>1328767200</v>
      </c>
      <c r="J851">
        <v>1329026400</v>
      </c>
      <c r="K851" t="b">
        <v>0</v>
      </c>
      <c r="L851" t="b">
        <v>1</v>
      </c>
      <c r="M851" t="s">
        <v>60</v>
      </c>
      <c r="N851" t="s">
        <v>21</v>
      </c>
      <c r="O851">
        <v>849</v>
      </c>
      <c r="P851" t="s">
        <v>20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25">
      <c r="A852" t="s">
        <v>1733</v>
      </c>
      <c r="B852" s="3" t="s">
        <v>1734</v>
      </c>
      <c r="C852">
        <v>100</v>
      </c>
      <c r="D852">
        <v>1</v>
      </c>
      <c r="E852" s="7">
        <f t="shared" si="79"/>
        <v>1</v>
      </c>
      <c r="F852">
        <v>1</v>
      </c>
      <c r="G852">
        <f t="shared" si="78"/>
        <v>1</v>
      </c>
      <c r="H852" t="s">
        <v>22</v>
      </c>
      <c r="I852">
        <v>1321682400</v>
      </c>
      <c r="J852">
        <v>1322978400</v>
      </c>
      <c r="K852" t="b">
        <v>1</v>
      </c>
      <c r="L852" t="b">
        <v>0</v>
      </c>
      <c r="M852" t="s">
        <v>23</v>
      </c>
      <c r="N852" t="s">
        <v>21</v>
      </c>
      <c r="O852">
        <v>850</v>
      </c>
      <c r="P852" t="s">
        <v>14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.5" x14ac:dyDescent="0.25">
      <c r="A853" t="s">
        <v>1735</v>
      </c>
      <c r="B853" s="3" t="s">
        <v>1736</v>
      </c>
      <c r="C853">
        <v>6000</v>
      </c>
      <c r="D853">
        <v>12468</v>
      </c>
      <c r="E853" s="7">
        <f t="shared" si="79"/>
        <v>207.79999999999998</v>
      </c>
      <c r="F853">
        <v>160</v>
      </c>
      <c r="G853">
        <f t="shared" si="78"/>
        <v>77.924999999999997</v>
      </c>
      <c r="H853" t="s">
        <v>22</v>
      </c>
      <c r="I853">
        <v>1335934800</v>
      </c>
      <c r="J853">
        <v>1338786000</v>
      </c>
      <c r="K853" t="b">
        <v>0</v>
      </c>
      <c r="L853" t="b">
        <v>0</v>
      </c>
      <c r="M853" t="s">
        <v>50</v>
      </c>
      <c r="N853" t="s">
        <v>21</v>
      </c>
      <c r="O853">
        <v>851</v>
      </c>
      <c r="P853" t="s">
        <v>20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x14ac:dyDescent="0.25">
      <c r="A854" t="s">
        <v>1737</v>
      </c>
      <c r="B854" s="3" t="s">
        <v>1738</v>
      </c>
      <c r="C854">
        <v>4900</v>
      </c>
      <c r="D854">
        <v>2505</v>
      </c>
      <c r="E854" s="7">
        <f t="shared" si="79"/>
        <v>51.122448979591837</v>
      </c>
      <c r="F854">
        <v>31</v>
      </c>
      <c r="G854">
        <f t="shared" si="78"/>
        <v>80.806451612903231</v>
      </c>
      <c r="H854" t="s">
        <v>22</v>
      </c>
      <c r="I854">
        <v>1310792400</v>
      </c>
      <c r="J854">
        <v>1311656400</v>
      </c>
      <c r="K854" t="b">
        <v>0</v>
      </c>
      <c r="L854" t="b">
        <v>1</v>
      </c>
      <c r="M854" t="s">
        <v>89</v>
      </c>
      <c r="N854" t="s">
        <v>21</v>
      </c>
      <c r="O854">
        <v>852</v>
      </c>
      <c r="P854" t="s">
        <v>14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25">
      <c r="A855" t="s">
        <v>1739</v>
      </c>
      <c r="B855" s="3" t="s">
        <v>1740</v>
      </c>
      <c r="C855">
        <v>17100</v>
      </c>
      <c r="D855">
        <v>111502</v>
      </c>
      <c r="E855" s="7">
        <f t="shared" si="79"/>
        <v>652.05847953216369</v>
      </c>
      <c r="F855">
        <v>1467</v>
      </c>
      <c r="G855">
        <f t="shared" si="78"/>
        <v>76.006816632583508</v>
      </c>
      <c r="H855" t="s">
        <v>16</v>
      </c>
      <c r="I855">
        <v>1308546000</v>
      </c>
      <c r="J855">
        <v>1308978000</v>
      </c>
      <c r="K855" t="b">
        <v>0</v>
      </c>
      <c r="L855" t="b">
        <v>1</v>
      </c>
      <c r="M855" t="s">
        <v>60</v>
      </c>
      <c r="N855" t="s">
        <v>15</v>
      </c>
      <c r="O855">
        <v>853</v>
      </c>
      <c r="P855" t="s">
        <v>20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x14ac:dyDescent="0.25">
      <c r="A856" t="s">
        <v>1741</v>
      </c>
      <c r="B856" s="3" t="s">
        <v>1742</v>
      </c>
      <c r="C856">
        <v>171000</v>
      </c>
      <c r="D856">
        <v>194309</v>
      </c>
      <c r="E856" s="7">
        <f t="shared" si="79"/>
        <v>113.63099415204678</v>
      </c>
      <c r="F856">
        <v>2662</v>
      </c>
      <c r="G856">
        <f t="shared" si="78"/>
        <v>72.993613824192337</v>
      </c>
      <c r="H856" t="s">
        <v>16</v>
      </c>
      <c r="I856">
        <v>1574056800</v>
      </c>
      <c r="J856">
        <v>1576389600</v>
      </c>
      <c r="K856" t="b">
        <v>0</v>
      </c>
      <c r="L856" t="b">
        <v>0</v>
      </c>
      <c r="M856" t="s">
        <v>119</v>
      </c>
      <c r="N856" t="s">
        <v>15</v>
      </c>
      <c r="O856">
        <v>854</v>
      </c>
      <c r="P856" t="s">
        <v>20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25">
      <c r="A857" t="s">
        <v>1743</v>
      </c>
      <c r="B857" s="3" t="s">
        <v>1744</v>
      </c>
      <c r="C857">
        <v>23400</v>
      </c>
      <c r="D857">
        <v>23956</v>
      </c>
      <c r="E857" s="7">
        <f t="shared" si="79"/>
        <v>102.37606837606839</v>
      </c>
      <c r="F857">
        <v>452</v>
      </c>
      <c r="G857">
        <f t="shared" si="78"/>
        <v>53</v>
      </c>
      <c r="H857" t="s">
        <v>27</v>
      </c>
      <c r="I857">
        <v>1308373200</v>
      </c>
      <c r="J857">
        <v>1311051600</v>
      </c>
      <c r="K857" t="b">
        <v>0</v>
      </c>
      <c r="L857" t="b">
        <v>0</v>
      </c>
      <c r="M857" t="s">
        <v>33</v>
      </c>
      <c r="N857" t="s">
        <v>26</v>
      </c>
      <c r="O857">
        <v>855</v>
      </c>
      <c r="P857" t="s">
        <v>20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25">
      <c r="A858" t="s">
        <v>1599</v>
      </c>
      <c r="B858" s="3" t="s">
        <v>1745</v>
      </c>
      <c r="C858">
        <v>2400</v>
      </c>
      <c r="D858">
        <v>8558</v>
      </c>
      <c r="E858" s="7">
        <f t="shared" si="79"/>
        <v>356.58333333333331</v>
      </c>
      <c r="F858">
        <v>158</v>
      </c>
      <c r="G858">
        <f t="shared" si="78"/>
        <v>54.164556962025316</v>
      </c>
      <c r="H858" t="s">
        <v>22</v>
      </c>
      <c r="I858">
        <v>1335243600</v>
      </c>
      <c r="J858">
        <v>1336712400</v>
      </c>
      <c r="K858" t="b">
        <v>0</v>
      </c>
      <c r="L858" t="b">
        <v>0</v>
      </c>
      <c r="M858" t="s">
        <v>17</v>
      </c>
      <c r="N858" t="s">
        <v>21</v>
      </c>
      <c r="O858">
        <v>856</v>
      </c>
      <c r="P858" t="s">
        <v>20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.5" x14ac:dyDescent="0.25">
      <c r="A859" t="s">
        <v>1746</v>
      </c>
      <c r="B859" s="3" t="s">
        <v>1747</v>
      </c>
      <c r="C859">
        <v>5300</v>
      </c>
      <c r="D859">
        <v>7413</v>
      </c>
      <c r="E859" s="7">
        <f t="shared" si="79"/>
        <v>139.86792452830187</v>
      </c>
      <c r="F859">
        <v>225</v>
      </c>
      <c r="G859">
        <f t="shared" si="78"/>
        <v>32.946666666666665</v>
      </c>
      <c r="H859" t="s">
        <v>99</v>
      </c>
      <c r="I859">
        <v>1328421600</v>
      </c>
      <c r="J859">
        <v>1330408800</v>
      </c>
      <c r="K859" t="b">
        <v>1</v>
      </c>
      <c r="L859" t="b">
        <v>0</v>
      </c>
      <c r="M859" t="s">
        <v>100</v>
      </c>
      <c r="N859" t="s">
        <v>98</v>
      </c>
      <c r="O859">
        <v>857</v>
      </c>
      <c r="P859" t="s">
        <v>20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.5" x14ac:dyDescent="0.25">
      <c r="A860" t="s">
        <v>1748</v>
      </c>
      <c r="B860" s="3" t="s">
        <v>1749</v>
      </c>
      <c r="C860">
        <v>4000</v>
      </c>
      <c r="D860">
        <v>2778</v>
      </c>
      <c r="E860" s="7">
        <f t="shared" si="79"/>
        <v>69.45</v>
      </c>
      <c r="F860">
        <v>35</v>
      </c>
      <c r="G860">
        <f t="shared" si="78"/>
        <v>79.371428571428567</v>
      </c>
      <c r="H860" t="s">
        <v>22</v>
      </c>
      <c r="I860">
        <v>1524286800</v>
      </c>
      <c r="J860">
        <v>1524891600</v>
      </c>
      <c r="K860" t="b">
        <v>1</v>
      </c>
      <c r="L860" t="b">
        <v>0</v>
      </c>
      <c r="M860" t="s">
        <v>17</v>
      </c>
      <c r="N860" t="s">
        <v>21</v>
      </c>
      <c r="O860">
        <v>858</v>
      </c>
      <c r="P860" t="s">
        <v>14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.5" x14ac:dyDescent="0.25">
      <c r="A861" t="s">
        <v>1750</v>
      </c>
      <c r="B861" s="3" t="s">
        <v>1751</v>
      </c>
      <c r="C861">
        <v>7300</v>
      </c>
      <c r="D861">
        <v>2594</v>
      </c>
      <c r="E861" s="7">
        <f t="shared" si="79"/>
        <v>35.534246575342465</v>
      </c>
      <c r="F861">
        <v>63</v>
      </c>
      <c r="G861">
        <f t="shared" si="78"/>
        <v>41.174603174603178</v>
      </c>
      <c r="H861" t="s">
        <v>22</v>
      </c>
      <c r="I861">
        <v>1362117600</v>
      </c>
      <c r="J861">
        <v>1363669200</v>
      </c>
      <c r="K861" t="b">
        <v>0</v>
      </c>
      <c r="L861" t="b">
        <v>1</v>
      </c>
      <c r="M861" t="s">
        <v>33</v>
      </c>
      <c r="N861" t="s">
        <v>21</v>
      </c>
      <c r="O861">
        <v>859</v>
      </c>
      <c r="P861" t="s">
        <v>14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.5" x14ac:dyDescent="0.25">
      <c r="A862" t="s">
        <v>1752</v>
      </c>
      <c r="B862" s="3" t="s">
        <v>1753</v>
      </c>
      <c r="C862">
        <v>2000</v>
      </c>
      <c r="D862">
        <v>5033</v>
      </c>
      <c r="E862" s="7">
        <f t="shared" si="79"/>
        <v>251.65</v>
      </c>
      <c r="F862">
        <v>65</v>
      </c>
      <c r="G862">
        <f t="shared" si="78"/>
        <v>77.430769230769229</v>
      </c>
      <c r="H862" t="s">
        <v>22</v>
      </c>
      <c r="I862">
        <v>1550556000</v>
      </c>
      <c r="J862">
        <v>1551420000</v>
      </c>
      <c r="K862" t="b">
        <v>0</v>
      </c>
      <c r="L862" t="b">
        <v>1</v>
      </c>
      <c r="M862" t="s">
        <v>65</v>
      </c>
      <c r="N862" t="s">
        <v>21</v>
      </c>
      <c r="O862">
        <v>860</v>
      </c>
      <c r="P862" t="s">
        <v>20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25">
      <c r="A863" t="s">
        <v>1754</v>
      </c>
      <c r="B863" s="3" t="s">
        <v>1755</v>
      </c>
      <c r="C863">
        <v>8800</v>
      </c>
      <c r="D863">
        <v>9317</v>
      </c>
      <c r="E863" s="7">
        <f t="shared" si="79"/>
        <v>105.87500000000001</v>
      </c>
      <c r="F863">
        <v>163</v>
      </c>
      <c r="G863">
        <f t="shared" si="78"/>
        <v>57.159509202453989</v>
      </c>
      <c r="H863" t="s">
        <v>22</v>
      </c>
      <c r="I863">
        <v>1269147600</v>
      </c>
      <c r="J863">
        <v>1269838800</v>
      </c>
      <c r="K863" t="b">
        <v>0</v>
      </c>
      <c r="L863" t="b">
        <v>0</v>
      </c>
      <c r="M863" t="s">
        <v>33</v>
      </c>
      <c r="N863" t="s">
        <v>21</v>
      </c>
      <c r="O863">
        <v>861</v>
      </c>
      <c r="P863" t="s">
        <v>20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25">
      <c r="A864" t="s">
        <v>1756</v>
      </c>
      <c r="B864" s="3" t="s">
        <v>1757</v>
      </c>
      <c r="C864">
        <v>3500</v>
      </c>
      <c r="D864">
        <v>6560</v>
      </c>
      <c r="E864" s="7">
        <f t="shared" si="79"/>
        <v>187.42857142857144</v>
      </c>
      <c r="F864">
        <v>85</v>
      </c>
      <c r="G864">
        <f t="shared" si="78"/>
        <v>77.17647058823529</v>
      </c>
      <c r="H864" t="s">
        <v>22</v>
      </c>
      <c r="I864">
        <v>1312174800</v>
      </c>
      <c r="J864">
        <v>1312520400</v>
      </c>
      <c r="K864" t="b">
        <v>0</v>
      </c>
      <c r="L864" t="b">
        <v>0</v>
      </c>
      <c r="M864" t="s">
        <v>33</v>
      </c>
      <c r="N864" t="s">
        <v>21</v>
      </c>
      <c r="O864">
        <v>862</v>
      </c>
      <c r="P864" t="s">
        <v>20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25">
      <c r="A865" t="s">
        <v>1758</v>
      </c>
      <c r="B865" s="3" t="s">
        <v>1759</v>
      </c>
      <c r="C865">
        <v>1400</v>
      </c>
      <c r="D865">
        <v>5415</v>
      </c>
      <c r="E865" s="7">
        <f t="shared" si="79"/>
        <v>386.78571428571428</v>
      </c>
      <c r="F865">
        <v>217</v>
      </c>
      <c r="G865">
        <f t="shared" si="78"/>
        <v>24.953917050691246</v>
      </c>
      <c r="H865" t="s">
        <v>22</v>
      </c>
      <c r="I865">
        <v>1434517200</v>
      </c>
      <c r="J865">
        <v>1436504400</v>
      </c>
      <c r="K865" t="b">
        <v>0</v>
      </c>
      <c r="L865" t="b">
        <v>1</v>
      </c>
      <c r="M865" t="s">
        <v>269</v>
      </c>
      <c r="N865" t="s">
        <v>21</v>
      </c>
      <c r="O865">
        <v>863</v>
      </c>
      <c r="P865" t="s">
        <v>20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25">
      <c r="A866" t="s">
        <v>1760</v>
      </c>
      <c r="B866" s="3" t="s">
        <v>1761</v>
      </c>
      <c r="C866">
        <v>4200</v>
      </c>
      <c r="D866">
        <v>14577</v>
      </c>
      <c r="E866" s="7">
        <f t="shared" si="79"/>
        <v>347.07142857142856</v>
      </c>
      <c r="F866">
        <v>150</v>
      </c>
      <c r="G866">
        <f t="shared" si="78"/>
        <v>97.18</v>
      </c>
      <c r="H866" t="s">
        <v>22</v>
      </c>
      <c r="I866">
        <v>1471582800</v>
      </c>
      <c r="J866">
        <v>1472014800</v>
      </c>
      <c r="K866" t="b">
        <v>0</v>
      </c>
      <c r="L866" t="b">
        <v>0</v>
      </c>
      <c r="M866" t="s">
        <v>100</v>
      </c>
      <c r="N866" t="s">
        <v>21</v>
      </c>
      <c r="O866">
        <v>864</v>
      </c>
      <c r="P866" t="s">
        <v>20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25">
      <c r="A867" t="s">
        <v>1762</v>
      </c>
      <c r="B867" s="3" t="s">
        <v>1763</v>
      </c>
      <c r="C867">
        <v>81000</v>
      </c>
      <c r="D867">
        <v>150515</v>
      </c>
      <c r="E867" s="7">
        <f t="shared" si="79"/>
        <v>185.82098765432099</v>
      </c>
      <c r="F867">
        <v>3272</v>
      </c>
      <c r="G867">
        <f t="shared" si="78"/>
        <v>46.000916870415651</v>
      </c>
      <c r="H867" t="s">
        <v>22</v>
      </c>
      <c r="I867">
        <v>1410757200</v>
      </c>
      <c r="J867">
        <v>1411534800</v>
      </c>
      <c r="K867" t="b">
        <v>0</v>
      </c>
      <c r="L867" t="b">
        <v>0</v>
      </c>
      <c r="M867" t="s">
        <v>33</v>
      </c>
      <c r="N867" t="s">
        <v>21</v>
      </c>
      <c r="O867">
        <v>865</v>
      </c>
      <c r="P867" t="s">
        <v>20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25">
      <c r="A868" t="s">
        <v>1764</v>
      </c>
      <c r="B868" s="3" t="s">
        <v>1765</v>
      </c>
      <c r="C868">
        <v>182800</v>
      </c>
      <c r="D868">
        <v>79045</v>
      </c>
      <c r="E868" s="7">
        <f t="shared" si="79"/>
        <v>43.241247264770237</v>
      </c>
      <c r="F868">
        <v>898</v>
      </c>
      <c r="G868">
        <f t="shared" si="78"/>
        <v>88.023385300668153</v>
      </c>
      <c r="H868" t="s">
        <v>22</v>
      </c>
      <c r="I868">
        <v>1304830800</v>
      </c>
      <c r="J868">
        <v>1304917200</v>
      </c>
      <c r="K868" t="b">
        <v>0</v>
      </c>
      <c r="L868" t="b">
        <v>0</v>
      </c>
      <c r="M868" t="s">
        <v>122</v>
      </c>
      <c r="N868" t="s">
        <v>21</v>
      </c>
      <c r="O868">
        <v>866</v>
      </c>
      <c r="P868" t="s">
        <v>74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.5" x14ac:dyDescent="0.25">
      <c r="A869" t="s">
        <v>1766</v>
      </c>
      <c r="B869" s="3" t="s">
        <v>1767</v>
      </c>
      <c r="C869">
        <v>4800</v>
      </c>
      <c r="D869">
        <v>7797</v>
      </c>
      <c r="E869" s="7">
        <f t="shared" si="79"/>
        <v>162.4375</v>
      </c>
      <c r="F869">
        <v>300</v>
      </c>
      <c r="G869">
        <f t="shared" si="78"/>
        <v>25.99</v>
      </c>
      <c r="H869" t="s">
        <v>22</v>
      </c>
      <c r="I869">
        <v>1539061200</v>
      </c>
      <c r="J869">
        <v>1539579600</v>
      </c>
      <c r="K869" t="b">
        <v>0</v>
      </c>
      <c r="L869" t="b">
        <v>0</v>
      </c>
      <c r="M869" t="s">
        <v>17</v>
      </c>
      <c r="N869" t="s">
        <v>21</v>
      </c>
      <c r="O869">
        <v>867</v>
      </c>
      <c r="P869" t="s">
        <v>20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25">
      <c r="A870" t="s">
        <v>1768</v>
      </c>
      <c r="B870" s="3" t="s">
        <v>1769</v>
      </c>
      <c r="C870">
        <v>7000</v>
      </c>
      <c r="D870">
        <v>12939</v>
      </c>
      <c r="E870" s="7">
        <f t="shared" si="79"/>
        <v>184.84285714285716</v>
      </c>
      <c r="F870">
        <v>126</v>
      </c>
      <c r="G870">
        <f t="shared" si="78"/>
        <v>102.69047619047619</v>
      </c>
      <c r="H870" t="s">
        <v>22</v>
      </c>
      <c r="I870">
        <v>1381554000</v>
      </c>
      <c r="J870">
        <v>1382504400</v>
      </c>
      <c r="K870" t="b">
        <v>0</v>
      </c>
      <c r="L870" t="b">
        <v>0</v>
      </c>
      <c r="M870" t="s">
        <v>33</v>
      </c>
      <c r="N870" t="s">
        <v>21</v>
      </c>
      <c r="O870">
        <v>868</v>
      </c>
      <c r="P870" t="s">
        <v>20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25">
      <c r="A871" t="s">
        <v>1770</v>
      </c>
      <c r="B871" s="3" t="s">
        <v>1771</v>
      </c>
      <c r="C871">
        <v>161900</v>
      </c>
      <c r="D871">
        <v>38376</v>
      </c>
      <c r="E871" s="7">
        <f t="shared" si="79"/>
        <v>23.703520691785052</v>
      </c>
      <c r="F871">
        <v>526</v>
      </c>
      <c r="G871">
        <f t="shared" si="78"/>
        <v>72.958174904942965</v>
      </c>
      <c r="H871" t="s">
        <v>22</v>
      </c>
      <c r="I871">
        <v>1277096400</v>
      </c>
      <c r="J871">
        <v>1278306000</v>
      </c>
      <c r="K871" t="b">
        <v>0</v>
      </c>
      <c r="L871" t="b">
        <v>0</v>
      </c>
      <c r="M871" t="s">
        <v>53</v>
      </c>
      <c r="N871" t="s">
        <v>21</v>
      </c>
      <c r="O871">
        <v>869</v>
      </c>
      <c r="P871" t="s">
        <v>14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25">
      <c r="A872" t="s">
        <v>1772</v>
      </c>
      <c r="B872" s="3" t="s">
        <v>1773</v>
      </c>
      <c r="C872">
        <v>7700</v>
      </c>
      <c r="D872">
        <v>6920</v>
      </c>
      <c r="E872" s="7">
        <f t="shared" si="79"/>
        <v>89.870129870129873</v>
      </c>
      <c r="F872">
        <v>121</v>
      </c>
      <c r="G872">
        <f t="shared" si="78"/>
        <v>57.190082644628099</v>
      </c>
      <c r="H872" t="s">
        <v>22</v>
      </c>
      <c r="I872">
        <v>1440392400</v>
      </c>
      <c r="J872">
        <v>1442552400</v>
      </c>
      <c r="K872" t="b">
        <v>0</v>
      </c>
      <c r="L872" t="b">
        <v>0</v>
      </c>
      <c r="M872" t="s">
        <v>33</v>
      </c>
      <c r="N872" t="s">
        <v>21</v>
      </c>
      <c r="O872">
        <v>870</v>
      </c>
      <c r="P872" t="s">
        <v>14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.5" x14ac:dyDescent="0.25">
      <c r="A873" t="s">
        <v>1774</v>
      </c>
      <c r="B873" s="3" t="s">
        <v>1775</v>
      </c>
      <c r="C873">
        <v>71500</v>
      </c>
      <c r="D873">
        <v>194912</v>
      </c>
      <c r="E873" s="7">
        <f t="shared" si="79"/>
        <v>272.6041958041958</v>
      </c>
      <c r="F873">
        <v>2320</v>
      </c>
      <c r="G873">
        <f t="shared" si="78"/>
        <v>84.013793103448279</v>
      </c>
      <c r="H873" t="s">
        <v>22</v>
      </c>
      <c r="I873">
        <v>1509512400</v>
      </c>
      <c r="J873">
        <v>1511071200</v>
      </c>
      <c r="K873" t="b">
        <v>0</v>
      </c>
      <c r="L873" t="b">
        <v>1</v>
      </c>
      <c r="M873" t="s">
        <v>33</v>
      </c>
      <c r="N873" t="s">
        <v>21</v>
      </c>
      <c r="O873">
        <v>871</v>
      </c>
      <c r="P873" t="s">
        <v>20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25">
      <c r="A874" t="s">
        <v>1776</v>
      </c>
      <c r="B874" s="3" t="s">
        <v>1777</v>
      </c>
      <c r="C874">
        <v>4700</v>
      </c>
      <c r="D874">
        <v>7992</v>
      </c>
      <c r="E874" s="7">
        <f t="shared" si="79"/>
        <v>170.04255319148936</v>
      </c>
      <c r="F874">
        <v>81</v>
      </c>
      <c r="G874">
        <f t="shared" si="78"/>
        <v>98.666666666666671</v>
      </c>
      <c r="H874" t="s">
        <v>27</v>
      </c>
      <c r="I874">
        <v>1535950800</v>
      </c>
      <c r="J874">
        <v>1536382800</v>
      </c>
      <c r="K874" t="b">
        <v>0</v>
      </c>
      <c r="L874" t="b">
        <v>0</v>
      </c>
      <c r="M874" t="s">
        <v>474</v>
      </c>
      <c r="N874" t="s">
        <v>26</v>
      </c>
      <c r="O874">
        <v>872</v>
      </c>
      <c r="P874" t="s">
        <v>20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25">
      <c r="A875" t="s">
        <v>1778</v>
      </c>
      <c r="B875" s="3" t="s">
        <v>1779</v>
      </c>
      <c r="C875">
        <v>42100</v>
      </c>
      <c r="D875">
        <v>79268</v>
      </c>
      <c r="E875" s="7">
        <f t="shared" si="79"/>
        <v>188.28503562945369</v>
      </c>
      <c r="F875">
        <v>1887</v>
      </c>
      <c r="G875">
        <f t="shared" si="78"/>
        <v>42.007419183889773</v>
      </c>
      <c r="H875" t="s">
        <v>22</v>
      </c>
      <c r="I875">
        <v>1389160800</v>
      </c>
      <c r="J875">
        <v>1389592800</v>
      </c>
      <c r="K875" t="b">
        <v>0</v>
      </c>
      <c r="L875" t="b">
        <v>0</v>
      </c>
      <c r="M875" t="s">
        <v>122</v>
      </c>
      <c r="N875" t="s">
        <v>21</v>
      </c>
      <c r="O875">
        <v>873</v>
      </c>
      <c r="P875" t="s">
        <v>20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25">
      <c r="A876" t="s">
        <v>1780</v>
      </c>
      <c r="B876" s="3" t="s">
        <v>1781</v>
      </c>
      <c r="C876">
        <v>40200</v>
      </c>
      <c r="D876">
        <v>139468</v>
      </c>
      <c r="E876" s="7">
        <f t="shared" si="79"/>
        <v>346.93532338308455</v>
      </c>
      <c r="F876">
        <v>4358</v>
      </c>
      <c r="G876">
        <f t="shared" si="78"/>
        <v>32.002753556677376</v>
      </c>
      <c r="H876" t="s">
        <v>22</v>
      </c>
      <c r="I876">
        <v>1271998800</v>
      </c>
      <c r="J876">
        <v>1275282000</v>
      </c>
      <c r="K876" t="b">
        <v>0</v>
      </c>
      <c r="L876" t="b">
        <v>1</v>
      </c>
      <c r="M876" t="s">
        <v>122</v>
      </c>
      <c r="N876" t="s">
        <v>21</v>
      </c>
      <c r="O876">
        <v>874</v>
      </c>
      <c r="P876" t="s">
        <v>20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25">
      <c r="A877" t="s">
        <v>1782</v>
      </c>
      <c r="B877" s="3" t="s">
        <v>1783</v>
      </c>
      <c r="C877">
        <v>7900</v>
      </c>
      <c r="D877">
        <v>5465</v>
      </c>
      <c r="E877" s="7">
        <f t="shared" si="79"/>
        <v>69.177215189873422</v>
      </c>
      <c r="F877">
        <v>67</v>
      </c>
      <c r="G877">
        <f t="shared" si="78"/>
        <v>81.567164179104481</v>
      </c>
      <c r="H877" t="s">
        <v>22</v>
      </c>
      <c r="I877">
        <v>1294898400</v>
      </c>
      <c r="J877">
        <v>1294984800</v>
      </c>
      <c r="K877" t="b">
        <v>0</v>
      </c>
      <c r="L877" t="b">
        <v>0</v>
      </c>
      <c r="M877" t="s">
        <v>23</v>
      </c>
      <c r="N877" t="s">
        <v>21</v>
      </c>
      <c r="O877">
        <v>875</v>
      </c>
      <c r="P877" t="s">
        <v>14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1.5" x14ac:dyDescent="0.25">
      <c r="A878" t="s">
        <v>1784</v>
      </c>
      <c r="B878" s="3" t="s">
        <v>1785</v>
      </c>
      <c r="C878">
        <v>8300</v>
      </c>
      <c r="D878">
        <v>2111</v>
      </c>
      <c r="E878" s="7">
        <f t="shared" si="79"/>
        <v>25.433734939759034</v>
      </c>
      <c r="F878">
        <v>57</v>
      </c>
      <c r="G878">
        <f t="shared" si="78"/>
        <v>37.035087719298247</v>
      </c>
      <c r="H878" t="s">
        <v>16</v>
      </c>
      <c r="I878">
        <v>1559970000</v>
      </c>
      <c r="J878">
        <v>1562043600</v>
      </c>
      <c r="K878" t="b">
        <v>0</v>
      </c>
      <c r="L878" t="b">
        <v>0</v>
      </c>
      <c r="M878" t="s">
        <v>122</v>
      </c>
      <c r="N878" t="s">
        <v>15</v>
      </c>
      <c r="O878">
        <v>876</v>
      </c>
      <c r="P878" t="s">
        <v>14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25">
      <c r="A879" t="s">
        <v>1786</v>
      </c>
      <c r="B879" s="3" t="s">
        <v>1787</v>
      </c>
      <c r="C879">
        <v>163600</v>
      </c>
      <c r="D879">
        <v>126628</v>
      </c>
      <c r="E879" s="7">
        <f t="shared" si="79"/>
        <v>77.400977995110026</v>
      </c>
      <c r="F879">
        <v>1229</v>
      </c>
      <c r="G879">
        <f t="shared" si="78"/>
        <v>103.033360455655</v>
      </c>
      <c r="H879" t="s">
        <v>22</v>
      </c>
      <c r="I879">
        <v>1469509200</v>
      </c>
      <c r="J879">
        <v>1469595600</v>
      </c>
      <c r="K879" t="b">
        <v>0</v>
      </c>
      <c r="L879" t="b">
        <v>0</v>
      </c>
      <c r="M879" t="s">
        <v>17</v>
      </c>
      <c r="N879" t="s">
        <v>21</v>
      </c>
      <c r="O879">
        <v>877</v>
      </c>
      <c r="P879" t="s">
        <v>14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25">
      <c r="A880" t="s">
        <v>1788</v>
      </c>
      <c r="B880" s="3" t="s">
        <v>1789</v>
      </c>
      <c r="C880">
        <v>2700</v>
      </c>
      <c r="D880">
        <v>1012</v>
      </c>
      <c r="E880" s="7">
        <f t="shared" si="79"/>
        <v>37.481481481481481</v>
      </c>
      <c r="F880">
        <v>12</v>
      </c>
      <c r="G880">
        <f t="shared" si="78"/>
        <v>84.333333333333329</v>
      </c>
      <c r="H880" t="s">
        <v>108</v>
      </c>
      <c r="I880">
        <v>1579068000</v>
      </c>
      <c r="J880">
        <v>1581141600</v>
      </c>
      <c r="K880" t="b">
        <v>0</v>
      </c>
      <c r="L880" t="b">
        <v>0</v>
      </c>
      <c r="M880" t="s">
        <v>148</v>
      </c>
      <c r="N880" t="s">
        <v>107</v>
      </c>
      <c r="O880">
        <v>878</v>
      </c>
      <c r="P880" t="s">
        <v>14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25">
      <c r="A881" t="s">
        <v>1790</v>
      </c>
      <c r="B881" s="3" t="s">
        <v>1791</v>
      </c>
      <c r="C881">
        <v>1000</v>
      </c>
      <c r="D881">
        <v>5438</v>
      </c>
      <c r="E881" s="7">
        <f t="shared" si="79"/>
        <v>543.79999999999995</v>
      </c>
      <c r="F881">
        <v>53</v>
      </c>
      <c r="G881">
        <f t="shared" si="78"/>
        <v>102.60377358490567</v>
      </c>
      <c r="H881" t="s">
        <v>22</v>
      </c>
      <c r="I881">
        <v>1487743200</v>
      </c>
      <c r="J881">
        <v>1488520800</v>
      </c>
      <c r="K881" t="b">
        <v>0</v>
      </c>
      <c r="L881" t="b">
        <v>0</v>
      </c>
      <c r="M881" t="s">
        <v>68</v>
      </c>
      <c r="N881" t="s">
        <v>21</v>
      </c>
      <c r="O881">
        <v>879</v>
      </c>
      <c r="P881" t="s">
        <v>20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25">
      <c r="A882" t="s">
        <v>1792</v>
      </c>
      <c r="B882" s="3" t="s">
        <v>1793</v>
      </c>
      <c r="C882">
        <v>84500</v>
      </c>
      <c r="D882">
        <v>193101</v>
      </c>
      <c r="E882" s="7">
        <f t="shared" si="79"/>
        <v>228.52189349112427</v>
      </c>
      <c r="F882">
        <v>2414</v>
      </c>
      <c r="G882">
        <f t="shared" si="78"/>
        <v>79.992129246064621</v>
      </c>
      <c r="H882" t="s">
        <v>22</v>
      </c>
      <c r="I882">
        <v>1563685200</v>
      </c>
      <c r="J882">
        <v>1563858000</v>
      </c>
      <c r="K882" t="b">
        <v>0</v>
      </c>
      <c r="L882" t="b">
        <v>0</v>
      </c>
      <c r="M882" t="s">
        <v>50</v>
      </c>
      <c r="N882" t="s">
        <v>21</v>
      </c>
      <c r="O882">
        <v>880</v>
      </c>
      <c r="P882" t="s">
        <v>20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25">
      <c r="A883" t="s">
        <v>1794</v>
      </c>
      <c r="B883" s="3" t="s">
        <v>1795</v>
      </c>
      <c r="C883">
        <v>81300</v>
      </c>
      <c r="D883">
        <v>31665</v>
      </c>
      <c r="E883" s="7">
        <f t="shared" si="79"/>
        <v>38.948339483394832</v>
      </c>
      <c r="F883">
        <v>452</v>
      </c>
      <c r="G883">
        <f t="shared" si="78"/>
        <v>70.055309734513273</v>
      </c>
      <c r="H883" t="s">
        <v>22</v>
      </c>
      <c r="I883">
        <v>1436418000</v>
      </c>
      <c r="J883">
        <v>1438923600</v>
      </c>
      <c r="K883" t="b">
        <v>0</v>
      </c>
      <c r="L883" t="b">
        <v>1</v>
      </c>
      <c r="M883" t="s">
        <v>33</v>
      </c>
      <c r="N883" t="s">
        <v>21</v>
      </c>
      <c r="O883">
        <v>881</v>
      </c>
      <c r="P883" t="s">
        <v>14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25">
      <c r="A884" t="s">
        <v>1796</v>
      </c>
      <c r="B884" s="3" t="s">
        <v>1797</v>
      </c>
      <c r="C884">
        <v>800</v>
      </c>
      <c r="D884">
        <v>2960</v>
      </c>
      <c r="E884" s="7">
        <f t="shared" si="79"/>
        <v>370</v>
      </c>
      <c r="F884">
        <v>80</v>
      </c>
      <c r="G884">
        <f t="shared" si="78"/>
        <v>37</v>
      </c>
      <c r="H884" t="s">
        <v>22</v>
      </c>
      <c r="I884">
        <v>1421820000</v>
      </c>
      <c r="J884">
        <v>1422165600</v>
      </c>
      <c r="K884" t="b">
        <v>0</v>
      </c>
      <c r="L884" t="b">
        <v>0</v>
      </c>
      <c r="M884" t="s">
        <v>33</v>
      </c>
      <c r="N884" t="s">
        <v>21</v>
      </c>
      <c r="O884">
        <v>882</v>
      </c>
      <c r="P884" t="s">
        <v>20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.5" x14ac:dyDescent="0.25">
      <c r="A885" t="s">
        <v>1798</v>
      </c>
      <c r="B885" s="3" t="s">
        <v>1799</v>
      </c>
      <c r="C885">
        <v>3400</v>
      </c>
      <c r="D885">
        <v>8089</v>
      </c>
      <c r="E885" s="7">
        <f t="shared" si="79"/>
        <v>237.91176470588232</v>
      </c>
      <c r="F885">
        <v>193</v>
      </c>
      <c r="G885">
        <f t="shared" si="78"/>
        <v>41.911917098445599</v>
      </c>
      <c r="H885" t="s">
        <v>22</v>
      </c>
      <c r="I885">
        <v>1274763600</v>
      </c>
      <c r="J885">
        <v>1277874000</v>
      </c>
      <c r="K885" t="b">
        <v>0</v>
      </c>
      <c r="L885" t="b">
        <v>0</v>
      </c>
      <c r="M885" t="s">
        <v>100</v>
      </c>
      <c r="N885" t="s">
        <v>21</v>
      </c>
      <c r="O885">
        <v>883</v>
      </c>
      <c r="P885" t="s">
        <v>20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25">
      <c r="A886" t="s">
        <v>1800</v>
      </c>
      <c r="B886" s="3" t="s">
        <v>1801</v>
      </c>
      <c r="C886">
        <v>170800</v>
      </c>
      <c r="D886">
        <v>109374</v>
      </c>
      <c r="E886" s="7">
        <f t="shared" si="79"/>
        <v>64.036299765807954</v>
      </c>
      <c r="F886">
        <v>1886</v>
      </c>
      <c r="G886">
        <f t="shared" si="78"/>
        <v>57.992576882290564</v>
      </c>
      <c r="H886" t="s">
        <v>22</v>
      </c>
      <c r="I886">
        <v>1399179600</v>
      </c>
      <c r="J886">
        <v>1399352400</v>
      </c>
      <c r="K886" t="b">
        <v>0</v>
      </c>
      <c r="L886" t="b">
        <v>1</v>
      </c>
      <c r="M886" t="s">
        <v>33</v>
      </c>
      <c r="N886" t="s">
        <v>21</v>
      </c>
      <c r="O886">
        <v>884</v>
      </c>
      <c r="P886" t="s">
        <v>14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25">
      <c r="A887" t="s">
        <v>1802</v>
      </c>
      <c r="B887" s="3" t="s">
        <v>1803</v>
      </c>
      <c r="C887">
        <v>1800</v>
      </c>
      <c r="D887">
        <v>2129</v>
      </c>
      <c r="E887" s="7">
        <f t="shared" si="79"/>
        <v>118.27777777777777</v>
      </c>
      <c r="F887">
        <v>52</v>
      </c>
      <c r="G887">
        <f t="shared" si="78"/>
        <v>40.942307692307693</v>
      </c>
      <c r="H887" t="s">
        <v>22</v>
      </c>
      <c r="I887">
        <v>1275800400</v>
      </c>
      <c r="J887">
        <v>1279083600</v>
      </c>
      <c r="K887" t="b">
        <v>0</v>
      </c>
      <c r="L887" t="b">
        <v>0</v>
      </c>
      <c r="M887" t="s">
        <v>33</v>
      </c>
      <c r="N887" t="s">
        <v>21</v>
      </c>
      <c r="O887">
        <v>885</v>
      </c>
      <c r="P887" t="s">
        <v>20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25">
      <c r="A888" t="s">
        <v>1804</v>
      </c>
      <c r="B888" s="3" t="s">
        <v>1805</v>
      </c>
      <c r="C888">
        <v>150600</v>
      </c>
      <c r="D888">
        <v>127745</v>
      </c>
      <c r="E888" s="7">
        <f t="shared" si="79"/>
        <v>84.824037184594957</v>
      </c>
      <c r="F888">
        <v>1825</v>
      </c>
      <c r="G888">
        <f t="shared" si="78"/>
        <v>69.9972602739726</v>
      </c>
      <c r="H888" t="s">
        <v>22</v>
      </c>
      <c r="I888">
        <v>1282798800</v>
      </c>
      <c r="J888">
        <v>1284354000</v>
      </c>
      <c r="K888" t="b">
        <v>0</v>
      </c>
      <c r="L888" t="b">
        <v>0</v>
      </c>
      <c r="M888" t="s">
        <v>60</v>
      </c>
      <c r="N888" t="s">
        <v>21</v>
      </c>
      <c r="O888">
        <v>886</v>
      </c>
      <c r="P888" t="s">
        <v>14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.5" x14ac:dyDescent="0.25">
      <c r="A889" t="s">
        <v>1806</v>
      </c>
      <c r="B889" s="3" t="s">
        <v>1807</v>
      </c>
      <c r="C889">
        <v>7800</v>
      </c>
      <c r="D889">
        <v>2289</v>
      </c>
      <c r="E889" s="7">
        <f t="shared" si="79"/>
        <v>29.346153846153843</v>
      </c>
      <c r="F889">
        <v>31</v>
      </c>
      <c r="G889">
        <f t="shared" si="78"/>
        <v>73.838709677419359</v>
      </c>
      <c r="H889" t="s">
        <v>22</v>
      </c>
      <c r="I889">
        <v>1437109200</v>
      </c>
      <c r="J889">
        <v>1441170000</v>
      </c>
      <c r="K889" t="b">
        <v>0</v>
      </c>
      <c r="L889" t="b">
        <v>1</v>
      </c>
      <c r="M889" t="s">
        <v>33</v>
      </c>
      <c r="N889" t="s">
        <v>21</v>
      </c>
      <c r="O889">
        <v>887</v>
      </c>
      <c r="P889" t="s">
        <v>14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.5" x14ac:dyDescent="0.25">
      <c r="A890" t="s">
        <v>1808</v>
      </c>
      <c r="B890" s="3" t="s">
        <v>1809</v>
      </c>
      <c r="C890">
        <v>5800</v>
      </c>
      <c r="D890">
        <v>12174</v>
      </c>
      <c r="E890" s="7">
        <f t="shared" si="79"/>
        <v>209.89655172413794</v>
      </c>
      <c r="F890">
        <v>290</v>
      </c>
      <c r="G890">
        <f t="shared" si="78"/>
        <v>41.979310344827589</v>
      </c>
      <c r="H890" t="s">
        <v>22</v>
      </c>
      <c r="I890">
        <v>1491886800</v>
      </c>
      <c r="J890">
        <v>1493528400</v>
      </c>
      <c r="K890" t="b">
        <v>0</v>
      </c>
      <c r="L890" t="b">
        <v>0</v>
      </c>
      <c r="M890" t="s">
        <v>33</v>
      </c>
      <c r="N890" t="s">
        <v>21</v>
      </c>
      <c r="O890">
        <v>888</v>
      </c>
      <c r="P890" t="s">
        <v>20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25">
      <c r="A891" t="s">
        <v>1810</v>
      </c>
      <c r="B891" s="3" t="s">
        <v>1811</v>
      </c>
      <c r="C891">
        <v>5600</v>
      </c>
      <c r="D891">
        <v>9508</v>
      </c>
      <c r="E891" s="7">
        <f t="shared" si="79"/>
        <v>169.78571428571431</v>
      </c>
      <c r="F891">
        <v>122</v>
      </c>
      <c r="G891">
        <f t="shared" si="78"/>
        <v>77.93442622950819</v>
      </c>
      <c r="H891" t="s">
        <v>22</v>
      </c>
      <c r="I891">
        <v>1394600400</v>
      </c>
      <c r="J891">
        <v>1395205200</v>
      </c>
      <c r="K891" t="b">
        <v>0</v>
      </c>
      <c r="L891" t="b">
        <v>1</v>
      </c>
      <c r="M891" t="s">
        <v>50</v>
      </c>
      <c r="N891" t="s">
        <v>21</v>
      </c>
      <c r="O891">
        <v>889</v>
      </c>
      <c r="P891" t="s">
        <v>20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25">
      <c r="A892" t="s">
        <v>1812</v>
      </c>
      <c r="B892" s="3" t="s">
        <v>1813</v>
      </c>
      <c r="C892">
        <v>134400</v>
      </c>
      <c r="D892">
        <v>155849</v>
      </c>
      <c r="E892" s="7">
        <f t="shared" si="79"/>
        <v>115.95907738095239</v>
      </c>
      <c r="F892">
        <v>1470</v>
      </c>
      <c r="G892">
        <f t="shared" si="78"/>
        <v>106.01972789115646</v>
      </c>
      <c r="H892" t="s">
        <v>22</v>
      </c>
      <c r="I892">
        <v>1561352400</v>
      </c>
      <c r="J892">
        <v>1561438800</v>
      </c>
      <c r="K892" t="b">
        <v>0</v>
      </c>
      <c r="L892" t="b">
        <v>0</v>
      </c>
      <c r="M892" t="s">
        <v>60</v>
      </c>
      <c r="N892" t="s">
        <v>21</v>
      </c>
      <c r="O892">
        <v>890</v>
      </c>
      <c r="P892" t="s">
        <v>20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.5" x14ac:dyDescent="0.25">
      <c r="A893" t="s">
        <v>1814</v>
      </c>
      <c r="B893" s="3" t="s">
        <v>1815</v>
      </c>
      <c r="C893">
        <v>3000</v>
      </c>
      <c r="D893">
        <v>7758</v>
      </c>
      <c r="E893" s="7">
        <f t="shared" si="79"/>
        <v>258.59999999999997</v>
      </c>
      <c r="F893">
        <v>165</v>
      </c>
      <c r="G893">
        <f t="shared" si="78"/>
        <v>47.018181818181816</v>
      </c>
      <c r="H893" t="s">
        <v>16</v>
      </c>
      <c r="I893">
        <v>1322892000</v>
      </c>
      <c r="J893">
        <v>1326693600</v>
      </c>
      <c r="K893" t="b">
        <v>0</v>
      </c>
      <c r="L893" t="b">
        <v>0</v>
      </c>
      <c r="M893" t="s">
        <v>42</v>
      </c>
      <c r="N893" t="s">
        <v>15</v>
      </c>
      <c r="O893">
        <v>891</v>
      </c>
      <c r="P893" t="s">
        <v>20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25">
      <c r="A894" t="s">
        <v>1816</v>
      </c>
      <c r="B894" s="3" t="s">
        <v>1817</v>
      </c>
      <c r="C894">
        <v>6000</v>
      </c>
      <c r="D894">
        <v>13835</v>
      </c>
      <c r="E894" s="7">
        <f t="shared" si="79"/>
        <v>230.58333333333331</v>
      </c>
      <c r="F894">
        <v>182</v>
      </c>
      <c r="G894">
        <f t="shared" si="78"/>
        <v>76.016483516483518</v>
      </c>
      <c r="H894" t="s">
        <v>22</v>
      </c>
      <c r="I894">
        <v>1274418000</v>
      </c>
      <c r="J894">
        <v>1277960400</v>
      </c>
      <c r="K894" t="b">
        <v>0</v>
      </c>
      <c r="L894" t="b">
        <v>0</v>
      </c>
      <c r="M894" t="s">
        <v>206</v>
      </c>
      <c r="N894" t="s">
        <v>21</v>
      </c>
      <c r="O894">
        <v>892</v>
      </c>
      <c r="P894" t="s">
        <v>20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25">
      <c r="A895" t="s">
        <v>1818</v>
      </c>
      <c r="B895" s="3" t="s">
        <v>1819</v>
      </c>
      <c r="C895">
        <v>8400</v>
      </c>
      <c r="D895">
        <v>10770</v>
      </c>
      <c r="E895" s="7">
        <f t="shared" si="79"/>
        <v>128.21428571428572</v>
      </c>
      <c r="F895">
        <v>199</v>
      </c>
      <c r="G895">
        <f t="shared" si="78"/>
        <v>54.120603015075375</v>
      </c>
      <c r="H895" t="s">
        <v>108</v>
      </c>
      <c r="I895">
        <v>1434344400</v>
      </c>
      <c r="J895">
        <v>1434690000</v>
      </c>
      <c r="K895" t="b">
        <v>0</v>
      </c>
      <c r="L895" t="b">
        <v>1</v>
      </c>
      <c r="M895" t="s">
        <v>42</v>
      </c>
      <c r="N895" t="s">
        <v>107</v>
      </c>
      <c r="O895">
        <v>893</v>
      </c>
      <c r="P895" t="s">
        <v>20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25">
      <c r="A896" t="s">
        <v>1820</v>
      </c>
      <c r="B896" s="3" t="s">
        <v>1821</v>
      </c>
      <c r="C896">
        <v>1700</v>
      </c>
      <c r="D896">
        <v>3208</v>
      </c>
      <c r="E896" s="7">
        <f t="shared" si="79"/>
        <v>188.70588235294116</v>
      </c>
      <c r="F896">
        <v>56</v>
      </c>
      <c r="G896">
        <f t="shared" si="78"/>
        <v>57.285714285714285</v>
      </c>
      <c r="H896" t="s">
        <v>41</v>
      </c>
      <c r="I896">
        <v>1373518800</v>
      </c>
      <c r="J896">
        <v>1376110800</v>
      </c>
      <c r="K896" t="b">
        <v>0</v>
      </c>
      <c r="L896" t="b">
        <v>1</v>
      </c>
      <c r="M896" t="s">
        <v>269</v>
      </c>
      <c r="N896" t="s">
        <v>40</v>
      </c>
      <c r="O896">
        <v>894</v>
      </c>
      <c r="P896" t="s">
        <v>20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.5" x14ac:dyDescent="0.25">
      <c r="A897" t="s">
        <v>1822</v>
      </c>
      <c r="B897" s="3" t="s">
        <v>1823</v>
      </c>
      <c r="C897">
        <v>159800</v>
      </c>
      <c r="D897">
        <v>11108</v>
      </c>
      <c r="E897" s="7">
        <f t="shared" si="79"/>
        <v>6.9511889862327907</v>
      </c>
      <c r="F897">
        <v>107</v>
      </c>
      <c r="G897">
        <f t="shared" si="78"/>
        <v>103.81308411214954</v>
      </c>
      <c r="H897" t="s">
        <v>22</v>
      </c>
      <c r="I897">
        <v>1517637600</v>
      </c>
      <c r="J897">
        <v>1518415200</v>
      </c>
      <c r="K897" t="b">
        <v>0</v>
      </c>
      <c r="L897" t="b">
        <v>0</v>
      </c>
      <c r="M897" t="s">
        <v>33</v>
      </c>
      <c r="N897" t="s">
        <v>21</v>
      </c>
      <c r="O897">
        <v>895</v>
      </c>
      <c r="P897" t="s">
        <v>14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.5" x14ac:dyDescent="0.25">
      <c r="A898" t="s">
        <v>1824</v>
      </c>
      <c r="B898" s="3" t="s">
        <v>1825</v>
      </c>
      <c r="C898">
        <v>19800</v>
      </c>
      <c r="D898">
        <v>153338</v>
      </c>
      <c r="E898" s="7">
        <f t="shared" si="79"/>
        <v>774.43434343434342</v>
      </c>
      <c r="F898">
        <v>1460</v>
      </c>
      <c r="G898">
        <f t="shared" ref="G898:G961" si="84">IF(F898 = 0, 0, D898/F898)</f>
        <v>105.02602739726028</v>
      </c>
      <c r="H898" t="s">
        <v>27</v>
      </c>
      <c r="I898">
        <v>1310619600</v>
      </c>
      <c r="J898">
        <v>1310878800</v>
      </c>
      <c r="K898" t="b">
        <v>0</v>
      </c>
      <c r="L898" t="b">
        <v>1</v>
      </c>
      <c r="M898" t="s">
        <v>17</v>
      </c>
      <c r="N898" t="s">
        <v>26</v>
      </c>
      <c r="O898">
        <v>896</v>
      </c>
      <c r="P898" t="s">
        <v>20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25">
      <c r="A899" t="s">
        <v>1826</v>
      </c>
      <c r="B899" s="3" t="s">
        <v>1827</v>
      </c>
      <c r="C899">
        <v>8800</v>
      </c>
      <c r="D899">
        <v>2437</v>
      </c>
      <c r="E899" s="7">
        <f t="shared" ref="E899:E962" si="85">D899/C899*100</f>
        <v>27.693181818181817</v>
      </c>
      <c r="F899">
        <v>27</v>
      </c>
      <c r="G899">
        <f t="shared" si="84"/>
        <v>90.259259259259252</v>
      </c>
      <c r="H899" t="s">
        <v>22</v>
      </c>
      <c r="I899">
        <v>1556427600</v>
      </c>
      <c r="J899">
        <v>1556600400</v>
      </c>
      <c r="K899" t="b">
        <v>0</v>
      </c>
      <c r="L899" t="b">
        <v>0</v>
      </c>
      <c r="M899" t="s">
        <v>33</v>
      </c>
      <c r="N899" t="s">
        <v>21</v>
      </c>
      <c r="O899">
        <v>897</v>
      </c>
      <c r="P899" t="s">
        <v>14</v>
      </c>
      <c r="Q899" t="str">
        <f t="shared" ref="Q899:Q962" si="86">LEFT(M899, FIND("/", M899) - 1)</f>
        <v>theater</v>
      </c>
      <c r="R899" t="str">
        <f t="shared" ref="R899:R962" si="87">MID(M899, FIND("/", M899) + 1, LEN(M899))</f>
        <v>plays</v>
      </c>
      <c r="S899" s="10">
        <f t="shared" ref="S899:S962" si="88">(((I899/60)/60)/24)+DATE(1970,1,1)</f>
        <v>43583.208333333328</v>
      </c>
      <c r="T899" s="10">
        <f t="shared" ref="T899:T962" si="89">(((J899/60)/60)/24)+DATE(1970,1,1)</f>
        <v>43585.208333333328</v>
      </c>
    </row>
    <row r="900" spans="1:20" x14ac:dyDescent="0.25">
      <c r="A900" t="s">
        <v>1828</v>
      </c>
      <c r="B900" s="3" t="s">
        <v>1829</v>
      </c>
      <c r="C900">
        <v>179100</v>
      </c>
      <c r="D900">
        <v>93991</v>
      </c>
      <c r="E900" s="7">
        <f t="shared" si="85"/>
        <v>52.479620323841424</v>
      </c>
      <c r="F900">
        <v>1221</v>
      </c>
      <c r="G900">
        <f t="shared" si="84"/>
        <v>76.978705978705975</v>
      </c>
      <c r="H900" t="s">
        <v>22</v>
      </c>
      <c r="I900">
        <v>1576476000</v>
      </c>
      <c r="J900">
        <v>1576994400</v>
      </c>
      <c r="K900" t="b">
        <v>0</v>
      </c>
      <c r="L900" t="b">
        <v>0</v>
      </c>
      <c r="M900" t="s">
        <v>42</v>
      </c>
      <c r="N900" t="s">
        <v>21</v>
      </c>
      <c r="O900">
        <v>898</v>
      </c>
      <c r="P900" t="s">
        <v>14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25">
      <c r="A901" t="s">
        <v>1830</v>
      </c>
      <c r="B901" s="3" t="s">
        <v>1831</v>
      </c>
      <c r="C901">
        <v>3100</v>
      </c>
      <c r="D901">
        <v>12620</v>
      </c>
      <c r="E901" s="7">
        <f t="shared" si="85"/>
        <v>407.09677419354841</v>
      </c>
      <c r="F901">
        <v>123</v>
      </c>
      <c r="G901">
        <f t="shared" si="84"/>
        <v>102.60162601626017</v>
      </c>
      <c r="H901" t="s">
        <v>99</v>
      </c>
      <c r="I901">
        <v>1381122000</v>
      </c>
      <c r="J901">
        <v>1382677200</v>
      </c>
      <c r="K901" t="b">
        <v>0</v>
      </c>
      <c r="L901" t="b">
        <v>0</v>
      </c>
      <c r="M901" t="s">
        <v>159</v>
      </c>
      <c r="N901" t="s">
        <v>98</v>
      </c>
      <c r="O901">
        <v>899</v>
      </c>
      <c r="P901" t="s">
        <v>20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25">
      <c r="A902" t="s">
        <v>1832</v>
      </c>
      <c r="B902" s="3" t="s">
        <v>1833</v>
      </c>
      <c r="C902">
        <v>100</v>
      </c>
      <c r="D902">
        <v>2</v>
      </c>
      <c r="E902" s="7">
        <f t="shared" si="85"/>
        <v>2</v>
      </c>
      <c r="F902">
        <v>1</v>
      </c>
      <c r="G902">
        <f t="shared" si="84"/>
        <v>2</v>
      </c>
      <c r="H902" t="s">
        <v>22</v>
      </c>
      <c r="I902">
        <v>1411102800</v>
      </c>
      <c r="J902">
        <v>1411189200</v>
      </c>
      <c r="K902" t="b">
        <v>0</v>
      </c>
      <c r="L902" t="b">
        <v>1</v>
      </c>
      <c r="M902" t="s">
        <v>28</v>
      </c>
      <c r="N902" t="s">
        <v>21</v>
      </c>
      <c r="O902">
        <v>900</v>
      </c>
      <c r="P902" t="s">
        <v>14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25">
      <c r="A903" t="s">
        <v>1834</v>
      </c>
      <c r="B903" s="3" t="s">
        <v>1835</v>
      </c>
      <c r="C903">
        <v>5600</v>
      </c>
      <c r="D903">
        <v>8746</v>
      </c>
      <c r="E903" s="7">
        <f t="shared" si="85"/>
        <v>156.17857142857144</v>
      </c>
      <c r="F903">
        <v>159</v>
      </c>
      <c r="G903">
        <f t="shared" si="84"/>
        <v>55.0062893081761</v>
      </c>
      <c r="H903" t="s">
        <v>22</v>
      </c>
      <c r="I903">
        <v>1531803600</v>
      </c>
      <c r="J903">
        <v>1534654800</v>
      </c>
      <c r="K903" t="b">
        <v>0</v>
      </c>
      <c r="L903" t="b">
        <v>1</v>
      </c>
      <c r="M903" t="s">
        <v>23</v>
      </c>
      <c r="N903" t="s">
        <v>21</v>
      </c>
      <c r="O903">
        <v>901</v>
      </c>
      <c r="P903" t="s">
        <v>20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25">
      <c r="A904" t="s">
        <v>1836</v>
      </c>
      <c r="B904" s="3" t="s">
        <v>1837</v>
      </c>
      <c r="C904">
        <v>1400</v>
      </c>
      <c r="D904">
        <v>3534</v>
      </c>
      <c r="E904" s="7">
        <f t="shared" si="85"/>
        <v>252.42857142857144</v>
      </c>
      <c r="F904">
        <v>110</v>
      </c>
      <c r="G904">
        <f t="shared" si="84"/>
        <v>32.127272727272725</v>
      </c>
      <c r="H904" t="s">
        <v>22</v>
      </c>
      <c r="I904">
        <v>1454133600</v>
      </c>
      <c r="J904">
        <v>1457762400</v>
      </c>
      <c r="K904" t="b">
        <v>0</v>
      </c>
      <c r="L904" t="b">
        <v>0</v>
      </c>
      <c r="M904" t="s">
        <v>28</v>
      </c>
      <c r="N904" t="s">
        <v>21</v>
      </c>
      <c r="O904">
        <v>902</v>
      </c>
      <c r="P904" t="s">
        <v>20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.5" x14ac:dyDescent="0.25">
      <c r="A905" t="s">
        <v>1838</v>
      </c>
      <c r="B905" s="3" t="s">
        <v>1839</v>
      </c>
      <c r="C905">
        <v>41000</v>
      </c>
      <c r="D905">
        <v>709</v>
      </c>
      <c r="E905" s="7">
        <f t="shared" si="85"/>
        <v>1.729268292682927</v>
      </c>
      <c r="F905">
        <v>14</v>
      </c>
      <c r="G905">
        <f t="shared" si="84"/>
        <v>50.642857142857146</v>
      </c>
      <c r="H905" t="s">
        <v>22</v>
      </c>
      <c r="I905">
        <v>1336194000</v>
      </c>
      <c r="J905">
        <v>1337490000</v>
      </c>
      <c r="K905" t="b">
        <v>0</v>
      </c>
      <c r="L905" t="b">
        <v>1</v>
      </c>
      <c r="M905" t="s">
        <v>68</v>
      </c>
      <c r="N905" t="s">
        <v>21</v>
      </c>
      <c r="O905">
        <v>903</v>
      </c>
      <c r="P905" t="s">
        <v>47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25">
      <c r="A906" t="s">
        <v>1840</v>
      </c>
      <c r="B906" s="3" t="s">
        <v>1841</v>
      </c>
      <c r="C906">
        <v>6500</v>
      </c>
      <c r="D906">
        <v>795</v>
      </c>
      <c r="E906" s="7">
        <f t="shared" si="85"/>
        <v>12.230769230769232</v>
      </c>
      <c r="F906">
        <v>16</v>
      </c>
      <c r="G906">
        <f t="shared" si="84"/>
        <v>49.6875</v>
      </c>
      <c r="H906" t="s">
        <v>22</v>
      </c>
      <c r="I906">
        <v>1349326800</v>
      </c>
      <c r="J906">
        <v>1349672400</v>
      </c>
      <c r="K906" t="b">
        <v>0</v>
      </c>
      <c r="L906" t="b">
        <v>0</v>
      </c>
      <c r="M906" t="s">
        <v>133</v>
      </c>
      <c r="N906" t="s">
        <v>21</v>
      </c>
      <c r="O906">
        <v>904</v>
      </c>
      <c r="P906" t="s">
        <v>14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25">
      <c r="A907" t="s">
        <v>1842</v>
      </c>
      <c r="B907" s="3" t="s">
        <v>1843</v>
      </c>
      <c r="C907">
        <v>7900</v>
      </c>
      <c r="D907">
        <v>12955</v>
      </c>
      <c r="E907" s="7">
        <f t="shared" si="85"/>
        <v>163.98734177215189</v>
      </c>
      <c r="F907">
        <v>236</v>
      </c>
      <c r="G907">
        <f t="shared" si="84"/>
        <v>54.894067796610166</v>
      </c>
      <c r="H907" t="s">
        <v>22</v>
      </c>
      <c r="I907">
        <v>1379566800</v>
      </c>
      <c r="J907">
        <v>1379826000</v>
      </c>
      <c r="K907" t="b">
        <v>0</v>
      </c>
      <c r="L907" t="b">
        <v>0</v>
      </c>
      <c r="M907" t="s">
        <v>33</v>
      </c>
      <c r="N907" t="s">
        <v>21</v>
      </c>
      <c r="O907">
        <v>905</v>
      </c>
      <c r="P907" t="s">
        <v>20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.5" x14ac:dyDescent="0.25">
      <c r="A908" t="s">
        <v>1844</v>
      </c>
      <c r="B908" s="3" t="s">
        <v>1845</v>
      </c>
      <c r="C908">
        <v>5500</v>
      </c>
      <c r="D908">
        <v>8964</v>
      </c>
      <c r="E908" s="7">
        <f t="shared" si="85"/>
        <v>162.98181818181817</v>
      </c>
      <c r="F908">
        <v>191</v>
      </c>
      <c r="G908">
        <f t="shared" si="84"/>
        <v>46.931937172774866</v>
      </c>
      <c r="H908" t="s">
        <v>22</v>
      </c>
      <c r="I908">
        <v>1494651600</v>
      </c>
      <c r="J908">
        <v>1497762000</v>
      </c>
      <c r="K908" t="b">
        <v>1</v>
      </c>
      <c r="L908" t="b">
        <v>1</v>
      </c>
      <c r="M908" t="s">
        <v>42</v>
      </c>
      <c r="N908" t="s">
        <v>21</v>
      </c>
      <c r="O908">
        <v>906</v>
      </c>
      <c r="P908" t="s">
        <v>20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25">
      <c r="A909" t="s">
        <v>1846</v>
      </c>
      <c r="B909" s="3" t="s">
        <v>1847</v>
      </c>
      <c r="C909">
        <v>9100</v>
      </c>
      <c r="D909">
        <v>1843</v>
      </c>
      <c r="E909" s="7">
        <f t="shared" si="85"/>
        <v>20.252747252747252</v>
      </c>
      <c r="F909">
        <v>41</v>
      </c>
      <c r="G909">
        <f t="shared" si="84"/>
        <v>44.951219512195124</v>
      </c>
      <c r="H909" t="s">
        <v>22</v>
      </c>
      <c r="I909">
        <v>1303880400</v>
      </c>
      <c r="J909">
        <v>1304485200</v>
      </c>
      <c r="K909" t="b">
        <v>0</v>
      </c>
      <c r="L909" t="b">
        <v>0</v>
      </c>
      <c r="M909" t="s">
        <v>33</v>
      </c>
      <c r="N909" t="s">
        <v>21</v>
      </c>
      <c r="O909">
        <v>907</v>
      </c>
      <c r="P909" t="s">
        <v>14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25">
      <c r="A910" t="s">
        <v>1848</v>
      </c>
      <c r="B910" s="3" t="s">
        <v>1849</v>
      </c>
      <c r="C910">
        <v>38200</v>
      </c>
      <c r="D910">
        <v>121950</v>
      </c>
      <c r="E910" s="7">
        <f t="shared" si="85"/>
        <v>319.24083769633506</v>
      </c>
      <c r="F910">
        <v>3934</v>
      </c>
      <c r="G910">
        <f t="shared" si="84"/>
        <v>30.99898322318251</v>
      </c>
      <c r="H910" t="s">
        <v>22</v>
      </c>
      <c r="I910">
        <v>1335934800</v>
      </c>
      <c r="J910">
        <v>1336885200</v>
      </c>
      <c r="K910" t="b">
        <v>0</v>
      </c>
      <c r="L910" t="b">
        <v>0</v>
      </c>
      <c r="M910" t="s">
        <v>89</v>
      </c>
      <c r="N910" t="s">
        <v>21</v>
      </c>
      <c r="O910">
        <v>908</v>
      </c>
      <c r="P910" t="s">
        <v>20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25">
      <c r="A911" t="s">
        <v>1850</v>
      </c>
      <c r="B911" s="3" t="s">
        <v>1851</v>
      </c>
      <c r="C911">
        <v>1800</v>
      </c>
      <c r="D911">
        <v>8621</v>
      </c>
      <c r="E911" s="7">
        <f t="shared" si="85"/>
        <v>478.94444444444446</v>
      </c>
      <c r="F911">
        <v>80</v>
      </c>
      <c r="G911">
        <f t="shared" si="84"/>
        <v>107.7625</v>
      </c>
      <c r="H911" t="s">
        <v>16</v>
      </c>
      <c r="I911">
        <v>1528088400</v>
      </c>
      <c r="J911">
        <v>1530421200</v>
      </c>
      <c r="K911" t="b">
        <v>0</v>
      </c>
      <c r="L911" t="b">
        <v>1</v>
      </c>
      <c r="M911" t="s">
        <v>33</v>
      </c>
      <c r="N911" t="s">
        <v>15</v>
      </c>
      <c r="O911">
        <v>909</v>
      </c>
      <c r="P911" t="s">
        <v>20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25">
      <c r="A912" t="s">
        <v>1852</v>
      </c>
      <c r="B912" s="3" t="s">
        <v>1853</v>
      </c>
      <c r="C912">
        <v>154500</v>
      </c>
      <c r="D912">
        <v>30215</v>
      </c>
      <c r="E912" s="7">
        <f t="shared" si="85"/>
        <v>19.556634304207122</v>
      </c>
      <c r="F912">
        <v>296</v>
      </c>
      <c r="G912">
        <f t="shared" si="84"/>
        <v>102.07770270270271</v>
      </c>
      <c r="H912" t="s">
        <v>22</v>
      </c>
      <c r="I912">
        <v>1421906400</v>
      </c>
      <c r="J912">
        <v>1421992800</v>
      </c>
      <c r="K912" t="b">
        <v>0</v>
      </c>
      <c r="L912" t="b">
        <v>0</v>
      </c>
      <c r="M912" t="s">
        <v>33</v>
      </c>
      <c r="N912" t="s">
        <v>21</v>
      </c>
      <c r="O912">
        <v>910</v>
      </c>
      <c r="P912" t="s">
        <v>74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25">
      <c r="A913" t="s">
        <v>1854</v>
      </c>
      <c r="B913" s="3" t="s">
        <v>1855</v>
      </c>
      <c r="C913">
        <v>5800</v>
      </c>
      <c r="D913">
        <v>11539</v>
      </c>
      <c r="E913" s="7">
        <f t="shared" si="85"/>
        <v>198.94827586206895</v>
      </c>
      <c r="F913">
        <v>462</v>
      </c>
      <c r="G913">
        <f t="shared" si="84"/>
        <v>24.976190476190474</v>
      </c>
      <c r="H913" t="s">
        <v>22</v>
      </c>
      <c r="I913">
        <v>1568005200</v>
      </c>
      <c r="J913">
        <v>1568178000</v>
      </c>
      <c r="K913" t="b">
        <v>1</v>
      </c>
      <c r="L913" t="b">
        <v>0</v>
      </c>
      <c r="M913" t="s">
        <v>28</v>
      </c>
      <c r="N913" t="s">
        <v>21</v>
      </c>
      <c r="O913">
        <v>911</v>
      </c>
      <c r="P913" t="s">
        <v>20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25">
      <c r="A914" t="s">
        <v>1856</v>
      </c>
      <c r="B914" s="3" t="s">
        <v>1857</v>
      </c>
      <c r="C914">
        <v>1800</v>
      </c>
      <c r="D914">
        <v>14310</v>
      </c>
      <c r="E914" s="7">
        <f t="shared" si="85"/>
        <v>795</v>
      </c>
      <c r="F914">
        <v>179</v>
      </c>
      <c r="G914">
        <f t="shared" si="84"/>
        <v>79.944134078212286</v>
      </c>
      <c r="H914" t="s">
        <v>22</v>
      </c>
      <c r="I914">
        <v>1346821200</v>
      </c>
      <c r="J914">
        <v>1347944400</v>
      </c>
      <c r="K914" t="b">
        <v>1</v>
      </c>
      <c r="L914" t="b">
        <v>0</v>
      </c>
      <c r="M914" t="s">
        <v>53</v>
      </c>
      <c r="N914" t="s">
        <v>21</v>
      </c>
      <c r="O914">
        <v>912</v>
      </c>
      <c r="P914" t="s">
        <v>20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25">
      <c r="A915" t="s">
        <v>1858</v>
      </c>
      <c r="B915" s="3" t="s">
        <v>1859</v>
      </c>
      <c r="C915">
        <v>70200</v>
      </c>
      <c r="D915">
        <v>35536</v>
      </c>
      <c r="E915" s="7">
        <f t="shared" si="85"/>
        <v>50.621082621082621</v>
      </c>
      <c r="F915">
        <v>523</v>
      </c>
      <c r="G915">
        <f t="shared" si="84"/>
        <v>67.946462715105156</v>
      </c>
      <c r="H915" t="s">
        <v>27</v>
      </c>
      <c r="I915">
        <v>1557637200</v>
      </c>
      <c r="J915">
        <v>1558760400</v>
      </c>
      <c r="K915" t="b">
        <v>0</v>
      </c>
      <c r="L915" t="b">
        <v>0</v>
      </c>
      <c r="M915" t="s">
        <v>53</v>
      </c>
      <c r="N915" t="s">
        <v>26</v>
      </c>
      <c r="O915">
        <v>913</v>
      </c>
      <c r="P915" t="s">
        <v>14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25">
      <c r="A916" t="s">
        <v>1860</v>
      </c>
      <c r="B916" s="3" t="s">
        <v>1861</v>
      </c>
      <c r="C916">
        <v>6400</v>
      </c>
      <c r="D916">
        <v>3676</v>
      </c>
      <c r="E916" s="7">
        <f t="shared" si="85"/>
        <v>57.4375</v>
      </c>
      <c r="F916">
        <v>141</v>
      </c>
      <c r="G916">
        <f t="shared" si="84"/>
        <v>26.070921985815602</v>
      </c>
      <c r="H916" t="s">
        <v>41</v>
      </c>
      <c r="I916">
        <v>1375592400</v>
      </c>
      <c r="J916">
        <v>1376629200</v>
      </c>
      <c r="K916" t="b">
        <v>0</v>
      </c>
      <c r="L916" t="b">
        <v>0</v>
      </c>
      <c r="M916" t="s">
        <v>33</v>
      </c>
      <c r="N916" t="s">
        <v>40</v>
      </c>
      <c r="O916">
        <v>914</v>
      </c>
      <c r="P916" t="s">
        <v>14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25">
      <c r="A917" t="s">
        <v>1862</v>
      </c>
      <c r="B917" s="3" t="s">
        <v>1863</v>
      </c>
      <c r="C917">
        <v>125900</v>
      </c>
      <c r="D917">
        <v>195936</v>
      </c>
      <c r="E917" s="7">
        <f t="shared" si="85"/>
        <v>155.62827640984909</v>
      </c>
      <c r="F917">
        <v>1866</v>
      </c>
      <c r="G917">
        <f t="shared" si="84"/>
        <v>105.0032154340836</v>
      </c>
      <c r="H917" t="s">
        <v>41</v>
      </c>
      <c r="I917">
        <v>1503982800</v>
      </c>
      <c r="J917">
        <v>1504760400</v>
      </c>
      <c r="K917" t="b">
        <v>0</v>
      </c>
      <c r="L917" t="b">
        <v>0</v>
      </c>
      <c r="M917" t="s">
        <v>269</v>
      </c>
      <c r="N917" t="s">
        <v>40</v>
      </c>
      <c r="O917">
        <v>915</v>
      </c>
      <c r="P917" t="s">
        <v>20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.5" x14ac:dyDescent="0.25">
      <c r="A918" t="s">
        <v>1864</v>
      </c>
      <c r="B918" s="3" t="s">
        <v>1865</v>
      </c>
      <c r="C918">
        <v>3700</v>
      </c>
      <c r="D918">
        <v>1343</v>
      </c>
      <c r="E918" s="7">
        <f t="shared" si="85"/>
        <v>36.297297297297298</v>
      </c>
      <c r="F918">
        <v>52</v>
      </c>
      <c r="G918">
        <f t="shared" si="84"/>
        <v>25.826923076923077</v>
      </c>
      <c r="H918" t="s">
        <v>22</v>
      </c>
      <c r="I918">
        <v>1418882400</v>
      </c>
      <c r="J918">
        <v>1419660000</v>
      </c>
      <c r="K918" t="b">
        <v>0</v>
      </c>
      <c r="L918" t="b">
        <v>0</v>
      </c>
      <c r="M918" t="s">
        <v>122</v>
      </c>
      <c r="N918" t="s">
        <v>21</v>
      </c>
      <c r="O918">
        <v>916</v>
      </c>
      <c r="P918" t="s">
        <v>14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25">
      <c r="A919" t="s">
        <v>1866</v>
      </c>
      <c r="B919" s="3" t="s">
        <v>1867</v>
      </c>
      <c r="C919">
        <v>3600</v>
      </c>
      <c r="D919">
        <v>2097</v>
      </c>
      <c r="E919" s="7">
        <f t="shared" si="85"/>
        <v>58.25</v>
      </c>
      <c r="F919">
        <v>27</v>
      </c>
      <c r="G919">
        <f t="shared" si="84"/>
        <v>77.666666666666671</v>
      </c>
      <c r="H919" t="s">
        <v>41</v>
      </c>
      <c r="I919">
        <v>1309237200</v>
      </c>
      <c r="J919">
        <v>1311310800</v>
      </c>
      <c r="K919" t="b">
        <v>0</v>
      </c>
      <c r="L919" t="b">
        <v>1</v>
      </c>
      <c r="M919" t="s">
        <v>100</v>
      </c>
      <c r="N919" t="s">
        <v>40</v>
      </c>
      <c r="O919">
        <v>917</v>
      </c>
      <c r="P919" t="s">
        <v>47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25">
      <c r="A920" t="s">
        <v>1868</v>
      </c>
      <c r="B920" s="3" t="s">
        <v>1869</v>
      </c>
      <c r="C920">
        <v>3800</v>
      </c>
      <c r="D920">
        <v>9021</v>
      </c>
      <c r="E920" s="7">
        <f t="shared" si="85"/>
        <v>237.39473684210526</v>
      </c>
      <c r="F920">
        <v>156</v>
      </c>
      <c r="G920">
        <f t="shared" si="84"/>
        <v>57.82692307692308</v>
      </c>
      <c r="H920" t="s">
        <v>99</v>
      </c>
      <c r="I920">
        <v>1343365200</v>
      </c>
      <c r="J920">
        <v>1344315600</v>
      </c>
      <c r="K920" t="b">
        <v>0</v>
      </c>
      <c r="L920" t="b">
        <v>0</v>
      </c>
      <c r="M920" t="s">
        <v>133</v>
      </c>
      <c r="N920" t="s">
        <v>98</v>
      </c>
      <c r="O920">
        <v>918</v>
      </c>
      <c r="P920" t="s">
        <v>20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25">
      <c r="A921" t="s">
        <v>1870</v>
      </c>
      <c r="B921" s="3" t="s">
        <v>1871</v>
      </c>
      <c r="C921">
        <v>35600</v>
      </c>
      <c r="D921">
        <v>20915</v>
      </c>
      <c r="E921" s="7">
        <f t="shared" si="85"/>
        <v>58.75</v>
      </c>
      <c r="F921">
        <v>225</v>
      </c>
      <c r="G921">
        <f t="shared" si="84"/>
        <v>92.955555555555549</v>
      </c>
      <c r="H921" t="s">
        <v>27</v>
      </c>
      <c r="I921">
        <v>1507957200</v>
      </c>
      <c r="J921">
        <v>1510725600</v>
      </c>
      <c r="K921" t="b">
        <v>0</v>
      </c>
      <c r="L921" t="b">
        <v>1</v>
      </c>
      <c r="M921" t="s">
        <v>33</v>
      </c>
      <c r="N921" t="s">
        <v>26</v>
      </c>
      <c r="O921">
        <v>919</v>
      </c>
      <c r="P921" t="s">
        <v>14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25">
      <c r="A922" t="s">
        <v>1872</v>
      </c>
      <c r="B922" s="3" t="s">
        <v>1873</v>
      </c>
      <c r="C922">
        <v>5300</v>
      </c>
      <c r="D922">
        <v>9676</v>
      </c>
      <c r="E922" s="7">
        <f t="shared" si="85"/>
        <v>182.56603773584905</v>
      </c>
      <c r="F922">
        <v>255</v>
      </c>
      <c r="G922">
        <f t="shared" si="84"/>
        <v>37.945098039215686</v>
      </c>
      <c r="H922" t="s">
        <v>22</v>
      </c>
      <c r="I922">
        <v>1549519200</v>
      </c>
      <c r="J922">
        <v>1551247200</v>
      </c>
      <c r="K922" t="b">
        <v>1</v>
      </c>
      <c r="L922" t="b">
        <v>0</v>
      </c>
      <c r="M922" t="s">
        <v>71</v>
      </c>
      <c r="N922" t="s">
        <v>21</v>
      </c>
      <c r="O922">
        <v>920</v>
      </c>
      <c r="P922" t="s">
        <v>20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25">
      <c r="A923" t="s">
        <v>1874</v>
      </c>
      <c r="B923" s="3" t="s">
        <v>1875</v>
      </c>
      <c r="C923">
        <v>160400</v>
      </c>
      <c r="D923">
        <v>1210</v>
      </c>
      <c r="E923" s="7">
        <f t="shared" si="85"/>
        <v>0.75436408977556113</v>
      </c>
      <c r="F923">
        <v>38</v>
      </c>
      <c r="G923">
        <f t="shared" si="84"/>
        <v>31.842105263157894</v>
      </c>
      <c r="H923" t="s">
        <v>22</v>
      </c>
      <c r="I923">
        <v>1329026400</v>
      </c>
      <c r="J923">
        <v>1330236000</v>
      </c>
      <c r="K923" t="b">
        <v>0</v>
      </c>
      <c r="L923" t="b">
        <v>0</v>
      </c>
      <c r="M923" t="s">
        <v>28</v>
      </c>
      <c r="N923" t="s">
        <v>21</v>
      </c>
      <c r="O923">
        <v>921</v>
      </c>
      <c r="P923" t="s">
        <v>14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25">
      <c r="A924" t="s">
        <v>1876</v>
      </c>
      <c r="B924" s="3" t="s">
        <v>1877</v>
      </c>
      <c r="C924">
        <v>51400</v>
      </c>
      <c r="D924">
        <v>90440</v>
      </c>
      <c r="E924" s="7">
        <f t="shared" si="85"/>
        <v>175.95330739299609</v>
      </c>
      <c r="F924">
        <v>2261</v>
      </c>
      <c r="G924">
        <f t="shared" si="84"/>
        <v>40</v>
      </c>
      <c r="H924" t="s">
        <v>22</v>
      </c>
      <c r="I924">
        <v>1544335200</v>
      </c>
      <c r="J924">
        <v>1545112800</v>
      </c>
      <c r="K924" t="b">
        <v>0</v>
      </c>
      <c r="L924" t="b">
        <v>1</v>
      </c>
      <c r="M924" t="s">
        <v>319</v>
      </c>
      <c r="N924" t="s">
        <v>21</v>
      </c>
      <c r="O924">
        <v>922</v>
      </c>
      <c r="P924" t="s">
        <v>20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25">
      <c r="A925" t="s">
        <v>1878</v>
      </c>
      <c r="B925" s="3" t="s">
        <v>1879</v>
      </c>
      <c r="C925">
        <v>1700</v>
      </c>
      <c r="D925">
        <v>4044</v>
      </c>
      <c r="E925" s="7">
        <f t="shared" si="85"/>
        <v>237.88235294117646</v>
      </c>
      <c r="F925">
        <v>40</v>
      </c>
      <c r="G925">
        <f t="shared" si="84"/>
        <v>101.1</v>
      </c>
      <c r="H925" t="s">
        <v>22</v>
      </c>
      <c r="I925">
        <v>1279083600</v>
      </c>
      <c r="J925">
        <v>1279170000</v>
      </c>
      <c r="K925" t="b">
        <v>0</v>
      </c>
      <c r="L925" t="b">
        <v>0</v>
      </c>
      <c r="M925" t="s">
        <v>33</v>
      </c>
      <c r="N925" t="s">
        <v>21</v>
      </c>
      <c r="O925">
        <v>923</v>
      </c>
      <c r="P925" t="s">
        <v>20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25">
      <c r="A926" t="s">
        <v>1880</v>
      </c>
      <c r="B926" s="3" t="s">
        <v>1881</v>
      </c>
      <c r="C926">
        <v>39400</v>
      </c>
      <c r="D926">
        <v>192292</v>
      </c>
      <c r="E926" s="7">
        <f t="shared" si="85"/>
        <v>488.05076142131981</v>
      </c>
      <c r="F926">
        <v>2289</v>
      </c>
      <c r="G926">
        <f t="shared" si="84"/>
        <v>84.006989951944078</v>
      </c>
      <c r="H926" t="s">
        <v>108</v>
      </c>
      <c r="I926">
        <v>1572498000</v>
      </c>
      <c r="J926">
        <v>1573452000</v>
      </c>
      <c r="K926" t="b">
        <v>0</v>
      </c>
      <c r="L926" t="b">
        <v>0</v>
      </c>
      <c r="M926" t="s">
        <v>33</v>
      </c>
      <c r="N926" t="s">
        <v>107</v>
      </c>
      <c r="O926">
        <v>924</v>
      </c>
      <c r="P926" t="s">
        <v>20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.5" x14ac:dyDescent="0.25">
      <c r="A927" t="s">
        <v>1882</v>
      </c>
      <c r="B927" s="3" t="s">
        <v>1883</v>
      </c>
      <c r="C927">
        <v>3000</v>
      </c>
      <c r="D927">
        <v>6722</v>
      </c>
      <c r="E927" s="7">
        <f t="shared" si="85"/>
        <v>224.06666666666669</v>
      </c>
      <c r="F927">
        <v>65</v>
      </c>
      <c r="G927">
        <f t="shared" si="84"/>
        <v>103.41538461538461</v>
      </c>
      <c r="H927" t="s">
        <v>22</v>
      </c>
      <c r="I927">
        <v>1506056400</v>
      </c>
      <c r="J927">
        <v>1507093200</v>
      </c>
      <c r="K927" t="b">
        <v>0</v>
      </c>
      <c r="L927" t="b">
        <v>0</v>
      </c>
      <c r="M927" t="s">
        <v>33</v>
      </c>
      <c r="N927" t="s">
        <v>21</v>
      </c>
      <c r="O927">
        <v>925</v>
      </c>
      <c r="P927" t="s">
        <v>20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25">
      <c r="A928" t="s">
        <v>1884</v>
      </c>
      <c r="B928" s="3" t="s">
        <v>1885</v>
      </c>
      <c r="C928">
        <v>8700</v>
      </c>
      <c r="D928">
        <v>1577</v>
      </c>
      <c r="E928" s="7">
        <f t="shared" si="85"/>
        <v>18.126436781609197</v>
      </c>
      <c r="F928">
        <v>15</v>
      </c>
      <c r="G928">
        <f t="shared" si="84"/>
        <v>105.13333333333334</v>
      </c>
      <c r="H928" t="s">
        <v>22</v>
      </c>
      <c r="I928">
        <v>1463029200</v>
      </c>
      <c r="J928">
        <v>1463374800</v>
      </c>
      <c r="K928" t="b">
        <v>0</v>
      </c>
      <c r="L928" t="b">
        <v>0</v>
      </c>
      <c r="M928" t="s">
        <v>17</v>
      </c>
      <c r="N928" t="s">
        <v>21</v>
      </c>
      <c r="O928">
        <v>926</v>
      </c>
      <c r="P928" t="s">
        <v>14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25">
      <c r="A929" t="s">
        <v>1886</v>
      </c>
      <c r="B929" s="3" t="s">
        <v>1887</v>
      </c>
      <c r="C929">
        <v>7200</v>
      </c>
      <c r="D929">
        <v>3301</v>
      </c>
      <c r="E929" s="7">
        <f t="shared" si="85"/>
        <v>45.847222222222221</v>
      </c>
      <c r="F929">
        <v>37</v>
      </c>
      <c r="G929">
        <f t="shared" si="84"/>
        <v>89.21621621621621</v>
      </c>
      <c r="H929" t="s">
        <v>22</v>
      </c>
      <c r="I929">
        <v>1342069200</v>
      </c>
      <c r="J929">
        <v>1344574800</v>
      </c>
      <c r="K929" t="b">
        <v>0</v>
      </c>
      <c r="L929" t="b">
        <v>0</v>
      </c>
      <c r="M929" t="s">
        <v>33</v>
      </c>
      <c r="N929" t="s">
        <v>21</v>
      </c>
      <c r="O929">
        <v>927</v>
      </c>
      <c r="P929" t="s">
        <v>14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25">
      <c r="A930" t="s">
        <v>1888</v>
      </c>
      <c r="B930" s="3" t="s">
        <v>1889</v>
      </c>
      <c r="C930">
        <v>167400</v>
      </c>
      <c r="D930">
        <v>196386</v>
      </c>
      <c r="E930" s="7">
        <f t="shared" si="85"/>
        <v>117.31541218637993</v>
      </c>
      <c r="F930">
        <v>3777</v>
      </c>
      <c r="G930">
        <f t="shared" si="84"/>
        <v>51.995234312946785</v>
      </c>
      <c r="H930" t="s">
        <v>108</v>
      </c>
      <c r="I930">
        <v>1388296800</v>
      </c>
      <c r="J930">
        <v>1389074400</v>
      </c>
      <c r="K930" t="b">
        <v>0</v>
      </c>
      <c r="L930" t="b">
        <v>0</v>
      </c>
      <c r="M930" t="s">
        <v>28</v>
      </c>
      <c r="N930" t="s">
        <v>107</v>
      </c>
      <c r="O930">
        <v>928</v>
      </c>
      <c r="P930" t="s">
        <v>20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25">
      <c r="A931" t="s">
        <v>1890</v>
      </c>
      <c r="B931" s="3" t="s">
        <v>1891</v>
      </c>
      <c r="C931">
        <v>5500</v>
      </c>
      <c r="D931">
        <v>11952</v>
      </c>
      <c r="E931" s="7">
        <f t="shared" si="85"/>
        <v>217.30909090909088</v>
      </c>
      <c r="F931">
        <v>184</v>
      </c>
      <c r="G931">
        <f t="shared" si="84"/>
        <v>64.956521739130437</v>
      </c>
      <c r="H931" t="s">
        <v>41</v>
      </c>
      <c r="I931">
        <v>1493787600</v>
      </c>
      <c r="J931">
        <v>1494997200</v>
      </c>
      <c r="K931" t="b">
        <v>0</v>
      </c>
      <c r="L931" t="b">
        <v>0</v>
      </c>
      <c r="M931" t="s">
        <v>33</v>
      </c>
      <c r="N931" t="s">
        <v>40</v>
      </c>
      <c r="O931">
        <v>929</v>
      </c>
      <c r="P931" t="s">
        <v>20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25">
      <c r="A932" t="s">
        <v>1892</v>
      </c>
      <c r="B932" s="3" t="s">
        <v>1893</v>
      </c>
      <c r="C932">
        <v>3500</v>
      </c>
      <c r="D932">
        <v>3930</v>
      </c>
      <c r="E932" s="7">
        <f t="shared" si="85"/>
        <v>112.28571428571428</v>
      </c>
      <c r="F932">
        <v>85</v>
      </c>
      <c r="G932">
        <f t="shared" si="84"/>
        <v>46.235294117647058</v>
      </c>
      <c r="H932" t="s">
        <v>22</v>
      </c>
      <c r="I932">
        <v>1424844000</v>
      </c>
      <c r="J932">
        <v>1425448800</v>
      </c>
      <c r="K932" t="b">
        <v>0</v>
      </c>
      <c r="L932" t="b">
        <v>1</v>
      </c>
      <c r="M932" t="s">
        <v>33</v>
      </c>
      <c r="N932" t="s">
        <v>21</v>
      </c>
      <c r="O932">
        <v>930</v>
      </c>
      <c r="P932" t="s">
        <v>20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25">
      <c r="A933" t="s">
        <v>1894</v>
      </c>
      <c r="B933" s="3" t="s">
        <v>1895</v>
      </c>
      <c r="C933">
        <v>7900</v>
      </c>
      <c r="D933">
        <v>5729</v>
      </c>
      <c r="E933" s="7">
        <f t="shared" si="85"/>
        <v>72.51898734177216</v>
      </c>
      <c r="F933">
        <v>112</v>
      </c>
      <c r="G933">
        <f t="shared" si="84"/>
        <v>51.151785714285715</v>
      </c>
      <c r="H933" t="s">
        <v>22</v>
      </c>
      <c r="I933">
        <v>1403931600</v>
      </c>
      <c r="J933">
        <v>1404104400</v>
      </c>
      <c r="K933" t="b">
        <v>0</v>
      </c>
      <c r="L933" t="b">
        <v>1</v>
      </c>
      <c r="M933" t="s">
        <v>33</v>
      </c>
      <c r="N933" t="s">
        <v>21</v>
      </c>
      <c r="O933">
        <v>931</v>
      </c>
      <c r="P933" t="s">
        <v>14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25">
      <c r="A934" t="s">
        <v>1896</v>
      </c>
      <c r="B934" s="3" t="s">
        <v>1897</v>
      </c>
      <c r="C934">
        <v>2300</v>
      </c>
      <c r="D934">
        <v>4883</v>
      </c>
      <c r="E934" s="7">
        <f t="shared" si="85"/>
        <v>212.30434782608697</v>
      </c>
      <c r="F934">
        <v>144</v>
      </c>
      <c r="G934">
        <f t="shared" si="84"/>
        <v>33.909722222222221</v>
      </c>
      <c r="H934" t="s">
        <v>22</v>
      </c>
      <c r="I934">
        <v>1394514000</v>
      </c>
      <c r="J934">
        <v>1394773200</v>
      </c>
      <c r="K934" t="b">
        <v>0</v>
      </c>
      <c r="L934" t="b">
        <v>0</v>
      </c>
      <c r="M934" t="s">
        <v>23</v>
      </c>
      <c r="N934" t="s">
        <v>21</v>
      </c>
      <c r="O934">
        <v>932</v>
      </c>
      <c r="P934" t="s">
        <v>20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25">
      <c r="A935" t="s">
        <v>1898</v>
      </c>
      <c r="B935" s="3" t="s">
        <v>1899</v>
      </c>
      <c r="C935">
        <v>73000</v>
      </c>
      <c r="D935">
        <v>175015</v>
      </c>
      <c r="E935" s="7">
        <f t="shared" si="85"/>
        <v>239.74657534246577</v>
      </c>
      <c r="F935">
        <v>1902</v>
      </c>
      <c r="G935">
        <f t="shared" si="84"/>
        <v>92.016298633017882</v>
      </c>
      <c r="H935" t="s">
        <v>22</v>
      </c>
      <c r="I935">
        <v>1365397200</v>
      </c>
      <c r="J935">
        <v>1366520400</v>
      </c>
      <c r="K935" t="b">
        <v>0</v>
      </c>
      <c r="L935" t="b">
        <v>0</v>
      </c>
      <c r="M935" t="s">
        <v>33</v>
      </c>
      <c r="N935" t="s">
        <v>21</v>
      </c>
      <c r="O935">
        <v>933</v>
      </c>
      <c r="P935" t="s">
        <v>20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25">
      <c r="A936" t="s">
        <v>1900</v>
      </c>
      <c r="B936" s="3" t="s">
        <v>1901</v>
      </c>
      <c r="C936">
        <v>6200</v>
      </c>
      <c r="D936">
        <v>11280</v>
      </c>
      <c r="E936" s="7">
        <f t="shared" si="85"/>
        <v>181.93548387096774</v>
      </c>
      <c r="F936">
        <v>105</v>
      </c>
      <c r="G936">
        <f t="shared" si="84"/>
        <v>107.42857142857143</v>
      </c>
      <c r="H936" t="s">
        <v>22</v>
      </c>
      <c r="I936">
        <v>1456120800</v>
      </c>
      <c r="J936">
        <v>1456639200</v>
      </c>
      <c r="K936" t="b">
        <v>0</v>
      </c>
      <c r="L936" t="b">
        <v>0</v>
      </c>
      <c r="M936" t="s">
        <v>33</v>
      </c>
      <c r="N936" t="s">
        <v>21</v>
      </c>
      <c r="O936">
        <v>934</v>
      </c>
      <c r="P936" t="s">
        <v>20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.5" x14ac:dyDescent="0.25">
      <c r="A937" t="s">
        <v>1902</v>
      </c>
      <c r="B937" s="3" t="s">
        <v>1903</v>
      </c>
      <c r="C937">
        <v>6100</v>
      </c>
      <c r="D937">
        <v>10012</v>
      </c>
      <c r="E937" s="7">
        <f t="shared" si="85"/>
        <v>164.13114754098362</v>
      </c>
      <c r="F937">
        <v>132</v>
      </c>
      <c r="G937">
        <f t="shared" si="84"/>
        <v>75.848484848484844</v>
      </c>
      <c r="H937" t="s">
        <v>22</v>
      </c>
      <c r="I937">
        <v>1437714000</v>
      </c>
      <c r="J937">
        <v>1438318800</v>
      </c>
      <c r="K937" t="b">
        <v>0</v>
      </c>
      <c r="L937" t="b">
        <v>0</v>
      </c>
      <c r="M937" t="s">
        <v>33</v>
      </c>
      <c r="N937" t="s">
        <v>21</v>
      </c>
      <c r="O937">
        <v>935</v>
      </c>
      <c r="P937" t="s">
        <v>20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25">
      <c r="A938" t="s">
        <v>1246</v>
      </c>
      <c r="B938" s="3" t="s">
        <v>1904</v>
      </c>
      <c r="C938">
        <v>103200</v>
      </c>
      <c r="D938">
        <v>1690</v>
      </c>
      <c r="E938" s="7">
        <f t="shared" si="85"/>
        <v>1.6375968992248062</v>
      </c>
      <c r="F938">
        <v>21</v>
      </c>
      <c r="G938">
        <f t="shared" si="84"/>
        <v>80.476190476190482</v>
      </c>
      <c r="H938" t="s">
        <v>22</v>
      </c>
      <c r="I938">
        <v>1563771600</v>
      </c>
      <c r="J938">
        <v>1564030800</v>
      </c>
      <c r="K938" t="b">
        <v>1</v>
      </c>
      <c r="L938" t="b">
        <v>0</v>
      </c>
      <c r="M938" t="s">
        <v>33</v>
      </c>
      <c r="N938" t="s">
        <v>21</v>
      </c>
      <c r="O938">
        <v>936</v>
      </c>
      <c r="P938" t="s">
        <v>14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25">
      <c r="A939" t="s">
        <v>1905</v>
      </c>
      <c r="B939" s="3" t="s">
        <v>1906</v>
      </c>
      <c r="C939">
        <v>171000</v>
      </c>
      <c r="D939">
        <v>84891</v>
      </c>
      <c r="E939" s="7">
        <f t="shared" si="85"/>
        <v>49.64385964912281</v>
      </c>
      <c r="F939">
        <v>976</v>
      </c>
      <c r="G939">
        <f t="shared" si="84"/>
        <v>86.978483606557376</v>
      </c>
      <c r="H939" t="s">
        <v>22</v>
      </c>
      <c r="I939">
        <v>1448517600</v>
      </c>
      <c r="J939">
        <v>1449295200</v>
      </c>
      <c r="K939" t="b">
        <v>0</v>
      </c>
      <c r="L939" t="b">
        <v>0</v>
      </c>
      <c r="M939" t="s">
        <v>42</v>
      </c>
      <c r="N939" t="s">
        <v>21</v>
      </c>
      <c r="O939">
        <v>937</v>
      </c>
      <c r="P939" t="s">
        <v>74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25">
      <c r="A940" t="s">
        <v>1907</v>
      </c>
      <c r="B940" s="3" t="s">
        <v>1908</v>
      </c>
      <c r="C940">
        <v>9200</v>
      </c>
      <c r="D940">
        <v>10093</v>
      </c>
      <c r="E940" s="7">
        <f t="shared" si="85"/>
        <v>109.70652173913042</v>
      </c>
      <c r="F940">
        <v>96</v>
      </c>
      <c r="G940">
        <f t="shared" si="84"/>
        <v>105.13541666666667</v>
      </c>
      <c r="H940" t="s">
        <v>22</v>
      </c>
      <c r="I940">
        <v>1528779600</v>
      </c>
      <c r="J940">
        <v>1531890000</v>
      </c>
      <c r="K940" t="b">
        <v>0</v>
      </c>
      <c r="L940" t="b">
        <v>1</v>
      </c>
      <c r="M940" t="s">
        <v>119</v>
      </c>
      <c r="N940" t="s">
        <v>21</v>
      </c>
      <c r="O940">
        <v>938</v>
      </c>
      <c r="P940" t="s">
        <v>20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.5" x14ac:dyDescent="0.25">
      <c r="A941" t="s">
        <v>1909</v>
      </c>
      <c r="B941" s="3" t="s">
        <v>1910</v>
      </c>
      <c r="C941">
        <v>7800</v>
      </c>
      <c r="D941">
        <v>3839</v>
      </c>
      <c r="E941" s="7">
        <f t="shared" si="85"/>
        <v>49.217948717948715</v>
      </c>
      <c r="F941">
        <v>67</v>
      </c>
      <c r="G941">
        <f t="shared" si="84"/>
        <v>57.298507462686565</v>
      </c>
      <c r="H941" t="s">
        <v>22</v>
      </c>
      <c r="I941">
        <v>1304744400</v>
      </c>
      <c r="J941">
        <v>1306213200</v>
      </c>
      <c r="K941" t="b">
        <v>0</v>
      </c>
      <c r="L941" t="b">
        <v>1</v>
      </c>
      <c r="M941" t="s">
        <v>89</v>
      </c>
      <c r="N941" t="s">
        <v>21</v>
      </c>
      <c r="O941">
        <v>939</v>
      </c>
      <c r="P941" t="s">
        <v>14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25">
      <c r="A942" t="s">
        <v>1911</v>
      </c>
      <c r="B942" s="3" t="s">
        <v>1912</v>
      </c>
      <c r="C942">
        <v>9900</v>
      </c>
      <c r="D942">
        <v>6161</v>
      </c>
      <c r="E942" s="7">
        <f t="shared" si="85"/>
        <v>62.232323232323225</v>
      </c>
      <c r="F942">
        <v>66</v>
      </c>
      <c r="G942">
        <f t="shared" si="84"/>
        <v>93.348484848484844</v>
      </c>
      <c r="H942" t="s">
        <v>16</v>
      </c>
      <c r="I942">
        <v>1354341600</v>
      </c>
      <c r="J942">
        <v>1356242400</v>
      </c>
      <c r="K942" t="b">
        <v>0</v>
      </c>
      <c r="L942" t="b">
        <v>0</v>
      </c>
      <c r="M942" t="s">
        <v>28</v>
      </c>
      <c r="N942" t="s">
        <v>15</v>
      </c>
      <c r="O942">
        <v>940</v>
      </c>
      <c r="P942" t="s">
        <v>47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25">
      <c r="A943" t="s">
        <v>1913</v>
      </c>
      <c r="B943" s="3" t="s">
        <v>1914</v>
      </c>
      <c r="C943">
        <v>43000</v>
      </c>
      <c r="D943">
        <v>5615</v>
      </c>
      <c r="E943" s="7">
        <f t="shared" si="85"/>
        <v>13.05813953488372</v>
      </c>
      <c r="F943">
        <v>78</v>
      </c>
      <c r="G943">
        <f t="shared" si="84"/>
        <v>71.987179487179489</v>
      </c>
      <c r="H943" t="s">
        <v>22</v>
      </c>
      <c r="I943">
        <v>1294552800</v>
      </c>
      <c r="J943">
        <v>1297576800</v>
      </c>
      <c r="K943" t="b">
        <v>1</v>
      </c>
      <c r="L943" t="b">
        <v>0</v>
      </c>
      <c r="M943" t="s">
        <v>33</v>
      </c>
      <c r="N943" t="s">
        <v>21</v>
      </c>
      <c r="O943">
        <v>941</v>
      </c>
      <c r="P943" t="s">
        <v>14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25">
      <c r="A944" t="s">
        <v>1907</v>
      </c>
      <c r="B944" s="3" t="s">
        <v>1915</v>
      </c>
      <c r="C944">
        <v>9600</v>
      </c>
      <c r="D944">
        <v>6205</v>
      </c>
      <c r="E944" s="7">
        <f t="shared" si="85"/>
        <v>64.635416666666671</v>
      </c>
      <c r="F944">
        <v>67</v>
      </c>
      <c r="G944">
        <f t="shared" si="84"/>
        <v>92.611940298507463</v>
      </c>
      <c r="H944" t="s">
        <v>27</v>
      </c>
      <c r="I944">
        <v>1295935200</v>
      </c>
      <c r="J944">
        <v>1296194400</v>
      </c>
      <c r="K944" t="b">
        <v>0</v>
      </c>
      <c r="L944" t="b">
        <v>0</v>
      </c>
      <c r="M944" t="s">
        <v>33</v>
      </c>
      <c r="N944" t="s">
        <v>26</v>
      </c>
      <c r="O944">
        <v>942</v>
      </c>
      <c r="P944" t="s">
        <v>14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25">
      <c r="A945" t="s">
        <v>1916</v>
      </c>
      <c r="B945" s="3" t="s">
        <v>1917</v>
      </c>
      <c r="C945">
        <v>7500</v>
      </c>
      <c r="D945">
        <v>11969</v>
      </c>
      <c r="E945" s="7">
        <f t="shared" si="85"/>
        <v>159.58666666666667</v>
      </c>
      <c r="F945">
        <v>114</v>
      </c>
      <c r="G945">
        <f t="shared" si="84"/>
        <v>104.99122807017544</v>
      </c>
      <c r="H945" t="s">
        <v>22</v>
      </c>
      <c r="I945">
        <v>1411534800</v>
      </c>
      <c r="J945">
        <v>1414558800</v>
      </c>
      <c r="K945" t="b">
        <v>0</v>
      </c>
      <c r="L945" t="b">
        <v>0</v>
      </c>
      <c r="M945" t="s">
        <v>17</v>
      </c>
      <c r="N945" t="s">
        <v>21</v>
      </c>
      <c r="O945">
        <v>943</v>
      </c>
      <c r="P945" t="s">
        <v>20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25">
      <c r="A946" t="s">
        <v>1918</v>
      </c>
      <c r="B946" s="3" t="s">
        <v>1919</v>
      </c>
      <c r="C946">
        <v>10000</v>
      </c>
      <c r="D946">
        <v>8142</v>
      </c>
      <c r="E946" s="7">
        <f t="shared" si="85"/>
        <v>81.42</v>
      </c>
      <c r="F946">
        <v>263</v>
      </c>
      <c r="G946">
        <f t="shared" si="84"/>
        <v>30.958174904942965</v>
      </c>
      <c r="H946" t="s">
        <v>27</v>
      </c>
      <c r="I946">
        <v>1486706400</v>
      </c>
      <c r="J946">
        <v>1488348000</v>
      </c>
      <c r="K946" t="b">
        <v>0</v>
      </c>
      <c r="L946" t="b">
        <v>0</v>
      </c>
      <c r="M946" t="s">
        <v>122</v>
      </c>
      <c r="N946" t="s">
        <v>26</v>
      </c>
      <c r="O946">
        <v>944</v>
      </c>
      <c r="P946" t="s">
        <v>14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25">
      <c r="A947" t="s">
        <v>1920</v>
      </c>
      <c r="B947" s="3" t="s">
        <v>1921</v>
      </c>
      <c r="C947">
        <v>172000</v>
      </c>
      <c r="D947">
        <v>55805</v>
      </c>
      <c r="E947" s="7">
        <f t="shared" si="85"/>
        <v>32.444767441860463</v>
      </c>
      <c r="F947">
        <v>1691</v>
      </c>
      <c r="G947">
        <f t="shared" si="84"/>
        <v>33.001182732111175</v>
      </c>
      <c r="H947" t="s">
        <v>22</v>
      </c>
      <c r="I947">
        <v>1333602000</v>
      </c>
      <c r="J947">
        <v>1334898000</v>
      </c>
      <c r="K947" t="b">
        <v>1</v>
      </c>
      <c r="L947" t="b">
        <v>0</v>
      </c>
      <c r="M947" t="s">
        <v>122</v>
      </c>
      <c r="N947" t="s">
        <v>21</v>
      </c>
      <c r="O947">
        <v>945</v>
      </c>
      <c r="P947" t="s">
        <v>14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.5" x14ac:dyDescent="0.25">
      <c r="A948" t="s">
        <v>1922</v>
      </c>
      <c r="B948" s="3" t="s">
        <v>1923</v>
      </c>
      <c r="C948">
        <v>153700</v>
      </c>
      <c r="D948">
        <v>15238</v>
      </c>
      <c r="E948" s="7">
        <f t="shared" si="85"/>
        <v>9.9141184124918666</v>
      </c>
      <c r="F948">
        <v>181</v>
      </c>
      <c r="G948">
        <f t="shared" si="84"/>
        <v>84.187845303867405</v>
      </c>
      <c r="H948" t="s">
        <v>22</v>
      </c>
      <c r="I948">
        <v>1308200400</v>
      </c>
      <c r="J948">
        <v>1308373200</v>
      </c>
      <c r="K948" t="b">
        <v>0</v>
      </c>
      <c r="L948" t="b">
        <v>0</v>
      </c>
      <c r="M948" t="s">
        <v>33</v>
      </c>
      <c r="N948" t="s">
        <v>21</v>
      </c>
      <c r="O948">
        <v>946</v>
      </c>
      <c r="P948" t="s">
        <v>14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25">
      <c r="A949" t="s">
        <v>1924</v>
      </c>
      <c r="B949" s="3" t="s">
        <v>1925</v>
      </c>
      <c r="C949">
        <v>3600</v>
      </c>
      <c r="D949">
        <v>961</v>
      </c>
      <c r="E949" s="7">
        <f t="shared" si="85"/>
        <v>26.694444444444443</v>
      </c>
      <c r="F949">
        <v>13</v>
      </c>
      <c r="G949">
        <f t="shared" si="84"/>
        <v>73.92307692307692</v>
      </c>
      <c r="H949" t="s">
        <v>22</v>
      </c>
      <c r="I949">
        <v>1411707600</v>
      </c>
      <c r="J949">
        <v>1412312400</v>
      </c>
      <c r="K949" t="b">
        <v>0</v>
      </c>
      <c r="L949" t="b">
        <v>0</v>
      </c>
      <c r="M949" t="s">
        <v>33</v>
      </c>
      <c r="N949" t="s">
        <v>21</v>
      </c>
      <c r="O949">
        <v>947</v>
      </c>
      <c r="P949" t="s">
        <v>14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25">
      <c r="A950" t="s">
        <v>1926</v>
      </c>
      <c r="B950" s="3" t="s">
        <v>1927</v>
      </c>
      <c r="C950">
        <v>9400</v>
      </c>
      <c r="D950">
        <v>5918</v>
      </c>
      <c r="E950" s="7">
        <f t="shared" si="85"/>
        <v>62.957446808510639</v>
      </c>
      <c r="F950">
        <v>160</v>
      </c>
      <c r="G950">
        <f t="shared" si="84"/>
        <v>36.987499999999997</v>
      </c>
      <c r="H950" t="s">
        <v>22</v>
      </c>
      <c r="I950">
        <v>1418364000</v>
      </c>
      <c r="J950">
        <v>1419228000</v>
      </c>
      <c r="K950" t="b">
        <v>1</v>
      </c>
      <c r="L950" t="b">
        <v>1</v>
      </c>
      <c r="M950" t="s">
        <v>42</v>
      </c>
      <c r="N950" t="s">
        <v>21</v>
      </c>
      <c r="O950">
        <v>948</v>
      </c>
      <c r="P950" t="s">
        <v>74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.5" x14ac:dyDescent="0.25">
      <c r="A951" t="s">
        <v>1928</v>
      </c>
      <c r="B951" s="3" t="s">
        <v>1929</v>
      </c>
      <c r="C951">
        <v>5900</v>
      </c>
      <c r="D951">
        <v>9520</v>
      </c>
      <c r="E951" s="7">
        <f t="shared" si="85"/>
        <v>161.35593220338984</v>
      </c>
      <c r="F951">
        <v>203</v>
      </c>
      <c r="G951">
        <f t="shared" si="84"/>
        <v>46.896551724137929</v>
      </c>
      <c r="H951" t="s">
        <v>22</v>
      </c>
      <c r="I951">
        <v>1429333200</v>
      </c>
      <c r="J951">
        <v>1430974800</v>
      </c>
      <c r="K951" t="b">
        <v>0</v>
      </c>
      <c r="L951" t="b">
        <v>0</v>
      </c>
      <c r="M951" t="s">
        <v>28</v>
      </c>
      <c r="N951" t="s">
        <v>21</v>
      </c>
      <c r="O951">
        <v>949</v>
      </c>
      <c r="P951" t="s">
        <v>20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25">
      <c r="A952" t="s">
        <v>1930</v>
      </c>
      <c r="B952" s="3" t="s">
        <v>1931</v>
      </c>
      <c r="C952">
        <v>100</v>
      </c>
      <c r="D952">
        <v>5</v>
      </c>
      <c r="E952" s="7">
        <f t="shared" si="85"/>
        <v>5</v>
      </c>
      <c r="F952">
        <v>1</v>
      </c>
      <c r="G952">
        <f t="shared" si="84"/>
        <v>5</v>
      </c>
      <c r="H952" t="s">
        <v>22</v>
      </c>
      <c r="I952">
        <v>1555390800</v>
      </c>
      <c r="J952">
        <v>1555822800</v>
      </c>
      <c r="K952" t="b">
        <v>0</v>
      </c>
      <c r="L952" t="b">
        <v>1</v>
      </c>
      <c r="M952" t="s">
        <v>33</v>
      </c>
      <c r="N952" t="s">
        <v>21</v>
      </c>
      <c r="O952">
        <v>950</v>
      </c>
      <c r="P952" t="s">
        <v>14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25">
      <c r="A953" t="s">
        <v>1932</v>
      </c>
      <c r="B953" s="3" t="s">
        <v>1933</v>
      </c>
      <c r="C953">
        <v>14500</v>
      </c>
      <c r="D953">
        <v>159056</v>
      </c>
      <c r="E953" s="7">
        <f t="shared" si="85"/>
        <v>1096.9379310344827</v>
      </c>
      <c r="F953">
        <v>1559</v>
      </c>
      <c r="G953">
        <f t="shared" si="84"/>
        <v>102.02437459910199</v>
      </c>
      <c r="H953" t="s">
        <v>22</v>
      </c>
      <c r="I953">
        <v>1482732000</v>
      </c>
      <c r="J953">
        <v>1482818400</v>
      </c>
      <c r="K953" t="b">
        <v>0</v>
      </c>
      <c r="L953" t="b">
        <v>1</v>
      </c>
      <c r="M953" t="s">
        <v>23</v>
      </c>
      <c r="N953" t="s">
        <v>21</v>
      </c>
      <c r="O953">
        <v>951</v>
      </c>
      <c r="P953" t="s">
        <v>20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25">
      <c r="A954" t="s">
        <v>1934</v>
      </c>
      <c r="B954" s="3" t="s">
        <v>1935</v>
      </c>
      <c r="C954">
        <v>145500</v>
      </c>
      <c r="D954">
        <v>101987</v>
      </c>
      <c r="E954" s="7">
        <f t="shared" si="85"/>
        <v>70.094158075601371</v>
      </c>
      <c r="F954">
        <v>2266</v>
      </c>
      <c r="G954">
        <f t="shared" si="84"/>
        <v>45.007502206531335</v>
      </c>
      <c r="H954" t="s">
        <v>22</v>
      </c>
      <c r="I954">
        <v>1470718800</v>
      </c>
      <c r="J954">
        <v>1471928400</v>
      </c>
      <c r="K954" t="b">
        <v>0</v>
      </c>
      <c r="L954" t="b">
        <v>0</v>
      </c>
      <c r="M954" t="s">
        <v>42</v>
      </c>
      <c r="N954" t="s">
        <v>21</v>
      </c>
      <c r="O954">
        <v>952</v>
      </c>
      <c r="P954" t="s">
        <v>74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.5" x14ac:dyDescent="0.25">
      <c r="A955" t="s">
        <v>1936</v>
      </c>
      <c r="B955" s="3" t="s">
        <v>1937</v>
      </c>
      <c r="C955">
        <v>3300</v>
      </c>
      <c r="D955">
        <v>1980</v>
      </c>
      <c r="E955" s="7">
        <f t="shared" si="85"/>
        <v>60</v>
      </c>
      <c r="F955">
        <v>21</v>
      </c>
      <c r="G955">
        <f t="shared" si="84"/>
        <v>94.285714285714292</v>
      </c>
      <c r="H955" t="s">
        <v>22</v>
      </c>
      <c r="I955">
        <v>1450591200</v>
      </c>
      <c r="J955">
        <v>1453701600</v>
      </c>
      <c r="K955" t="b">
        <v>0</v>
      </c>
      <c r="L955" t="b">
        <v>1</v>
      </c>
      <c r="M955" t="s">
        <v>474</v>
      </c>
      <c r="N955" t="s">
        <v>21</v>
      </c>
      <c r="O955">
        <v>953</v>
      </c>
      <c r="P955" t="s">
        <v>14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25">
      <c r="A956" t="s">
        <v>1938</v>
      </c>
      <c r="B956" s="3" t="s">
        <v>1939</v>
      </c>
      <c r="C956">
        <v>42600</v>
      </c>
      <c r="D956">
        <v>156384</v>
      </c>
      <c r="E956" s="7">
        <f t="shared" si="85"/>
        <v>367.0985915492958</v>
      </c>
      <c r="F956">
        <v>1548</v>
      </c>
      <c r="G956">
        <f t="shared" si="84"/>
        <v>101.02325581395348</v>
      </c>
      <c r="H956" t="s">
        <v>27</v>
      </c>
      <c r="I956">
        <v>1348290000</v>
      </c>
      <c r="J956">
        <v>1350363600</v>
      </c>
      <c r="K956" t="b">
        <v>0</v>
      </c>
      <c r="L956" t="b">
        <v>0</v>
      </c>
      <c r="M956" t="s">
        <v>28</v>
      </c>
      <c r="N956" t="s">
        <v>26</v>
      </c>
      <c r="O956">
        <v>954</v>
      </c>
      <c r="P956" t="s">
        <v>20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.5" x14ac:dyDescent="0.25">
      <c r="A957" t="s">
        <v>1940</v>
      </c>
      <c r="B957" s="3" t="s">
        <v>1941</v>
      </c>
      <c r="C957">
        <v>700</v>
      </c>
      <c r="D957">
        <v>7763</v>
      </c>
      <c r="E957" s="7">
        <f t="shared" si="85"/>
        <v>1109</v>
      </c>
      <c r="F957">
        <v>80</v>
      </c>
      <c r="G957">
        <f t="shared" si="84"/>
        <v>97.037499999999994</v>
      </c>
      <c r="H957" t="s">
        <v>22</v>
      </c>
      <c r="I957">
        <v>1353823200</v>
      </c>
      <c r="J957">
        <v>1353996000</v>
      </c>
      <c r="K957" t="b">
        <v>0</v>
      </c>
      <c r="L957" t="b">
        <v>0</v>
      </c>
      <c r="M957" t="s">
        <v>33</v>
      </c>
      <c r="N957" t="s">
        <v>21</v>
      </c>
      <c r="O957">
        <v>955</v>
      </c>
      <c r="P957" t="s">
        <v>20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25">
      <c r="A958" t="s">
        <v>1942</v>
      </c>
      <c r="B958" s="3" t="s">
        <v>1943</v>
      </c>
      <c r="C958">
        <v>187600</v>
      </c>
      <c r="D958">
        <v>35698</v>
      </c>
      <c r="E958" s="7">
        <f t="shared" si="85"/>
        <v>19.028784648187631</v>
      </c>
      <c r="F958">
        <v>830</v>
      </c>
      <c r="G958">
        <f t="shared" si="84"/>
        <v>43.00963855421687</v>
      </c>
      <c r="H958" t="s">
        <v>22</v>
      </c>
      <c r="I958">
        <v>1450764000</v>
      </c>
      <c r="J958">
        <v>1451109600</v>
      </c>
      <c r="K958" t="b">
        <v>0</v>
      </c>
      <c r="L958" t="b">
        <v>0</v>
      </c>
      <c r="M958" t="s">
        <v>474</v>
      </c>
      <c r="N958" t="s">
        <v>21</v>
      </c>
      <c r="O958">
        <v>956</v>
      </c>
      <c r="P958" t="s">
        <v>14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25">
      <c r="A959" t="s">
        <v>1944</v>
      </c>
      <c r="B959" s="3" t="s">
        <v>1945</v>
      </c>
      <c r="C959">
        <v>9800</v>
      </c>
      <c r="D959">
        <v>12434</v>
      </c>
      <c r="E959" s="7">
        <f t="shared" si="85"/>
        <v>126.87755102040816</v>
      </c>
      <c r="F959">
        <v>131</v>
      </c>
      <c r="G959">
        <f t="shared" si="84"/>
        <v>94.916030534351151</v>
      </c>
      <c r="H959" t="s">
        <v>22</v>
      </c>
      <c r="I959">
        <v>1329372000</v>
      </c>
      <c r="J959">
        <v>1329631200</v>
      </c>
      <c r="K959" t="b">
        <v>0</v>
      </c>
      <c r="L959" t="b">
        <v>0</v>
      </c>
      <c r="M959" t="s">
        <v>33</v>
      </c>
      <c r="N959" t="s">
        <v>21</v>
      </c>
      <c r="O959">
        <v>957</v>
      </c>
      <c r="P959" t="s">
        <v>20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.5" x14ac:dyDescent="0.25">
      <c r="A960" t="s">
        <v>1946</v>
      </c>
      <c r="B960" s="3" t="s">
        <v>1947</v>
      </c>
      <c r="C960">
        <v>1100</v>
      </c>
      <c r="D960">
        <v>8081</v>
      </c>
      <c r="E960" s="7">
        <f t="shared" si="85"/>
        <v>734.63636363636363</v>
      </c>
      <c r="F960">
        <v>112</v>
      </c>
      <c r="G960">
        <f t="shared" si="84"/>
        <v>72.151785714285708</v>
      </c>
      <c r="H960" t="s">
        <v>22</v>
      </c>
      <c r="I960">
        <v>1277096400</v>
      </c>
      <c r="J960">
        <v>1278997200</v>
      </c>
      <c r="K960" t="b">
        <v>0</v>
      </c>
      <c r="L960" t="b">
        <v>0</v>
      </c>
      <c r="M960" t="s">
        <v>71</v>
      </c>
      <c r="N960" t="s">
        <v>21</v>
      </c>
      <c r="O960">
        <v>958</v>
      </c>
      <c r="P960" t="s">
        <v>20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25">
      <c r="A961" t="s">
        <v>1948</v>
      </c>
      <c r="B961" s="3" t="s">
        <v>1949</v>
      </c>
      <c r="C961">
        <v>145000</v>
      </c>
      <c r="D961">
        <v>6631</v>
      </c>
      <c r="E961" s="7">
        <f t="shared" si="85"/>
        <v>4.5731034482758623</v>
      </c>
      <c r="F961">
        <v>130</v>
      </c>
      <c r="G961">
        <f t="shared" si="84"/>
        <v>51.007692307692309</v>
      </c>
      <c r="H961" t="s">
        <v>22</v>
      </c>
      <c r="I961">
        <v>1277701200</v>
      </c>
      <c r="J961">
        <v>1280120400</v>
      </c>
      <c r="K961" t="b">
        <v>0</v>
      </c>
      <c r="L961" t="b">
        <v>0</v>
      </c>
      <c r="M961" t="s">
        <v>206</v>
      </c>
      <c r="N961" t="s">
        <v>21</v>
      </c>
      <c r="O961">
        <v>959</v>
      </c>
      <c r="P961" t="s">
        <v>14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25">
      <c r="A962" t="s">
        <v>1950</v>
      </c>
      <c r="B962" s="3" t="s">
        <v>1951</v>
      </c>
      <c r="C962">
        <v>5500</v>
      </c>
      <c r="D962">
        <v>4678</v>
      </c>
      <c r="E962" s="7">
        <f t="shared" si="85"/>
        <v>85.054545454545448</v>
      </c>
      <c r="F962">
        <v>55</v>
      </c>
      <c r="G962">
        <f t="shared" ref="G962:G1025" si="90">IF(F962 = 0, 0, D962/F962)</f>
        <v>85.054545454545448</v>
      </c>
      <c r="H962" t="s">
        <v>22</v>
      </c>
      <c r="I962">
        <v>1454911200</v>
      </c>
      <c r="J962">
        <v>1458104400</v>
      </c>
      <c r="K962" t="b">
        <v>0</v>
      </c>
      <c r="L962" t="b">
        <v>0</v>
      </c>
      <c r="M962" t="s">
        <v>28</v>
      </c>
      <c r="N962" t="s">
        <v>21</v>
      </c>
      <c r="O962">
        <v>960</v>
      </c>
      <c r="P962" t="s">
        <v>14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x14ac:dyDescent="0.25">
      <c r="A963" t="s">
        <v>1952</v>
      </c>
      <c r="B963" s="3" t="s">
        <v>1953</v>
      </c>
      <c r="C963">
        <v>5700</v>
      </c>
      <c r="D963">
        <v>6800</v>
      </c>
      <c r="E963" s="7">
        <f t="shared" ref="E963:E1001" si="91">D963/C963*100</f>
        <v>119.29824561403508</v>
      </c>
      <c r="F963">
        <v>155</v>
      </c>
      <c r="G963">
        <f t="shared" si="90"/>
        <v>43.87096774193548</v>
      </c>
      <c r="H963" t="s">
        <v>22</v>
      </c>
      <c r="I963">
        <v>1297922400</v>
      </c>
      <c r="J963">
        <v>1298268000</v>
      </c>
      <c r="K963" t="b">
        <v>0</v>
      </c>
      <c r="L963" t="b">
        <v>0</v>
      </c>
      <c r="M963" t="s">
        <v>206</v>
      </c>
      <c r="N963" t="s">
        <v>21</v>
      </c>
      <c r="O963">
        <v>961</v>
      </c>
      <c r="P963" t="s">
        <v>20</v>
      </c>
      <c r="Q963" t="str">
        <f t="shared" ref="Q963:Q1001" si="92">LEFT(M963, FIND("/", M963) - 1)</f>
        <v>publishing</v>
      </c>
      <c r="R963" t="str">
        <f t="shared" ref="R963:R1001" si="93">MID(M963, FIND("/", M963) + 1, LEN(M963))</f>
        <v>translations</v>
      </c>
      <c r="S963" s="10">
        <f t="shared" ref="S963:S1001" si="94">(((I963/60)/60)/24)+DATE(1970,1,1)</f>
        <v>40591.25</v>
      </c>
      <c r="T963" s="10">
        <f t="shared" ref="T963:T1001" si="95">(((J963/60)/60)/24)+DATE(1970,1,1)</f>
        <v>40595.25</v>
      </c>
    </row>
    <row r="964" spans="1:20" x14ac:dyDescent="0.25">
      <c r="A964" t="s">
        <v>1954</v>
      </c>
      <c r="B964" s="3" t="s">
        <v>1955</v>
      </c>
      <c r="C964">
        <v>3600</v>
      </c>
      <c r="D964">
        <v>10657</v>
      </c>
      <c r="E964" s="7">
        <f t="shared" si="91"/>
        <v>296.02777777777777</v>
      </c>
      <c r="F964">
        <v>266</v>
      </c>
      <c r="G964">
        <f t="shared" si="90"/>
        <v>40.063909774436091</v>
      </c>
      <c r="H964" t="s">
        <v>22</v>
      </c>
      <c r="I964">
        <v>1384408800</v>
      </c>
      <c r="J964">
        <v>1386223200</v>
      </c>
      <c r="K964" t="b">
        <v>0</v>
      </c>
      <c r="L964" t="b">
        <v>0</v>
      </c>
      <c r="M964" t="s">
        <v>17</v>
      </c>
      <c r="N964" t="s">
        <v>21</v>
      </c>
      <c r="O964">
        <v>962</v>
      </c>
      <c r="P964" t="s">
        <v>20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25">
      <c r="A965" t="s">
        <v>1956</v>
      </c>
      <c r="B965" s="3" t="s">
        <v>1957</v>
      </c>
      <c r="C965">
        <v>5900</v>
      </c>
      <c r="D965">
        <v>4997</v>
      </c>
      <c r="E965" s="7">
        <f t="shared" si="91"/>
        <v>84.694915254237287</v>
      </c>
      <c r="F965">
        <v>114</v>
      </c>
      <c r="G965">
        <f t="shared" si="90"/>
        <v>43.833333333333336</v>
      </c>
      <c r="H965" t="s">
        <v>108</v>
      </c>
      <c r="I965">
        <v>1299304800</v>
      </c>
      <c r="J965">
        <v>1299823200</v>
      </c>
      <c r="K965" t="b">
        <v>0</v>
      </c>
      <c r="L965" t="b">
        <v>1</v>
      </c>
      <c r="M965" t="s">
        <v>122</v>
      </c>
      <c r="N965" t="s">
        <v>107</v>
      </c>
      <c r="O965">
        <v>963</v>
      </c>
      <c r="P965" t="s">
        <v>14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25">
      <c r="A966" t="s">
        <v>1958</v>
      </c>
      <c r="B966" s="3" t="s">
        <v>1959</v>
      </c>
      <c r="C966">
        <v>3700</v>
      </c>
      <c r="D966">
        <v>13164</v>
      </c>
      <c r="E966" s="7">
        <f t="shared" si="91"/>
        <v>355.7837837837838</v>
      </c>
      <c r="F966">
        <v>155</v>
      </c>
      <c r="G966">
        <f t="shared" si="90"/>
        <v>84.92903225806451</v>
      </c>
      <c r="H966" t="s">
        <v>22</v>
      </c>
      <c r="I966">
        <v>1431320400</v>
      </c>
      <c r="J966">
        <v>1431752400</v>
      </c>
      <c r="K966" t="b">
        <v>0</v>
      </c>
      <c r="L966" t="b">
        <v>0</v>
      </c>
      <c r="M966" t="s">
        <v>33</v>
      </c>
      <c r="N966" t="s">
        <v>21</v>
      </c>
      <c r="O966">
        <v>964</v>
      </c>
      <c r="P966" t="s">
        <v>20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25">
      <c r="A967" t="s">
        <v>1960</v>
      </c>
      <c r="B967" s="3" t="s">
        <v>1961</v>
      </c>
      <c r="C967">
        <v>2200</v>
      </c>
      <c r="D967">
        <v>8501</v>
      </c>
      <c r="E967" s="7">
        <f t="shared" si="91"/>
        <v>386.40909090909093</v>
      </c>
      <c r="F967">
        <v>207</v>
      </c>
      <c r="G967">
        <f t="shared" si="90"/>
        <v>41.067632850241544</v>
      </c>
      <c r="H967" t="s">
        <v>41</v>
      </c>
      <c r="I967">
        <v>1264399200</v>
      </c>
      <c r="J967">
        <v>1267855200</v>
      </c>
      <c r="K967" t="b">
        <v>0</v>
      </c>
      <c r="L967" t="b">
        <v>0</v>
      </c>
      <c r="M967" t="s">
        <v>23</v>
      </c>
      <c r="N967" t="s">
        <v>40</v>
      </c>
      <c r="O967">
        <v>965</v>
      </c>
      <c r="P967" t="s">
        <v>20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25">
      <c r="A968" t="s">
        <v>878</v>
      </c>
      <c r="B968" s="3" t="s">
        <v>1962</v>
      </c>
      <c r="C968">
        <v>1700</v>
      </c>
      <c r="D968">
        <v>13468</v>
      </c>
      <c r="E968" s="7">
        <f t="shared" si="91"/>
        <v>792.23529411764707</v>
      </c>
      <c r="F968">
        <v>245</v>
      </c>
      <c r="G968">
        <f t="shared" si="90"/>
        <v>54.971428571428568</v>
      </c>
      <c r="H968" t="s">
        <v>22</v>
      </c>
      <c r="I968">
        <v>1497502800</v>
      </c>
      <c r="J968">
        <v>1497675600</v>
      </c>
      <c r="K968" t="b">
        <v>0</v>
      </c>
      <c r="L968" t="b">
        <v>0</v>
      </c>
      <c r="M968" t="s">
        <v>33</v>
      </c>
      <c r="N968" t="s">
        <v>21</v>
      </c>
      <c r="O968">
        <v>966</v>
      </c>
      <c r="P968" t="s">
        <v>20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25">
      <c r="A969" t="s">
        <v>1963</v>
      </c>
      <c r="B969" s="3" t="s">
        <v>1964</v>
      </c>
      <c r="C969">
        <v>88400</v>
      </c>
      <c r="D969">
        <v>121138</v>
      </c>
      <c r="E969" s="7">
        <f t="shared" si="91"/>
        <v>137.03393665158373</v>
      </c>
      <c r="F969">
        <v>1573</v>
      </c>
      <c r="G969">
        <f t="shared" si="90"/>
        <v>77.010807374443743</v>
      </c>
      <c r="H969" t="s">
        <v>22</v>
      </c>
      <c r="I969">
        <v>1333688400</v>
      </c>
      <c r="J969">
        <v>1336885200</v>
      </c>
      <c r="K969" t="b">
        <v>0</v>
      </c>
      <c r="L969" t="b">
        <v>0</v>
      </c>
      <c r="M969" t="s">
        <v>319</v>
      </c>
      <c r="N969" t="s">
        <v>21</v>
      </c>
      <c r="O969">
        <v>967</v>
      </c>
      <c r="P969" t="s">
        <v>20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.5" x14ac:dyDescent="0.25">
      <c r="A970" t="s">
        <v>1965</v>
      </c>
      <c r="B970" s="3" t="s">
        <v>1966</v>
      </c>
      <c r="C970">
        <v>2400</v>
      </c>
      <c r="D970">
        <v>8117</v>
      </c>
      <c r="E970" s="7">
        <f t="shared" si="91"/>
        <v>338.20833333333337</v>
      </c>
      <c r="F970">
        <v>114</v>
      </c>
      <c r="G970">
        <f t="shared" si="90"/>
        <v>71.201754385964918</v>
      </c>
      <c r="H970" t="s">
        <v>22</v>
      </c>
      <c r="I970">
        <v>1293861600</v>
      </c>
      <c r="J970">
        <v>1295157600</v>
      </c>
      <c r="K970" t="b">
        <v>0</v>
      </c>
      <c r="L970" t="b">
        <v>0</v>
      </c>
      <c r="M970" t="s">
        <v>17</v>
      </c>
      <c r="N970" t="s">
        <v>21</v>
      </c>
      <c r="O970">
        <v>968</v>
      </c>
      <c r="P970" t="s">
        <v>20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25">
      <c r="A971" t="s">
        <v>1967</v>
      </c>
      <c r="B971" s="3" t="s">
        <v>1968</v>
      </c>
      <c r="C971">
        <v>7900</v>
      </c>
      <c r="D971">
        <v>8550</v>
      </c>
      <c r="E971" s="7">
        <f t="shared" si="91"/>
        <v>108.22784810126582</v>
      </c>
      <c r="F971">
        <v>93</v>
      </c>
      <c r="G971">
        <f t="shared" si="90"/>
        <v>91.935483870967744</v>
      </c>
      <c r="H971" t="s">
        <v>22</v>
      </c>
      <c r="I971">
        <v>1576994400</v>
      </c>
      <c r="J971">
        <v>1577599200</v>
      </c>
      <c r="K971" t="b">
        <v>0</v>
      </c>
      <c r="L971" t="b">
        <v>0</v>
      </c>
      <c r="M971" t="s">
        <v>33</v>
      </c>
      <c r="N971" t="s">
        <v>21</v>
      </c>
      <c r="O971">
        <v>969</v>
      </c>
      <c r="P971" t="s">
        <v>20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.5" x14ac:dyDescent="0.25">
      <c r="A972" t="s">
        <v>1969</v>
      </c>
      <c r="B972" s="3" t="s">
        <v>1970</v>
      </c>
      <c r="C972">
        <v>94900</v>
      </c>
      <c r="D972">
        <v>57659</v>
      </c>
      <c r="E972" s="7">
        <f t="shared" si="91"/>
        <v>60.757639620653315</v>
      </c>
      <c r="F972">
        <v>594</v>
      </c>
      <c r="G972">
        <f t="shared" si="90"/>
        <v>97.069023569023571</v>
      </c>
      <c r="H972" t="s">
        <v>22</v>
      </c>
      <c r="I972">
        <v>1304917200</v>
      </c>
      <c r="J972">
        <v>1305003600</v>
      </c>
      <c r="K972" t="b">
        <v>0</v>
      </c>
      <c r="L972" t="b">
        <v>0</v>
      </c>
      <c r="M972" t="s">
        <v>33</v>
      </c>
      <c r="N972" t="s">
        <v>21</v>
      </c>
      <c r="O972">
        <v>970</v>
      </c>
      <c r="P972" t="s">
        <v>14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25">
      <c r="A973" t="s">
        <v>1971</v>
      </c>
      <c r="B973" s="3" t="s">
        <v>1972</v>
      </c>
      <c r="C973">
        <v>5100</v>
      </c>
      <c r="D973">
        <v>1414</v>
      </c>
      <c r="E973" s="7">
        <f t="shared" si="91"/>
        <v>27.725490196078432</v>
      </c>
      <c r="F973">
        <v>24</v>
      </c>
      <c r="G973">
        <f t="shared" si="90"/>
        <v>58.916666666666664</v>
      </c>
      <c r="H973" t="s">
        <v>22</v>
      </c>
      <c r="I973">
        <v>1381208400</v>
      </c>
      <c r="J973">
        <v>1381726800</v>
      </c>
      <c r="K973" t="b">
        <v>0</v>
      </c>
      <c r="L973" t="b">
        <v>0</v>
      </c>
      <c r="M973" t="s">
        <v>269</v>
      </c>
      <c r="N973" t="s">
        <v>21</v>
      </c>
      <c r="O973">
        <v>971</v>
      </c>
      <c r="P973" t="s">
        <v>14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1.5" x14ac:dyDescent="0.25">
      <c r="A974" t="s">
        <v>1973</v>
      </c>
      <c r="B974" s="3" t="s">
        <v>1974</v>
      </c>
      <c r="C974">
        <v>42700</v>
      </c>
      <c r="D974">
        <v>97524</v>
      </c>
      <c r="E974" s="7">
        <f t="shared" si="91"/>
        <v>228.3934426229508</v>
      </c>
      <c r="F974">
        <v>1681</v>
      </c>
      <c r="G974">
        <f t="shared" si="90"/>
        <v>58.015466983938133</v>
      </c>
      <c r="H974" t="s">
        <v>22</v>
      </c>
      <c r="I974">
        <v>1401685200</v>
      </c>
      <c r="J974">
        <v>1402462800</v>
      </c>
      <c r="K974" t="b">
        <v>0</v>
      </c>
      <c r="L974" t="b">
        <v>1</v>
      </c>
      <c r="M974" t="s">
        <v>28</v>
      </c>
      <c r="N974" t="s">
        <v>21</v>
      </c>
      <c r="O974">
        <v>972</v>
      </c>
      <c r="P974" t="s">
        <v>20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25">
      <c r="A975" t="s">
        <v>1975</v>
      </c>
      <c r="B975" s="3" t="s">
        <v>1976</v>
      </c>
      <c r="C975">
        <v>121100</v>
      </c>
      <c r="D975">
        <v>26176</v>
      </c>
      <c r="E975" s="7">
        <f t="shared" si="91"/>
        <v>21.615194054500414</v>
      </c>
      <c r="F975">
        <v>252</v>
      </c>
      <c r="G975">
        <f t="shared" si="90"/>
        <v>103.87301587301587</v>
      </c>
      <c r="H975" t="s">
        <v>22</v>
      </c>
      <c r="I975">
        <v>1291960800</v>
      </c>
      <c r="J975">
        <v>1292133600</v>
      </c>
      <c r="K975" t="b">
        <v>0</v>
      </c>
      <c r="L975" t="b">
        <v>1</v>
      </c>
      <c r="M975" t="s">
        <v>33</v>
      </c>
      <c r="N975" t="s">
        <v>21</v>
      </c>
      <c r="O975">
        <v>973</v>
      </c>
      <c r="P975" t="s">
        <v>14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25">
      <c r="A976" t="s">
        <v>1977</v>
      </c>
      <c r="B976" s="3" t="s">
        <v>1978</v>
      </c>
      <c r="C976">
        <v>800</v>
      </c>
      <c r="D976">
        <v>2991</v>
      </c>
      <c r="E976" s="7">
        <f t="shared" si="91"/>
        <v>373.875</v>
      </c>
      <c r="F976">
        <v>32</v>
      </c>
      <c r="G976">
        <f t="shared" si="90"/>
        <v>93.46875</v>
      </c>
      <c r="H976" t="s">
        <v>22</v>
      </c>
      <c r="I976">
        <v>1368853200</v>
      </c>
      <c r="J976">
        <v>1368939600</v>
      </c>
      <c r="K976" t="b">
        <v>0</v>
      </c>
      <c r="L976" t="b">
        <v>0</v>
      </c>
      <c r="M976" t="s">
        <v>60</v>
      </c>
      <c r="N976" t="s">
        <v>21</v>
      </c>
      <c r="O976">
        <v>974</v>
      </c>
      <c r="P976" t="s">
        <v>20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25">
      <c r="A977" t="s">
        <v>1979</v>
      </c>
      <c r="B977" s="3" t="s">
        <v>1980</v>
      </c>
      <c r="C977">
        <v>5400</v>
      </c>
      <c r="D977">
        <v>8366</v>
      </c>
      <c r="E977" s="7">
        <f t="shared" si="91"/>
        <v>154.92592592592592</v>
      </c>
      <c r="F977">
        <v>135</v>
      </c>
      <c r="G977">
        <f t="shared" si="90"/>
        <v>61.970370370370368</v>
      </c>
      <c r="H977" t="s">
        <v>22</v>
      </c>
      <c r="I977">
        <v>1448776800</v>
      </c>
      <c r="J977">
        <v>1452146400</v>
      </c>
      <c r="K977" t="b">
        <v>0</v>
      </c>
      <c r="L977" t="b">
        <v>1</v>
      </c>
      <c r="M977" t="s">
        <v>33</v>
      </c>
      <c r="N977" t="s">
        <v>21</v>
      </c>
      <c r="O977">
        <v>975</v>
      </c>
      <c r="P977" t="s">
        <v>20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.5" x14ac:dyDescent="0.25">
      <c r="A978" t="s">
        <v>1981</v>
      </c>
      <c r="B978" s="3" t="s">
        <v>1982</v>
      </c>
      <c r="C978">
        <v>4000</v>
      </c>
      <c r="D978">
        <v>12886</v>
      </c>
      <c r="E978" s="7">
        <f t="shared" si="91"/>
        <v>322.14999999999998</v>
      </c>
      <c r="F978">
        <v>140</v>
      </c>
      <c r="G978">
        <f t="shared" si="90"/>
        <v>92.042857142857144</v>
      </c>
      <c r="H978" t="s">
        <v>22</v>
      </c>
      <c r="I978">
        <v>1296194400</v>
      </c>
      <c r="J978">
        <v>1296712800</v>
      </c>
      <c r="K978" t="b">
        <v>0</v>
      </c>
      <c r="L978" t="b">
        <v>1</v>
      </c>
      <c r="M978" t="s">
        <v>33</v>
      </c>
      <c r="N978" t="s">
        <v>21</v>
      </c>
      <c r="O978">
        <v>976</v>
      </c>
      <c r="P978" t="s">
        <v>20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25">
      <c r="A979" t="s">
        <v>1258</v>
      </c>
      <c r="B979" s="3" t="s">
        <v>1983</v>
      </c>
      <c r="C979">
        <v>7000</v>
      </c>
      <c r="D979">
        <v>5177</v>
      </c>
      <c r="E979" s="7">
        <f t="shared" si="91"/>
        <v>73.957142857142856</v>
      </c>
      <c r="F979">
        <v>67</v>
      </c>
      <c r="G979">
        <f t="shared" si="90"/>
        <v>77.268656716417908</v>
      </c>
      <c r="H979" t="s">
        <v>22</v>
      </c>
      <c r="I979">
        <v>1517983200</v>
      </c>
      <c r="J979">
        <v>1520748000</v>
      </c>
      <c r="K979" t="b">
        <v>0</v>
      </c>
      <c r="L979" t="b">
        <v>0</v>
      </c>
      <c r="M979" t="s">
        <v>17</v>
      </c>
      <c r="N979" t="s">
        <v>21</v>
      </c>
      <c r="O979">
        <v>977</v>
      </c>
      <c r="P979" t="s">
        <v>14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25">
      <c r="A980" t="s">
        <v>1984</v>
      </c>
      <c r="B980" s="3" t="s">
        <v>1985</v>
      </c>
      <c r="C980">
        <v>1000</v>
      </c>
      <c r="D980">
        <v>8641</v>
      </c>
      <c r="E980" s="7">
        <f t="shared" si="91"/>
        <v>864.1</v>
      </c>
      <c r="F980">
        <v>92</v>
      </c>
      <c r="G980">
        <f t="shared" si="90"/>
        <v>93.923913043478265</v>
      </c>
      <c r="H980" t="s">
        <v>22</v>
      </c>
      <c r="I980">
        <v>1478930400</v>
      </c>
      <c r="J980">
        <v>1480831200</v>
      </c>
      <c r="K980" t="b">
        <v>0</v>
      </c>
      <c r="L980" t="b">
        <v>0</v>
      </c>
      <c r="M980" t="s">
        <v>89</v>
      </c>
      <c r="N980" t="s">
        <v>21</v>
      </c>
      <c r="O980">
        <v>978</v>
      </c>
      <c r="P980" t="s">
        <v>20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25">
      <c r="A981" t="s">
        <v>1986</v>
      </c>
      <c r="B981" s="3" t="s">
        <v>1987</v>
      </c>
      <c r="C981">
        <v>60200</v>
      </c>
      <c r="D981">
        <v>86244</v>
      </c>
      <c r="E981" s="7">
        <f t="shared" si="91"/>
        <v>143.26245847176079</v>
      </c>
      <c r="F981">
        <v>1015</v>
      </c>
      <c r="G981">
        <f t="shared" si="90"/>
        <v>84.969458128078813</v>
      </c>
      <c r="H981" t="s">
        <v>41</v>
      </c>
      <c r="I981">
        <v>1426395600</v>
      </c>
      <c r="J981">
        <v>1426914000</v>
      </c>
      <c r="K981" t="b">
        <v>0</v>
      </c>
      <c r="L981" t="b">
        <v>0</v>
      </c>
      <c r="M981" t="s">
        <v>33</v>
      </c>
      <c r="N981" t="s">
        <v>40</v>
      </c>
      <c r="O981">
        <v>979</v>
      </c>
      <c r="P981" t="s">
        <v>20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25">
      <c r="A982" t="s">
        <v>1988</v>
      </c>
      <c r="B982" s="3" t="s">
        <v>1989</v>
      </c>
      <c r="C982">
        <v>195200</v>
      </c>
      <c r="D982">
        <v>78630</v>
      </c>
      <c r="E982" s="7">
        <f t="shared" si="91"/>
        <v>40.281762295081968</v>
      </c>
      <c r="F982">
        <v>742</v>
      </c>
      <c r="G982">
        <f t="shared" si="90"/>
        <v>105.97035040431267</v>
      </c>
      <c r="H982" t="s">
        <v>22</v>
      </c>
      <c r="I982">
        <v>1446181200</v>
      </c>
      <c r="J982">
        <v>1446616800</v>
      </c>
      <c r="K982" t="b">
        <v>1</v>
      </c>
      <c r="L982" t="b">
        <v>0</v>
      </c>
      <c r="M982" t="s">
        <v>68</v>
      </c>
      <c r="N982" t="s">
        <v>21</v>
      </c>
      <c r="O982">
        <v>980</v>
      </c>
      <c r="P982" t="s">
        <v>14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25">
      <c r="A983" t="s">
        <v>1990</v>
      </c>
      <c r="B983" s="3" t="s">
        <v>1991</v>
      </c>
      <c r="C983">
        <v>6700</v>
      </c>
      <c r="D983">
        <v>11941</v>
      </c>
      <c r="E983" s="7">
        <f t="shared" si="91"/>
        <v>178.22388059701493</v>
      </c>
      <c r="F983">
        <v>323</v>
      </c>
      <c r="G983">
        <f t="shared" si="90"/>
        <v>36.969040247678016</v>
      </c>
      <c r="H983" t="s">
        <v>22</v>
      </c>
      <c r="I983">
        <v>1514181600</v>
      </c>
      <c r="J983">
        <v>1517032800</v>
      </c>
      <c r="K983" t="b">
        <v>0</v>
      </c>
      <c r="L983" t="b">
        <v>0</v>
      </c>
      <c r="M983" t="s">
        <v>28</v>
      </c>
      <c r="N983" t="s">
        <v>21</v>
      </c>
      <c r="O983">
        <v>981</v>
      </c>
      <c r="P983" t="s">
        <v>20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25">
      <c r="A984" t="s">
        <v>1992</v>
      </c>
      <c r="B984" s="3" t="s">
        <v>1993</v>
      </c>
      <c r="C984">
        <v>7200</v>
      </c>
      <c r="D984">
        <v>6115</v>
      </c>
      <c r="E984" s="7">
        <f t="shared" si="91"/>
        <v>84.930555555555557</v>
      </c>
      <c r="F984">
        <v>75</v>
      </c>
      <c r="G984">
        <f t="shared" si="90"/>
        <v>81.533333333333331</v>
      </c>
      <c r="H984" t="s">
        <v>22</v>
      </c>
      <c r="I984">
        <v>1311051600</v>
      </c>
      <c r="J984">
        <v>1311224400</v>
      </c>
      <c r="K984" t="b">
        <v>0</v>
      </c>
      <c r="L984" t="b">
        <v>1</v>
      </c>
      <c r="M984" t="s">
        <v>42</v>
      </c>
      <c r="N984" t="s">
        <v>21</v>
      </c>
      <c r="O984">
        <v>982</v>
      </c>
      <c r="P984" t="s">
        <v>14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25">
      <c r="A985" t="s">
        <v>1994</v>
      </c>
      <c r="B985" s="3" t="s">
        <v>1995</v>
      </c>
      <c r="C985">
        <v>129100</v>
      </c>
      <c r="D985">
        <v>188404</v>
      </c>
      <c r="E985" s="7">
        <f t="shared" si="91"/>
        <v>145.93648334624322</v>
      </c>
      <c r="F985">
        <v>2326</v>
      </c>
      <c r="G985">
        <f t="shared" si="90"/>
        <v>80.999140154772135</v>
      </c>
      <c r="H985" t="s">
        <v>22</v>
      </c>
      <c r="I985">
        <v>1564894800</v>
      </c>
      <c r="J985">
        <v>1566190800</v>
      </c>
      <c r="K985" t="b">
        <v>0</v>
      </c>
      <c r="L985" t="b">
        <v>0</v>
      </c>
      <c r="M985" t="s">
        <v>42</v>
      </c>
      <c r="N985" t="s">
        <v>21</v>
      </c>
      <c r="O985">
        <v>983</v>
      </c>
      <c r="P985" t="s">
        <v>20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.5" x14ac:dyDescent="0.25">
      <c r="A986" t="s">
        <v>1996</v>
      </c>
      <c r="B986" s="3" t="s">
        <v>1997</v>
      </c>
      <c r="C986">
        <v>6500</v>
      </c>
      <c r="D986">
        <v>9910</v>
      </c>
      <c r="E986" s="7">
        <f t="shared" si="91"/>
        <v>152.46153846153848</v>
      </c>
      <c r="F986">
        <v>381</v>
      </c>
      <c r="G986">
        <f t="shared" si="90"/>
        <v>26.010498687664043</v>
      </c>
      <c r="H986" t="s">
        <v>22</v>
      </c>
      <c r="I986">
        <v>1567918800</v>
      </c>
      <c r="J986">
        <v>1570165200</v>
      </c>
      <c r="K986" t="b">
        <v>0</v>
      </c>
      <c r="L986" t="b">
        <v>0</v>
      </c>
      <c r="M986" t="s">
        <v>33</v>
      </c>
      <c r="N986" t="s">
        <v>21</v>
      </c>
      <c r="O986">
        <v>984</v>
      </c>
      <c r="P986" t="s">
        <v>20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25">
      <c r="A987" t="s">
        <v>1998</v>
      </c>
      <c r="B987" s="3" t="s">
        <v>1999</v>
      </c>
      <c r="C987">
        <v>170600</v>
      </c>
      <c r="D987">
        <v>114523</v>
      </c>
      <c r="E987" s="7">
        <f t="shared" si="91"/>
        <v>67.129542790152414</v>
      </c>
      <c r="F987">
        <v>4405</v>
      </c>
      <c r="G987">
        <f t="shared" si="90"/>
        <v>25.998410896708286</v>
      </c>
      <c r="H987" t="s">
        <v>22</v>
      </c>
      <c r="I987">
        <v>1386309600</v>
      </c>
      <c r="J987">
        <v>1388556000</v>
      </c>
      <c r="K987" t="b">
        <v>0</v>
      </c>
      <c r="L987" t="b">
        <v>1</v>
      </c>
      <c r="M987" t="s">
        <v>23</v>
      </c>
      <c r="N987" t="s">
        <v>21</v>
      </c>
      <c r="O987">
        <v>985</v>
      </c>
      <c r="P987" t="s">
        <v>14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x14ac:dyDescent="0.25">
      <c r="A988" t="s">
        <v>2000</v>
      </c>
      <c r="B988" s="3" t="s">
        <v>2001</v>
      </c>
      <c r="C988">
        <v>7800</v>
      </c>
      <c r="D988">
        <v>3144</v>
      </c>
      <c r="E988" s="7">
        <f t="shared" si="91"/>
        <v>40.307692307692307</v>
      </c>
      <c r="F988">
        <v>92</v>
      </c>
      <c r="G988">
        <f t="shared" si="90"/>
        <v>34.173913043478258</v>
      </c>
      <c r="H988" t="s">
        <v>22</v>
      </c>
      <c r="I988">
        <v>1301979600</v>
      </c>
      <c r="J988">
        <v>1303189200</v>
      </c>
      <c r="K988" t="b">
        <v>0</v>
      </c>
      <c r="L988" t="b">
        <v>0</v>
      </c>
      <c r="M988" t="s">
        <v>23</v>
      </c>
      <c r="N988" t="s">
        <v>21</v>
      </c>
      <c r="O988">
        <v>986</v>
      </c>
      <c r="P988" t="s">
        <v>14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25">
      <c r="A989" t="s">
        <v>2002</v>
      </c>
      <c r="B989" s="3" t="s">
        <v>2003</v>
      </c>
      <c r="C989">
        <v>6200</v>
      </c>
      <c r="D989">
        <v>13441</v>
      </c>
      <c r="E989" s="7">
        <f t="shared" si="91"/>
        <v>216.79032258064518</v>
      </c>
      <c r="F989">
        <v>480</v>
      </c>
      <c r="G989">
        <f t="shared" si="90"/>
        <v>28.002083333333335</v>
      </c>
      <c r="H989" t="s">
        <v>22</v>
      </c>
      <c r="I989">
        <v>1493269200</v>
      </c>
      <c r="J989">
        <v>1494478800</v>
      </c>
      <c r="K989" t="b">
        <v>0</v>
      </c>
      <c r="L989" t="b">
        <v>0</v>
      </c>
      <c r="M989" t="s">
        <v>42</v>
      </c>
      <c r="N989" t="s">
        <v>21</v>
      </c>
      <c r="O989">
        <v>987</v>
      </c>
      <c r="P989" t="s">
        <v>20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25">
      <c r="A990" t="s">
        <v>2004</v>
      </c>
      <c r="B990" s="3" t="s">
        <v>2005</v>
      </c>
      <c r="C990">
        <v>9400</v>
      </c>
      <c r="D990">
        <v>4899</v>
      </c>
      <c r="E990" s="7">
        <f t="shared" si="91"/>
        <v>52.117021276595743</v>
      </c>
      <c r="F990">
        <v>64</v>
      </c>
      <c r="G990">
        <f t="shared" si="90"/>
        <v>76.546875</v>
      </c>
      <c r="H990" t="s">
        <v>22</v>
      </c>
      <c r="I990">
        <v>1478930400</v>
      </c>
      <c r="J990">
        <v>1480744800</v>
      </c>
      <c r="K990" t="b">
        <v>0</v>
      </c>
      <c r="L990" t="b">
        <v>0</v>
      </c>
      <c r="M990" t="s">
        <v>133</v>
      </c>
      <c r="N990" t="s">
        <v>21</v>
      </c>
      <c r="O990">
        <v>988</v>
      </c>
      <c r="P990" t="s">
        <v>14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25">
      <c r="A991" t="s">
        <v>2006</v>
      </c>
      <c r="B991" s="3" t="s">
        <v>2007</v>
      </c>
      <c r="C991">
        <v>2400</v>
      </c>
      <c r="D991">
        <v>11990</v>
      </c>
      <c r="E991" s="7">
        <f t="shared" si="91"/>
        <v>499.58333333333337</v>
      </c>
      <c r="F991">
        <v>226</v>
      </c>
      <c r="G991">
        <f t="shared" si="90"/>
        <v>53.053097345132741</v>
      </c>
      <c r="H991" t="s">
        <v>22</v>
      </c>
      <c r="I991">
        <v>1555390800</v>
      </c>
      <c r="J991">
        <v>1555822800</v>
      </c>
      <c r="K991" t="b">
        <v>0</v>
      </c>
      <c r="L991" t="b">
        <v>0</v>
      </c>
      <c r="M991" t="s">
        <v>206</v>
      </c>
      <c r="N991" t="s">
        <v>21</v>
      </c>
      <c r="O991">
        <v>989</v>
      </c>
      <c r="P991" t="s">
        <v>20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25">
      <c r="A992" t="s">
        <v>2008</v>
      </c>
      <c r="B992" s="3" t="s">
        <v>2009</v>
      </c>
      <c r="C992">
        <v>7800</v>
      </c>
      <c r="D992">
        <v>6839</v>
      </c>
      <c r="E992" s="7">
        <f t="shared" si="91"/>
        <v>87.679487179487182</v>
      </c>
      <c r="F992">
        <v>64</v>
      </c>
      <c r="G992">
        <f t="shared" si="90"/>
        <v>106.859375</v>
      </c>
      <c r="H992" t="s">
        <v>22</v>
      </c>
      <c r="I992">
        <v>1456984800</v>
      </c>
      <c r="J992">
        <v>1458882000</v>
      </c>
      <c r="K992" t="b">
        <v>0</v>
      </c>
      <c r="L992" t="b">
        <v>1</v>
      </c>
      <c r="M992" t="s">
        <v>53</v>
      </c>
      <c r="N992" t="s">
        <v>21</v>
      </c>
      <c r="O992">
        <v>990</v>
      </c>
      <c r="P992" t="s">
        <v>14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25">
      <c r="A993" t="s">
        <v>1080</v>
      </c>
      <c r="B993" s="3" t="s">
        <v>2010</v>
      </c>
      <c r="C993">
        <v>9800</v>
      </c>
      <c r="D993">
        <v>11091</v>
      </c>
      <c r="E993" s="7">
        <f t="shared" si="91"/>
        <v>113.17346938775511</v>
      </c>
      <c r="F993">
        <v>241</v>
      </c>
      <c r="G993">
        <f t="shared" si="90"/>
        <v>46.020746887966808</v>
      </c>
      <c r="H993" t="s">
        <v>22</v>
      </c>
      <c r="I993">
        <v>1411621200</v>
      </c>
      <c r="J993">
        <v>1411966800</v>
      </c>
      <c r="K993" t="b">
        <v>0</v>
      </c>
      <c r="L993" t="b">
        <v>1</v>
      </c>
      <c r="M993" t="s">
        <v>23</v>
      </c>
      <c r="N993" t="s">
        <v>21</v>
      </c>
      <c r="O993">
        <v>991</v>
      </c>
      <c r="P993" t="s">
        <v>20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25">
      <c r="A994" t="s">
        <v>2011</v>
      </c>
      <c r="B994" s="3" t="s">
        <v>2012</v>
      </c>
      <c r="C994">
        <v>3100</v>
      </c>
      <c r="D994">
        <v>13223</v>
      </c>
      <c r="E994" s="7">
        <f t="shared" si="91"/>
        <v>426.54838709677421</v>
      </c>
      <c r="F994">
        <v>132</v>
      </c>
      <c r="G994">
        <f t="shared" si="90"/>
        <v>100.17424242424242</v>
      </c>
      <c r="H994" t="s">
        <v>22</v>
      </c>
      <c r="I994">
        <v>1525669200</v>
      </c>
      <c r="J994">
        <v>1526878800</v>
      </c>
      <c r="K994" t="b">
        <v>0</v>
      </c>
      <c r="L994" t="b">
        <v>1</v>
      </c>
      <c r="M994" t="s">
        <v>53</v>
      </c>
      <c r="N994" t="s">
        <v>21</v>
      </c>
      <c r="O994">
        <v>992</v>
      </c>
      <c r="P994" t="s">
        <v>20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25">
      <c r="A995" t="s">
        <v>2013</v>
      </c>
      <c r="B995" s="3" t="s">
        <v>2014</v>
      </c>
      <c r="C995">
        <v>9800</v>
      </c>
      <c r="D995">
        <v>7608</v>
      </c>
      <c r="E995" s="7">
        <f t="shared" si="91"/>
        <v>77.632653061224488</v>
      </c>
      <c r="F995">
        <v>75</v>
      </c>
      <c r="G995">
        <f t="shared" si="90"/>
        <v>101.44</v>
      </c>
      <c r="H995" t="s">
        <v>108</v>
      </c>
      <c r="I995">
        <v>1450936800</v>
      </c>
      <c r="J995">
        <v>1452405600</v>
      </c>
      <c r="K995" t="b">
        <v>0</v>
      </c>
      <c r="L995" t="b">
        <v>1</v>
      </c>
      <c r="M995" t="s">
        <v>122</v>
      </c>
      <c r="N995" t="s">
        <v>107</v>
      </c>
      <c r="O995">
        <v>993</v>
      </c>
      <c r="P995" t="s">
        <v>74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25">
      <c r="A996" t="s">
        <v>2015</v>
      </c>
      <c r="B996" s="3" t="s">
        <v>2016</v>
      </c>
      <c r="C996">
        <v>141100</v>
      </c>
      <c r="D996">
        <v>74073</v>
      </c>
      <c r="E996" s="7">
        <f t="shared" si="91"/>
        <v>52.496810772501767</v>
      </c>
      <c r="F996">
        <v>842</v>
      </c>
      <c r="G996">
        <f t="shared" si="90"/>
        <v>87.972684085510693</v>
      </c>
      <c r="H996" t="s">
        <v>22</v>
      </c>
      <c r="I996">
        <v>1413522000</v>
      </c>
      <c r="J996">
        <v>1414040400</v>
      </c>
      <c r="K996" t="b">
        <v>0</v>
      </c>
      <c r="L996" t="b">
        <v>1</v>
      </c>
      <c r="M996" t="s">
        <v>206</v>
      </c>
      <c r="N996" t="s">
        <v>21</v>
      </c>
      <c r="O996">
        <v>994</v>
      </c>
      <c r="P996" t="s">
        <v>14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25">
      <c r="A997" t="s">
        <v>2017</v>
      </c>
      <c r="B997" s="3" t="s">
        <v>2018</v>
      </c>
      <c r="C997">
        <v>97300</v>
      </c>
      <c r="D997">
        <v>153216</v>
      </c>
      <c r="E997" s="7">
        <f t="shared" si="91"/>
        <v>157.46762589928059</v>
      </c>
      <c r="F997">
        <v>2043</v>
      </c>
      <c r="G997">
        <f t="shared" si="90"/>
        <v>74.995594713656388</v>
      </c>
      <c r="H997" t="s">
        <v>22</v>
      </c>
      <c r="I997">
        <v>1541307600</v>
      </c>
      <c r="J997">
        <v>1543816800</v>
      </c>
      <c r="K997" t="b">
        <v>0</v>
      </c>
      <c r="L997" t="b">
        <v>1</v>
      </c>
      <c r="M997" t="s">
        <v>17</v>
      </c>
      <c r="N997" t="s">
        <v>21</v>
      </c>
      <c r="O997">
        <v>995</v>
      </c>
      <c r="P997" t="s">
        <v>20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.5" x14ac:dyDescent="0.25">
      <c r="A998" t="s">
        <v>2019</v>
      </c>
      <c r="B998" s="3" t="s">
        <v>2020</v>
      </c>
      <c r="C998">
        <v>6600</v>
      </c>
      <c r="D998">
        <v>4814</v>
      </c>
      <c r="E998" s="7">
        <f t="shared" si="91"/>
        <v>72.939393939393938</v>
      </c>
      <c r="F998">
        <v>112</v>
      </c>
      <c r="G998">
        <f t="shared" si="90"/>
        <v>42.982142857142854</v>
      </c>
      <c r="H998" t="s">
        <v>22</v>
      </c>
      <c r="I998">
        <v>1357106400</v>
      </c>
      <c r="J998">
        <v>1359698400</v>
      </c>
      <c r="K998" t="b">
        <v>0</v>
      </c>
      <c r="L998" t="b">
        <v>0</v>
      </c>
      <c r="M998" t="s">
        <v>33</v>
      </c>
      <c r="N998" t="s">
        <v>21</v>
      </c>
      <c r="O998">
        <v>996</v>
      </c>
      <c r="P998" t="s">
        <v>14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25">
      <c r="A999" t="s">
        <v>2021</v>
      </c>
      <c r="B999" s="3" t="s">
        <v>2022</v>
      </c>
      <c r="C999">
        <v>7600</v>
      </c>
      <c r="D999">
        <v>4603</v>
      </c>
      <c r="E999" s="7">
        <f t="shared" si="91"/>
        <v>60.565789473684205</v>
      </c>
      <c r="F999">
        <v>139</v>
      </c>
      <c r="G999">
        <f t="shared" si="90"/>
        <v>33.115107913669064</v>
      </c>
      <c r="H999" t="s">
        <v>108</v>
      </c>
      <c r="I999">
        <v>1390197600</v>
      </c>
      <c r="J999">
        <v>1390629600</v>
      </c>
      <c r="K999" t="b">
        <v>0</v>
      </c>
      <c r="L999" t="b">
        <v>0</v>
      </c>
      <c r="M999" t="s">
        <v>33</v>
      </c>
      <c r="N999" t="s">
        <v>107</v>
      </c>
      <c r="O999">
        <v>997</v>
      </c>
      <c r="P999" t="s">
        <v>74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25">
      <c r="A1000" t="s">
        <v>2023</v>
      </c>
      <c r="B1000" s="3" t="s">
        <v>2024</v>
      </c>
      <c r="C1000">
        <v>66600</v>
      </c>
      <c r="D1000">
        <v>37823</v>
      </c>
      <c r="E1000" s="7">
        <f t="shared" si="91"/>
        <v>56.791291291291287</v>
      </c>
      <c r="F1000">
        <v>374</v>
      </c>
      <c r="G1000">
        <f t="shared" si="90"/>
        <v>101.13101604278074</v>
      </c>
      <c r="H1000" t="s">
        <v>22</v>
      </c>
      <c r="I1000">
        <v>1265868000</v>
      </c>
      <c r="J1000">
        <v>1267077600</v>
      </c>
      <c r="K1000" t="b">
        <v>0</v>
      </c>
      <c r="L1000" t="b">
        <v>1</v>
      </c>
      <c r="M1000" t="s">
        <v>60</v>
      </c>
      <c r="N1000" t="s">
        <v>21</v>
      </c>
      <c r="O1000">
        <v>998</v>
      </c>
      <c r="P1000" t="s">
        <v>14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25">
      <c r="A1001" t="s">
        <v>2025</v>
      </c>
      <c r="B1001" s="3" t="s">
        <v>2026</v>
      </c>
      <c r="C1001">
        <v>111100</v>
      </c>
      <c r="D1001">
        <v>62819</v>
      </c>
      <c r="E1001" s="7">
        <f t="shared" si="91"/>
        <v>56.542754275427541</v>
      </c>
      <c r="F1001">
        <v>1122</v>
      </c>
      <c r="G1001">
        <f t="shared" si="90"/>
        <v>55.98841354723708</v>
      </c>
      <c r="H1001" t="s">
        <v>22</v>
      </c>
      <c r="I1001">
        <v>1467176400</v>
      </c>
      <c r="J1001">
        <v>1467781200</v>
      </c>
      <c r="K1001" t="b">
        <v>0</v>
      </c>
      <c r="L1001" t="b">
        <v>0</v>
      </c>
      <c r="M1001" t="s">
        <v>17</v>
      </c>
      <c r="N1001" t="s">
        <v>21</v>
      </c>
      <c r="O1001">
        <v>999</v>
      </c>
      <c r="P1001" t="s">
        <v>74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P1:P1001" xr:uid="{00000000-0001-0000-0000-000000000000}"/>
  <conditionalFormatting sqref="E1:E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5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P1:P1048576">
    <cfRule type="containsText" dxfId="29" priority="6" operator="containsText" text="canceled">
      <formula>NOT(ISERROR(SEARCH("canceled",P1)))</formula>
    </cfRule>
    <cfRule type="containsText" dxfId="28" priority="7" operator="containsText" text="live">
      <formula>NOT(ISERROR(SEARCH("live",P1)))</formula>
    </cfRule>
    <cfRule type="containsText" dxfId="27" priority="8" operator="containsText" text="successful">
      <formula>NOT(ISERROR(SEARCH("successful",P1)))</formula>
    </cfRule>
    <cfRule type="containsText" dxfId="26" priority="9" operator="containsText" text="failed">
      <formula>NOT(ISERROR(SEARCH("failed",P1)))</formula>
    </cfRule>
    <cfRule type="containsText" dxfId="25" priority="10" operator="containsText" text="canceled">
      <formula>NOT(ISERROR(SEARCH("canceled",P1)))</formula>
    </cfRule>
    <cfRule type="expression" dxfId="24" priority="11">
      <formula>P2=failed</formula>
    </cfRule>
    <cfRule type="containsText" dxfId="23" priority="12" operator="containsText" text="canceled">
      <formula>NOT(ISERROR(SEARCH("canceled",P1)))</formula>
    </cfRule>
    <cfRule type="containsText" dxfId="22" priority="14" operator="containsText" text="live">
      <formula>NOT(ISERROR(SEARCH("live",P1)))</formula>
    </cfRule>
    <cfRule type="containsText" dxfId="21" priority="15" operator="containsText" text="successful">
      <formula>NOT(ISERROR(SEARCH("successful",P1)))</formula>
    </cfRule>
    <cfRule type="containsText" dxfId="20" priority="16" operator="containsText" text="failed">
      <formula>NOT(ISERROR(SEARCH("failed",P1)))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kimberly parker</cp:lastModifiedBy>
  <dcterms:created xsi:type="dcterms:W3CDTF">2021-09-29T18:52:28Z</dcterms:created>
  <dcterms:modified xsi:type="dcterms:W3CDTF">2024-04-27T03:26:02Z</dcterms:modified>
</cp:coreProperties>
</file>