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OneDrive\Ambiente de Trabalho\"/>
    </mc:Choice>
  </mc:AlternateContent>
  <xr:revisionPtr revIDLastSave="0" documentId="13_ncr:1_{68A17E5A-28E3-4B24-8B3F-D1BD9D6D6FE2}" xr6:coauthVersionLast="47" xr6:coauthVersionMax="47" xr10:uidLastSave="{00000000-0000-0000-0000-000000000000}"/>
  <bookViews>
    <workbookView xWindow="-109" yWindow="-109" windowWidth="26301" windowHeight="14427" activeTab="1" xr2:uid="{00000000-000D-0000-FFFF-FFFF00000000}"/>
  </bookViews>
  <sheets>
    <sheet name="1&amp;2" sheetId="1" r:id="rId1"/>
    <sheet name="2&amp;3" sheetId="2" r:id="rId2"/>
    <sheet name="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2" l="1"/>
  <c r="E19" i="2"/>
  <c r="E21" i="2"/>
  <c r="C21" i="2"/>
  <c r="J115" i="1"/>
  <c r="D115" i="1"/>
  <c r="J96" i="1"/>
  <c r="J84" i="1"/>
  <c r="J65" i="1"/>
  <c r="J54" i="1"/>
  <c r="D54" i="1"/>
  <c r="J35" i="1"/>
  <c r="J38" i="1" s="1"/>
  <c r="D35" i="1"/>
  <c r="D24" i="1"/>
  <c r="J18" i="1"/>
  <c r="J86" i="1" s="1"/>
  <c r="J17" i="1"/>
  <c r="J36" i="1" s="1"/>
  <c r="Q16" i="1"/>
  <c r="P16" i="1"/>
  <c r="J16" i="1"/>
  <c r="J106" i="1" s="1"/>
  <c r="Q15" i="1"/>
  <c r="P15" i="1"/>
  <c r="J13" i="1"/>
  <c r="D56" i="1" s="1"/>
  <c r="J12" i="1"/>
  <c r="D36" i="1" s="1"/>
  <c r="J11" i="1"/>
  <c r="D46" i="1" s="1"/>
  <c r="T7" i="1"/>
  <c r="S10" i="1" s="1"/>
  <c r="N6" i="1"/>
  <c r="M6" i="1"/>
  <c r="J105" i="1" s="1"/>
  <c r="J108" i="1" s="1"/>
  <c r="T5" i="1"/>
  <c r="S5" i="1"/>
  <c r="S11" i="1" s="1"/>
  <c r="Q5" i="1"/>
  <c r="P5" i="1"/>
  <c r="N5" i="1"/>
  <c r="D85" i="1" s="1"/>
  <c r="M5" i="1"/>
  <c r="D75" i="1" s="1"/>
  <c r="I5" i="1"/>
  <c r="J44" i="1" s="1"/>
  <c r="T4" i="1"/>
  <c r="T10" i="1" s="1"/>
  <c r="S4" i="1"/>
  <c r="T11" i="1" s="1"/>
  <c r="Q4" i="1"/>
  <c r="P4" i="1"/>
  <c r="I4" i="1"/>
  <c r="D94" i="1" s="1"/>
  <c r="D118" i="1" l="1"/>
  <c r="D119" i="1" s="1"/>
  <c r="D38" i="1"/>
  <c r="J46" i="1"/>
  <c r="Q7" i="1"/>
  <c r="Q10" i="1" s="1"/>
  <c r="D26" i="1"/>
  <c r="D45" i="1"/>
  <c r="D48" i="1" s="1"/>
  <c r="D49" i="1" s="1"/>
  <c r="D50" i="1" s="1"/>
  <c r="J56" i="1"/>
  <c r="D64" i="1"/>
  <c r="J75" i="1"/>
  <c r="J94" i="1"/>
  <c r="D106" i="1"/>
  <c r="J26" i="1"/>
  <c r="D34" i="1"/>
  <c r="J45" i="1"/>
  <c r="J48" i="1" s="1"/>
  <c r="J49" i="1" s="1"/>
  <c r="J50" i="1" s="1"/>
  <c r="J64" i="1"/>
  <c r="D76" i="1"/>
  <c r="D78" i="1" s="1"/>
  <c r="D79" i="1" s="1"/>
  <c r="D95" i="1"/>
  <c r="D114" i="1"/>
  <c r="D96" i="1"/>
  <c r="J34" i="1"/>
  <c r="J39" i="1" s="1"/>
  <c r="D65" i="1"/>
  <c r="D68" i="1" s="1"/>
  <c r="D69" i="1" s="1"/>
  <c r="J76" i="1"/>
  <c r="D84" i="1"/>
  <c r="J95" i="1"/>
  <c r="J98" i="1" s="1"/>
  <c r="J114" i="1"/>
  <c r="D66" i="1"/>
  <c r="D104" i="1"/>
  <c r="J24" i="1"/>
  <c r="D55" i="1"/>
  <c r="D58" i="1" s="1"/>
  <c r="D59" i="1" s="1"/>
  <c r="J66" i="1"/>
  <c r="J68" i="1" s="1"/>
  <c r="J69" i="1" s="1"/>
  <c r="J70" i="1" s="1"/>
  <c r="D74" i="1"/>
  <c r="J85" i="1"/>
  <c r="J88" i="1" s="1"/>
  <c r="J89" i="1" s="1"/>
  <c r="J104" i="1"/>
  <c r="J109" i="1" s="1"/>
  <c r="J110" i="1" s="1"/>
  <c r="D116" i="1"/>
  <c r="D25" i="1"/>
  <c r="D44" i="1"/>
  <c r="J55" i="1"/>
  <c r="J74" i="1"/>
  <c r="D86" i="1"/>
  <c r="D88" i="1" s="1"/>
  <c r="D89" i="1" s="1"/>
  <c r="D90" i="1" s="1"/>
  <c r="D105" i="1"/>
  <c r="D108" i="1" s="1"/>
  <c r="D109" i="1" s="1"/>
  <c r="J116" i="1"/>
  <c r="J118" i="1" s="1"/>
  <c r="J119" i="1" s="1"/>
  <c r="J120" i="1" s="1"/>
  <c r="J25" i="1"/>
  <c r="C8" i="3" l="1"/>
  <c r="P11" i="1"/>
  <c r="D70" i="1"/>
  <c r="D28" i="1"/>
  <c r="D29" i="1" s="1"/>
  <c r="D30" i="1" s="1"/>
  <c r="J28" i="1"/>
  <c r="J29" i="1" s="1"/>
  <c r="J30" i="1" s="1"/>
  <c r="D120" i="1"/>
  <c r="Q11" i="1"/>
  <c r="D98" i="1"/>
  <c r="D99" i="1" s="1"/>
  <c r="D100" i="1" s="1"/>
  <c r="J78" i="1"/>
  <c r="J79" i="1" s="1"/>
  <c r="J80" i="1" s="1"/>
  <c r="D39" i="1"/>
  <c r="D40" i="1" s="1"/>
  <c r="C4" i="3"/>
  <c r="P50" i="1"/>
  <c r="C4" i="2" s="1"/>
  <c r="P10" i="1"/>
  <c r="J58" i="1"/>
  <c r="J59" i="1" s="1"/>
  <c r="J60" i="1" s="1"/>
  <c r="D110" i="1"/>
  <c r="J90" i="1"/>
  <c r="P90" i="1" s="1"/>
  <c r="C8" i="2" s="1"/>
  <c r="J99" i="1"/>
  <c r="C2" i="3" l="1"/>
  <c r="P30" i="1"/>
  <c r="C2" i="2" s="1"/>
  <c r="P70" i="1"/>
  <c r="C6" i="2" s="1"/>
  <c r="C6" i="3"/>
  <c r="J100" i="1"/>
  <c r="M4" i="3"/>
  <c r="E4" i="3"/>
  <c r="L4" i="3"/>
  <c r="K4" i="3"/>
  <c r="J4" i="3"/>
  <c r="H4" i="3"/>
  <c r="I4" i="3"/>
  <c r="G4" i="3"/>
  <c r="N4" i="3"/>
  <c r="F4" i="3"/>
  <c r="I8" i="3"/>
  <c r="H8" i="3"/>
  <c r="E8" i="3"/>
  <c r="G8" i="3"/>
  <c r="N8" i="3"/>
  <c r="F8" i="3"/>
  <c r="L8" i="3"/>
  <c r="M8" i="3"/>
  <c r="K8" i="3"/>
  <c r="J8" i="3"/>
  <c r="D60" i="1"/>
  <c r="C3" i="3"/>
  <c r="C9" i="3"/>
  <c r="P100" i="1"/>
  <c r="C9" i="2" s="1"/>
  <c r="J40" i="1"/>
  <c r="P40" i="1" s="1"/>
  <c r="C3" i="2" s="1"/>
  <c r="C10" i="3"/>
  <c r="P110" i="1"/>
  <c r="C10" i="2" s="1"/>
  <c r="C11" i="3"/>
  <c r="P120" i="1"/>
  <c r="D80" i="1"/>
  <c r="C7" i="3" l="1"/>
  <c r="P80" i="1"/>
  <c r="C7" i="2" s="1"/>
  <c r="H3" i="3"/>
  <c r="G3" i="3"/>
  <c r="L3" i="3"/>
  <c r="N3" i="3"/>
  <c r="F3" i="3"/>
  <c r="M3" i="3"/>
  <c r="E3" i="3"/>
  <c r="K3" i="3"/>
  <c r="J3" i="3"/>
  <c r="I3" i="3"/>
  <c r="G6" i="3"/>
  <c r="N6" i="3"/>
  <c r="F6" i="3"/>
  <c r="M6" i="3"/>
  <c r="E6" i="3"/>
  <c r="L6" i="3"/>
  <c r="J6" i="3"/>
  <c r="I6" i="3"/>
  <c r="H6" i="3"/>
  <c r="K6" i="3"/>
  <c r="K10" i="3"/>
  <c r="J10" i="3"/>
  <c r="I10" i="3"/>
  <c r="H10" i="3"/>
  <c r="N10" i="3"/>
  <c r="F10" i="3"/>
  <c r="G10" i="3"/>
  <c r="M10" i="3"/>
  <c r="E10" i="3"/>
  <c r="L10" i="3"/>
  <c r="N9" i="3"/>
  <c r="F9" i="3"/>
  <c r="M9" i="3"/>
  <c r="E9" i="3"/>
  <c r="L9" i="3"/>
  <c r="K9" i="3"/>
  <c r="I9" i="3"/>
  <c r="J9" i="3"/>
  <c r="H9" i="3"/>
  <c r="G9" i="3"/>
  <c r="H11" i="3"/>
  <c r="G11" i="3"/>
  <c r="N11" i="3"/>
  <c r="F11" i="3"/>
  <c r="M11" i="3"/>
  <c r="E11" i="3"/>
  <c r="K11" i="3"/>
  <c r="L11" i="3"/>
  <c r="J11" i="3"/>
  <c r="I11" i="3"/>
  <c r="P60" i="1"/>
  <c r="C5" i="3"/>
  <c r="K2" i="3"/>
  <c r="J2" i="3"/>
  <c r="G2" i="3"/>
  <c r="I2" i="3"/>
  <c r="H2" i="3"/>
  <c r="N2" i="3"/>
  <c r="F2" i="3"/>
  <c r="M2" i="3"/>
  <c r="E2" i="3"/>
  <c r="L2" i="3"/>
  <c r="J5" i="3" l="1"/>
  <c r="J12" i="3" s="1"/>
  <c r="I5" i="3"/>
  <c r="I12" i="3" s="1"/>
  <c r="F5" i="3"/>
  <c r="H5" i="3"/>
  <c r="H12" i="3" s="1"/>
  <c r="G5" i="3"/>
  <c r="G12" i="3" s="1"/>
  <c r="M5" i="3"/>
  <c r="M12" i="3" s="1"/>
  <c r="E5" i="3"/>
  <c r="E12" i="3" s="1"/>
  <c r="N5" i="3"/>
  <c r="N12" i="3" s="1"/>
  <c r="L5" i="3"/>
  <c r="L12" i="3" s="1"/>
  <c r="K5" i="3"/>
  <c r="K12" i="3" s="1"/>
  <c r="F12" i="3"/>
  <c r="C5" i="2"/>
  <c r="C11" i="2"/>
  <c r="L7" i="3"/>
  <c r="K7" i="3"/>
  <c r="J7" i="3"/>
  <c r="I7" i="3"/>
  <c r="G7" i="3"/>
  <c r="H7" i="3"/>
  <c r="N7" i="3"/>
  <c r="F7" i="3"/>
  <c r="M7" i="3"/>
  <c r="E7" i="3"/>
  <c r="K5" i="2" l="1"/>
  <c r="I5" i="2"/>
  <c r="M5" i="2" s="1"/>
  <c r="K4" i="2"/>
  <c r="K6" i="2" s="1"/>
  <c r="I4" i="2"/>
  <c r="M4" i="2" l="1"/>
  <c r="C19" i="2" s="1"/>
  <c r="I6" i="2"/>
  <c r="M6" i="2" s="1"/>
  <c r="C22" i="2" s="1"/>
  <c r="C20" i="2"/>
</calcChain>
</file>

<file path=xl/sharedStrings.xml><?xml version="1.0" encoding="utf-8"?>
<sst xmlns="http://schemas.openxmlformats.org/spreadsheetml/2006/main" count="235" uniqueCount="155">
  <si>
    <t>y1</t>
  </si>
  <si>
    <t>y2</t>
  </si>
  <si>
    <t>y3</t>
  </si>
  <si>
    <t>y4</t>
  </si>
  <si>
    <t>class</t>
  </si>
  <si>
    <t>x1</t>
  </si>
  <si>
    <t>A</t>
  </si>
  <si>
    <t>Priors</t>
  </si>
  <si>
    <t>Conditionals</t>
  </si>
  <si>
    <t>Covariance Matrix (class = 0)</t>
  </si>
  <si>
    <t>Covariance Matrix (class = 1)</t>
  </si>
  <si>
    <t>x2</t>
  </si>
  <si>
    <t>B</t>
  </si>
  <si>
    <t>P(class=0)</t>
  </si>
  <si>
    <t>mean</t>
  </si>
  <si>
    <t>std dev</t>
  </si>
  <si>
    <t>x3</t>
  </si>
  <si>
    <t>P(class=1)</t>
  </si>
  <si>
    <t>y1|class = 0</t>
  </si>
  <si>
    <t>x4</t>
  </si>
  <si>
    <t>C</t>
  </si>
  <si>
    <t>y1|class = 1</t>
  </si>
  <si>
    <t>x5</t>
  </si>
  <si>
    <t>determ.</t>
  </si>
  <si>
    <t>x6</t>
  </si>
  <si>
    <t>x7</t>
  </si>
  <si>
    <t>Inverse Covariance Matrix (class = 0)</t>
  </si>
  <si>
    <t>Inverse Covariance Matrix (class = 1)</t>
  </si>
  <si>
    <t>x8</t>
  </si>
  <si>
    <t>P(y2|class = 0)</t>
  </si>
  <si>
    <t>x9</t>
  </si>
  <si>
    <t>P(A|class=0)</t>
  </si>
  <si>
    <t>x10</t>
  </si>
  <si>
    <t>P(B|class=0)</t>
  </si>
  <si>
    <t>P(C|class=0)</t>
  </si>
  <si>
    <t>mean (y3 and y4|class = 0)</t>
  </si>
  <si>
    <t>mean (y3 and y4|class = 1)</t>
  </si>
  <si>
    <t>P(y2|class = 1)</t>
  </si>
  <si>
    <t>P(A|class=1)</t>
  </si>
  <si>
    <t>P(B|class=1)</t>
  </si>
  <si>
    <t>P(C|class=1)</t>
  </si>
  <si>
    <t>P(class=0|x1)</t>
  </si>
  <si>
    <t>P(class=1|x1)</t>
  </si>
  <si>
    <t>P(y1=0.6|class=0))</t>
  </si>
  <si>
    <t>P(y1=0.6|class=1))</t>
  </si>
  <si>
    <t>P(y2=A|class=0)</t>
  </si>
  <si>
    <t>P(y2=A|class=1)</t>
  </si>
  <si>
    <t>P(y3=0.2, y4=0.4|class=0)</t>
  </si>
  <si>
    <t>P(y3=0.2, y4=0.4|class=1)</t>
  </si>
  <si>
    <t>P(x1|class=0)</t>
  </si>
  <si>
    <t>P(x1|class=1)</t>
  </si>
  <si>
    <t>P(x1|class=0)P(class=0)</t>
  </si>
  <si>
    <t>P(x1|class=0)P(class=1)</t>
  </si>
  <si>
    <t>value</t>
  </si>
  <si>
    <t>Result :</t>
  </si>
  <si>
    <t>P(class=0|x2)</t>
  </si>
  <si>
    <t>P(class=1|x2)</t>
  </si>
  <si>
    <t>P(y1=0.1|class=0))</t>
  </si>
  <si>
    <t>P(y1=0.1|class=1))</t>
  </si>
  <si>
    <t>P(y2=B|class=0)</t>
  </si>
  <si>
    <t>P(y2=B|class=1)</t>
  </si>
  <si>
    <t>P(y3=-0.1, y4=-0.4|class=0)</t>
  </si>
  <si>
    <t>P(y3=-0.1, y4=-0.4|class=1)</t>
  </si>
  <si>
    <t>P(x2|class=0)</t>
  </si>
  <si>
    <t>P(xW|class=1)</t>
  </si>
  <si>
    <t>P(x2|class=0)P(class=0)</t>
  </si>
  <si>
    <t>P(x2|class=0)P(class=1)</t>
  </si>
  <si>
    <t>P(class=0|x3)</t>
  </si>
  <si>
    <t>P(class=1|x3)</t>
  </si>
  <si>
    <t>P(y1=0.2|class=0))</t>
  </si>
  <si>
    <t>P(y1=0.2|class=1))</t>
  </si>
  <si>
    <t>P(y3=-0.1, y4=0.2|class=0)</t>
  </si>
  <si>
    <t>P(y3=-0.1, y4=0.2|class=1)</t>
  </si>
  <si>
    <t>P(x3|class=0)</t>
  </si>
  <si>
    <t>P(x3|class=1)</t>
  </si>
  <si>
    <t>P(x3|class=0)P(class=0)</t>
  </si>
  <si>
    <t>P(x3|class=1)P(class=1)</t>
  </si>
  <si>
    <t>P(class=0|x4)</t>
  </si>
  <si>
    <t>P(class=1|x4)</t>
  </si>
  <si>
    <t>P(y2=C|class=0)</t>
  </si>
  <si>
    <t>P(y2=C|class=1)</t>
  </si>
  <si>
    <t>P(y3=0.8, y4=0.8|class=0)</t>
  </si>
  <si>
    <t>P(y3=0.8, y4=0.8|class=1)</t>
  </si>
  <si>
    <t>P(x4|class=0)</t>
  </si>
  <si>
    <t>P(x4|class=1)</t>
  </si>
  <si>
    <t>P(x4|class=0)P(class=0)</t>
  </si>
  <si>
    <t>P(x4|class=1)P(class=1)</t>
  </si>
  <si>
    <t>P(class=0|x5)</t>
  </si>
  <si>
    <t>P(class=1|x5)</t>
  </si>
  <si>
    <t>P(y1=0.3|class=0))</t>
  </si>
  <si>
    <t>P(y1=0.3|class=1))</t>
  </si>
  <si>
    <t>P(y3=0.1, y4=0.3|class=0)</t>
  </si>
  <si>
    <t>P(y3=0.1, y4=0.3|class=1)</t>
  </si>
  <si>
    <t>P(x5|class=0)</t>
  </si>
  <si>
    <t>P(x5|class=1)</t>
  </si>
  <si>
    <t>P(x5|class=0)P(class=0)</t>
  </si>
  <si>
    <t>P(x5|class=1)P(class=1)</t>
  </si>
  <si>
    <t>P(class=0|x6)</t>
  </si>
  <si>
    <t>P(class=1|x6)</t>
  </si>
  <si>
    <t>P(y1=-0.1|class=0))</t>
  </si>
  <si>
    <t>P(y1=-0.1|class=1))</t>
  </si>
  <si>
    <t>P(y3=0.2, y4=-0.2|class=0)</t>
  </si>
  <si>
    <t>P(y3=0.2, y4=-0.2|class=1)</t>
  </si>
  <si>
    <t>P(x6|class=0)</t>
  </si>
  <si>
    <t>P(x6|class=1)</t>
  </si>
  <si>
    <t>P(x6|class=0)P(class=0)</t>
  </si>
  <si>
    <t>P(x6|class=1)P(class=1)</t>
  </si>
  <si>
    <t>P(class=0|x7)</t>
  </si>
  <si>
    <t>P(class=1|x7)</t>
  </si>
  <si>
    <t>P(y1=-0.3|class=0))</t>
  </si>
  <si>
    <t>P(y1=-0.3|class=1))</t>
  </si>
  <si>
    <t>P(x7|class=0)</t>
  </si>
  <si>
    <t>P(x7|class=1)</t>
  </si>
  <si>
    <t>P(x7|class=0)P(class=0)</t>
  </si>
  <si>
    <t>P(x7|class=1)P(class=1)</t>
  </si>
  <si>
    <t>P(class=0|x8)</t>
  </si>
  <si>
    <t>P(class=1|x8)</t>
  </si>
  <si>
    <t>P(y3=0.5, y4=0.6|class=0)</t>
  </si>
  <si>
    <t>P(y3=0.5, y4=0.6|class=1)</t>
  </si>
  <si>
    <t>P(x8|class=0)</t>
  </si>
  <si>
    <t>P(x8|class=1)</t>
  </si>
  <si>
    <t>P(x8|class=0)P(class=0)</t>
  </si>
  <si>
    <t>P(x8|class=1)P(class=1)</t>
  </si>
  <si>
    <t>P(class=0|x9)</t>
  </si>
  <si>
    <t>P(class=1|x9)</t>
  </si>
  <si>
    <t>P(y1=0.4|class=0))</t>
  </si>
  <si>
    <t>P(y1=0.4|class=1))</t>
  </si>
  <si>
    <t>P(y3=-0.4, y4=-0.7|class=0)</t>
  </si>
  <si>
    <t>P(y3=-0.4, y4=-0.7|class=1)</t>
  </si>
  <si>
    <t>P(x9|class=0)</t>
  </si>
  <si>
    <t>P(x9|class=1)</t>
  </si>
  <si>
    <t>P(x9|class=0)P(class=0)</t>
  </si>
  <si>
    <t>P(x9|class=1)P(class=1)</t>
  </si>
  <si>
    <t>P(class=0|x10)</t>
  </si>
  <si>
    <t>P(class=1|x10)</t>
  </si>
  <si>
    <t>P(y1=-0.2|class=0))</t>
  </si>
  <si>
    <t>P(y1=-0.2|class=1))</t>
  </si>
  <si>
    <t>P(y3=0.4, y4=0.3|class=0)</t>
  </si>
  <si>
    <t>P(y3=0.4, y4=0.3|class=1)</t>
  </si>
  <si>
    <t>P(x10|class=0)</t>
  </si>
  <si>
    <t>P(x10|class=1)</t>
  </si>
  <si>
    <t>P(x10|class=0)P(class=0)</t>
  </si>
  <si>
    <t>P(x10|class=1)P(class=1)</t>
  </si>
  <si>
    <t>Observed</t>
  </si>
  <si>
    <t>Obtained</t>
  </si>
  <si>
    <t>Confusion Matrix</t>
  </si>
  <si>
    <t>sum</t>
  </si>
  <si>
    <t>&lt;- predicted</t>
  </si>
  <si>
    <t>Performance Metrics</t>
  </si>
  <si>
    <t>recall</t>
  </si>
  <si>
    <t>precision</t>
  </si>
  <si>
    <t>F1</t>
  </si>
  <si>
    <t>accuracy</t>
  </si>
  <si>
    <t>"True"</t>
  </si>
  <si>
    <t>P(class=0|x)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</si>
</sst>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0" fillId="5" borderId="0" xfId="0" applyFill="1"/>
    <xf numFmtId="0" fontId="0" fillId="5" borderId="1" xfId="0" applyFill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5" borderId="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0" fontId="0" fillId="3" borderId="1" xfId="0" applyFill="1" applyBorder="1"/>
    <xf numFmtId="0" fontId="0" fillId="2" borderId="0" xfId="0" applyFill="1"/>
    <xf numFmtId="0" fontId="0" fillId="0" borderId="0" xfId="0"/>
    <xf numFmtId="0" fontId="0" fillId="3" borderId="8" xfId="0" applyFill="1" applyBorder="1" applyAlignment="1">
      <alignment horizontal="left" vertical="center"/>
    </xf>
    <xf numFmtId="0" fontId="0" fillId="0" borderId="8" xfId="0" applyBorder="1"/>
    <xf numFmtId="0" fontId="0" fillId="3" borderId="4" xfId="0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5" borderId="3" xfId="0" applyFill="1" applyBorder="1" applyAlignment="1">
      <alignment horizontal="center"/>
    </xf>
    <xf numFmtId="0" fontId="0" fillId="0" borderId="0" xfId="0"/>
    <xf numFmtId="0" fontId="0" fillId="0" borderId="3" xfId="0" applyBorder="1"/>
    <xf numFmtId="0" fontId="0" fillId="2" borderId="1" xfId="0" applyFill="1" applyBorder="1" applyAlignment="1">
      <alignment horizontal="left"/>
    </xf>
    <xf numFmtId="0" fontId="0" fillId="5" borderId="4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5" borderId="5" xfId="0" applyFill="1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2" borderId="2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0" fillId="2" borderId="0" xfId="0" applyFill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0" fillId="0" borderId="0" xfId="0" applyNumberFormat="1"/>
    <xf numFmtId="0" fontId="0" fillId="5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2"/>
  <sheetViews>
    <sheetView topLeftCell="A71" zoomScale="115" zoomScaleNormal="115" workbookViewId="0">
      <selection activeCell="J86" sqref="J86:L86"/>
    </sheetView>
  </sheetViews>
  <sheetFormatPr defaultRowHeight="14.3" x14ac:dyDescent="0.25"/>
  <cols>
    <col min="8" max="8" width="10.375" style="16" customWidth="1"/>
    <col min="9" max="9" width="13.75" style="16" customWidth="1"/>
    <col min="12" max="12" width="16.5" style="16" customWidth="1"/>
    <col min="16" max="16" width="25.5" style="16" customWidth="1"/>
    <col min="17" max="17" width="26.125" style="16" customWidth="1"/>
    <col min="19" max="19" width="14.75" style="16" customWidth="1"/>
    <col min="20" max="20" width="17.375" style="16" customWidth="1"/>
  </cols>
  <sheetData>
    <row r="2" spans="1:20" x14ac:dyDescent="0.25">
      <c r="A2" s="10"/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</row>
    <row r="3" spans="1:20" x14ac:dyDescent="0.25">
      <c r="A3" s="15" t="s">
        <v>5</v>
      </c>
      <c r="B3" s="2">
        <v>0.6</v>
      </c>
      <c r="C3" s="2" t="s">
        <v>6</v>
      </c>
      <c r="D3" s="2">
        <v>0.2</v>
      </c>
      <c r="E3" s="2">
        <v>0.4</v>
      </c>
      <c r="F3" s="2">
        <v>0</v>
      </c>
      <c r="H3" s="32" t="s">
        <v>7</v>
      </c>
      <c r="I3" s="20"/>
      <c r="J3" s="20"/>
      <c r="L3" s="32" t="s">
        <v>8</v>
      </c>
      <c r="M3" s="20"/>
      <c r="N3" s="20"/>
      <c r="P3" s="32" t="s">
        <v>9</v>
      </c>
      <c r="Q3" s="20"/>
      <c r="S3" s="32" t="s">
        <v>10</v>
      </c>
      <c r="T3" s="20"/>
    </row>
    <row r="4" spans="1:20" x14ac:dyDescent="0.25">
      <c r="A4" s="15" t="s">
        <v>11</v>
      </c>
      <c r="B4" s="2">
        <v>0.1</v>
      </c>
      <c r="C4" s="2" t="s">
        <v>12</v>
      </c>
      <c r="D4" s="2">
        <v>-0.1</v>
      </c>
      <c r="E4" s="2">
        <v>-0.4</v>
      </c>
      <c r="F4" s="2">
        <v>0</v>
      </c>
      <c r="H4" s="4" t="s">
        <v>13</v>
      </c>
      <c r="I4" s="33">
        <f>COUNT(F3:F6) / COUNT(F3:F12)</f>
        <v>0.4</v>
      </c>
      <c r="J4" s="29"/>
      <c r="L4" s="13"/>
      <c r="M4" s="13" t="s">
        <v>14</v>
      </c>
      <c r="N4" s="13" t="s">
        <v>15</v>
      </c>
      <c r="P4" s="2">
        <f>_xlfn.COVARIANCE.S(D3:D6,D3:D6)</f>
        <v>0.18000000000000005</v>
      </c>
      <c r="Q4" s="2">
        <f>_xlfn.COVARIANCE.S(D3:D6,E3:E6)</f>
        <v>0.18000000000000002</v>
      </c>
      <c r="S4" s="2">
        <f>_xlfn.COVARIANCE.S(D7:D12,D7:D12)</f>
        <v>0.10966666666666666</v>
      </c>
      <c r="T4" s="2">
        <f>_xlfn.COVARIANCE.S(D7:D12,E7:E12)</f>
        <v>0.12233333333333334</v>
      </c>
    </row>
    <row r="5" spans="1:20" x14ac:dyDescent="0.25">
      <c r="A5" s="15" t="s">
        <v>16</v>
      </c>
      <c r="B5" s="2">
        <v>0.2</v>
      </c>
      <c r="C5" s="2" t="s">
        <v>6</v>
      </c>
      <c r="D5" s="2">
        <v>-0.1</v>
      </c>
      <c r="E5" s="2">
        <v>0.2</v>
      </c>
      <c r="F5" s="2">
        <v>0</v>
      </c>
      <c r="H5" s="12" t="s">
        <v>17</v>
      </c>
      <c r="I5" s="34">
        <f>COUNT(F7:F12) / COUNT(F3:F12)</f>
        <v>0.6</v>
      </c>
      <c r="J5" s="23"/>
      <c r="L5" s="12" t="s">
        <v>18</v>
      </c>
      <c r="M5" s="2">
        <f>AVERAGE(B3:B6)</f>
        <v>0.24999999999999997</v>
      </c>
      <c r="N5" s="2">
        <f>_xlfn.STDEV.S(B3:B6)</f>
        <v>0.23804761428476173</v>
      </c>
      <c r="P5" s="2">
        <f>_xlfn.COVARIANCE.S(E3:E6,D3:D6)</f>
        <v>0.18000000000000002</v>
      </c>
      <c r="Q5" s="2">
        <f>_xlfn.COVARIANCE.S(E3:E6,E3:E6)</f>
        <v>0.25000000000000006</v>
      </c>
      <c r="S5" s="2">
        <f>_xlfn.COVARIANCE.S(E7:E12,D7:D12)</f>
        <v>0.12233333333333334</v>
      </c>
      <c r="T5" s="2">
        <f>_xlfn.COVARIANCE.S(E7:E12,E7:E12)</f>
        <v>0.21366666666666662</v>
      </c>
    </row>
    <row r="6" spans="1:20" x14ac:dyDescent="0.25">
      <c r="A6" s="1" t="s">
        <v>19</v>
      </c>
      <c r="B6" s="3">
        <v>0.1</v>
      </c>
      <c r="C6" s="3" t="s">
        <v>20</v>
      </c>
      <c r="D6" s="3">
        <v>0.8</v>
      </c>
      <c r="E6" s="3">
        <v>0.8</v>
      </c>
      <c r="F6" s="3">
        <v>0</v>
      </c>
      <c r="L6" s="12" t="s">
        <v>21</v>
      </c>
      <c r="M6" s="2">
        <f>AVERAGE(B7:B12)</f>
        <v>4.9999999999999996E-2</v>
      </c>
      <c r="N6" s="2">
        <f>_xlfn.STDEV.S(B7:B12)</f>
        <v>0.28809720581775866</v>
      </c>
    </row>
    <row r="7" spans="1:20" x14ac:dyDescent="0.25">
      <c r="A7" s="15" t="s">
        <v>22</v>
      </c>
      <c r="B7" s="2">
        <v>0.3</v>
      </c>
      <c r="C7" s="2" t="s">
        <v>12</v>
      </c>
      <c r="D7" s="2">
        <v>0.1</v>
      </c>
      <c r="E7" s="2">
        <v>0.3</v>
      </c>
      <c r="F7" s="2">
        <v>1</v>
      </c>
      <c r="P7" t="s">
        <v>23</v>
      </c>
      <c r="Q7">
        <f>MDETERM(P4:Q5)</f>
        <v>1.2600000000000014E-2</v>
      </c>
      <c r="S7" t="s">
        <v>23</v>
      </c>
      <c r="T7">
        <f>MDETERM(S4:T5)</f>
        <v>8.4666666666666571E-3</v>
      </c>
    </row>
    <row r="8" spans="1:20" x14ac:dyDescent="0.25">
      <c r="A8" s="15" t="s">
        <v>24</v>
      </c>
      <c r="B8" s="2">
        <v>-0.1</v>
      </c>
      <c r="C8" s="2" t="s">
        <v>20</v>
      </c>
      <c r="D8" s="2">
        <v>0.2</v>
      </c>
      <c r="E8" s="2">
        <v>-0.2</v>
      </c>
      <c r="F8" s="2">
        <v>1</v>
      </c>
    </row>
    <row r="9" spans="1:20" x14ac:dyDescent="0.25">
      <c r="A9" s="15" t="s">
        <v>25</v>
      </c>
      <c r="B9" s="2">
        <v>-0.3</v>
      </c>
      <c r="C9" s="2" t="s">
        <v>20</v>
      </c>
      <c r="D9" s="2">
        <v>-0.1</v>
      </c>
      <c r="E9" s="2">
        <v>0.2</v>
      </c>
      <c r="F9" s="2">
        <v>1</v>
      </c>
      <c r="P9" s="32" t="s">
        <v>26</v>
      </c>
      <c r="Q9" s="20"/>
      <c r="S9" s="32" t="s">
        <v>27</v>
      </c>
      <c r="T9" s="20"/>
    </row>
    <row r="10" spans="1:20" x14ac:dyDescent="0.25">
      <c r="A10" s="15" t="s">
        <v>28</v>
      </c>
      <c r="B10" s="2">
        <v>0.2</v>
      </c>
      <c r="C10" s="2" t="s">
        <v>12</v>
      </c>
      <c r="D10" s="2">
        <v>0.5</v>
      </c>
      <c r="E10" s="2">
        <v>0.6</v>
      </c>
      <c r="F10" s="2">
        <v>1</v>
      </c>
      <c r="I10" s="32" t="s">
        <v>29</v>
      </c>
      <c r="J10" s="20"/>
      <c r="P10" s="2">
        <f>Q5/Q7</f>
        <v>19.841269841269824</v>
      </c>
      <c r="Q10" s="2">
        <f>-Q4/Q7</f>
        <v>-14.285714285714272</v>
      </c>
      <c r="S10" s="2">
        <f>T5/T7</f>
        <v>25.236220472440966</v>
      </c>
      <c r="T10" s="2">
        <f>-T4/T7</f>
        <v>-14.448818897637812</v>
      </c>
    </row>
    <row r="11" spans="1:20" x14ac:dyDescent="0.25">
      <c r="A11" s="15" t="s">
        <v>30</v>
      </c>
      <c r="B11" s="2">
        <v>0.4</v>
      </c>
      <c r="C11" s="2" t="s">
        <v>6</v>
      </c>
      <c r="D11" s="2">
        <v>-0.4</v>
      </c>
      <c r="E11" s="2">
        <v>-0.7</v>
      </c>
      <c r="F11" s="2">
        <v>1</v>
      </c>
      <c r="I11" s="12" t="s">
        <v>31</v>
      </c>
      <c r="J11" s="2">
        <f>COUNTIF(C3:C6, "A") / COUNT(F3:F6)</f>
        <v>0.5</v>
      </c>
      <c r="P11" s="2">
        <f>-P5/Q7</f>
        <v>-14.285714285714272</v>
      </c>
      <c r="Q11" s="2">
        <f>P4/Q7</f>
        <v>14.285714285714274</v>
      </c>
      <c r="S11" s="2">
        <f>-S5/T7</f>
        <v>-14.448818897637812</v>
      </c>
      <c r="T11" s="2">
        <f>S4/T7</f>
        <v>12.952755905511825</v>
      </c>
    </row>
    <row r="12" spans="1:20" x14ac:dyDescent="0.25">
      <c r="A12" s="1" t="s">
        <v>32</v>
      </c>
      <c r="B12" s="3">
        <v>-0.2</v>
      </c>
      <c r="C12" s="3" t="s">
        <v>20</v>
      </c>
      <c r="D12" s="3">
        <v>0.4</v>
      </c>
      <c r="E12" s="3">
        <v>0.3</v>
      </c>
      <c r="F12" s="3">
        <v>1</v>
      </c>
      <c r="I12" s="12" t="s">
        <v>33</v>
      </c>
      <c r="J12" s="2">
        <f>COUNTIF(C3:C6, "B") / COUNT(F3:F6)</f>
        <v>0.25</v>
      </c>
    </row>
    <row r="13" spans="1:20" x14ac:dyDescent="0.25">
      <c r="I13" s="12" t="s">
        <v>34</v>
      </c>
      <c r="J13" s="2">
        <f>COUNTIF(C3:C6, "C") / COUNT(F3:F6)</f>
        <v>0.25</v>
      </c>
    </row>
    <row r="14" spans="1:20" x14ac:dyDescent="0.25">
      <c r="P14" s="11" t="s">
        <v>35</v>
      </c>
      <c r="Q14" s="11" t="s">
        <v>36</v>
      </c>
    </row>
    <row r="15" spans="1:20" x14ac:dyDescent="0.25">
      <c r="I15" s="32" t="s">
        <v>37</v>
      </c>
      <c r="J15" s="20"/>
      <c r="P15" s="2">
        <f>AVERAGE(D3:D6)</f>
        <v>0.2</v>
      </c>
      <c r="Q15" s="2">
        <f>AVERAGE(D7:D12)</f>
        <v>0.11666666666666668</v>
      </c>
    </row>
    <row r="16" spans="1:20" x14ac:dyDescent="0.25">
      <c r="I16" s="12" t="s">
        <v>38</v>
      </c>
      <c r="J16" s="2">
        <f>COUNTIF(C7:C12, "A") / COUNT(F7:F12)</f>
        <v>0.16666666666666666</v>
      </c>
      <c r="P16" s="2">
        <f>AVERAGE(E3:E6)</f>
        <v>0.25</v>
      </c>
      <c r="Q16" s="2">
        <f>AVERAGE(E7:E12)</f>
        <v>8.3333333333333329E-2</v>
      </c>
    </row>
    <row r="17" spans="1:26" x14ac:dyDescent="0.25">
      <c r="I17" s="12" t="s">
        <v>39</v>
      </c>
      <c r="J17" s="2">
        <f>COUNTIF(C7:C12, "B") / COUNT(F7:F12)</f>
        <v>0.33333333333333331</v>
      </c>
    </row>
    <row r="18" spans="1:26" x14ac:dyDescent="0.25">
      <c r="I18" s="12" t="s">
        <v>40</v>
      </c>
      <c r="J18" s="2">
        <f>COUNTIF(C7:C12, "C") / COUNT(F7:F12)</f>
        <v>0.5</v>
      </c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3" spans="1:26" x14ac:dyDescent="0.25">
      <c r="D23" s="19" t="s">
        <v>41</v>
      </c>
      <c r="E23" s="20"/>
      <c r="F23" s="21"/>
      <c r="J23" s="19" t="s">
        <v>42</v>
      </c>
      <c r="K23" s="20"/>
      <c r="L23" s="21"/>
      <c r="M23" s="7"/>
      <c r="R23" s="7"/>
      <c r="S23" s="7"/>
      <c r="T23" s="7"/>
    </row>
    <row r="24" spans="1:26" x14ac:dyDescent="0.25">
      <c r="A24" s="31" t="s">
        <v>13</v>
      </c>
      <c r="B24" s="29"/>
      <c r="C24" s="29"/>
      <c r="D24" s="22">
        <f>I4</f>
        <v>0.4</v>
      </c>
      <c r="E24" s="23"/>
      <c r="F24" s="24"/>
      <c r="G24" s="31" t="s">
        <v>17</v>
      </c>
      <c r="H24" s="29"/>
      <c r="I24" s="29"/>
      <c r="J24" s="22">
        <f>I5</f>
        <v>0.6</v>
      </c>
      <c r="K24" s="23"/>
      <c r="L24" s="24"/>
      <c r="M24" s="7"/>
      <c r="O24" s="5"/>
      <c r="P24" s="5"/>
      <c r="Q24" s="5"/>
      <c r="R24" s="7"/>
      <c r="S24" s="7"/>
      <c r="T24" s="7"/>
    </row>
    <row r="25" spans="1:26" x14ac:dyDescent="0.25">
      <c r="A25" s="27" t="s">
        <v>43</v>
      </c>
      <c r="B25" s="23"/>
      <c r="C25" s="23"/>
      <c r="D25" s="22">
        <f>_xlfn.NORM.DIST(0.6, M5, N5, FALSE)</f>
        <v>0.56862374461733167</v>
      </c>
      <c r="E25" s="23"/>
      <c r="F25" s="24"/>
      <c r="G25" s="27" t="s">
        <v>44</v>
      </c>
      <c r="H25" s="23"/>
      <c r="I25" s="23"/>
      <c r="J25" s="22">
        <f>_xlfn.NORM.DIST(0.6, M6, N6, FALSE)</f>
        <v>0.22385195647025416</v>
      </c>
      <c r="K25" s="23"/>
      <c r="L25" s="24"/>
      <c r="M25" s="7"/>
      <c r="O25" s="5"/>
      <c r="P25" s="5"/>
      <c r="Q25" s="5"/>
      <c r="R25" s="7"/>
      <c r="S25" s="7"/>
      <c r="T25" s="7"/>
    </row>
    <row r="26" spans="1:26" x14ac:dyDescent="0.25">
      <c r="A26" s="27" t="s">
        <v>45</v>
      </c>
      <c r="B26" s="23"/>
      <c r="C26" s="23"/>
      <c r="D26" s="22">
        <f>J11</f>
        <v>0.5</v>
      </c>
      <c r="E26" s="23"/>
      <c r="F26" s="24"/>
      <c r="G26" s="27" t="s">
        <v>46</v>
      </c>
      <c r="H26" s="23"/>
      <c r="I26" s="23"/>
      <c r="J26" s="22">
        <f>J16</f>
        <v>0.16666666666666666</v>
      </c>
      <c r="K26" s="23"/>
      <c r="L26" s="24"/>
      <c r="M26" s="7"/>
      <c r="O26" s="5"/>
      <c r="P26" s="5"/>
      <c r="Q26" s="5"/>
      <c r="R26" s="7"/>
      <c r="S26" s="7"/>
      <c r="T26" s="7"/>
    </row>
    <row r="27" spans="1:26" x14ac:dyDescent="0.25">
      <c r="A27" s="27" t="s">
        <v>47</v>
      </c>
      <c r="B27" s="23"/>
      <c r="C27" s="23"/>
      <c r="D27" s="22">
        <v>1.2073620797939799</v>
      </c>
      <c r="E27" s="23"/>
      <c r="F27" s="24"/>
      <c r="G27" s="27" t="s">
        <v>48</v>
      </c>
      <c r="H27" s="23"/>
      <c r="I27" s="23"/>
      <c r="J27" s="22">
        <v>1.2100964000482499</v>
      </c>
      <c r="K27" s="23"/>
      <c r="L27" s="24"/>
      <c r="M27" s="7"/>
      <c r="O27" s="5"/>
      <c r="P27" s="5"/>
      <c r="Q27" s="5"/>
      <c r="R27" s="7"/>
      <c r="S27" s="7"/>
      <c r="T27" s="7"/>
    </row>
    <row r="28" spans="1:26" x14ac:dyDescent="0.25">
      <c r="A28" s="25" t="s">
        <v>49</v>
      </c>
      <c r="B28" s="20"/>
      <c r="C28" s="20"/>
      <c r="D28" s="26">
        <f>D25*D26*D27</f>
        <v>0.34326737346071123</v>
      </c>
      <c r="E28" s="20"/>
      <c r="F28" s="21"/>
      <c r="G28" s="25" t="s">
        <v>50</v>
      </c>
      <c r="H28" s="20"/>
      <c r="I28" s="20"/>
      <c r="J28" s="26">
        <f>J25*J26*J27</f>
        <v>4.5147074444735348E-2</v>
      </c>
      <c r="K28" s="20"/>
      <c r="L28" s="21"/>
      <c r="M28" s="7"/>
      <c r="O28" s="5"/>
      <c r="P28" s="5"/>
      <c r="Q28" s="5"/>
      <c r="R28" s="7"/>
      <c r="S28" s="7"/>
      <c r="T28" s="7"/>
    </row>
    <row r="29" spans="1:26" x14ac:dyDescent="0.25">
      <c r="A29" s="27" t="s">
        <v>51</v>
      </c>
      <c r="B29" s="23"/>
      <c r="C29" s="23"/>
      <c r="D29" s="28">
        <f>D28*D24</f>
        <v>0.1373069493842845</v>
      </c>
      <c r="E29" s="29"/>
      <c r="F29" s="30"/>
      <c r="G29" s="27" t="s">
        <v>52</v>
      </c>
      <c r="H29" s="23"/>
      <c r="I29" s="23"/>
      <c r="J29" s="28">
        <f>J28*J24</f>
        <v>2.7088244666841208E-2</v>
      </c>
      <c r="K29" s="29"/>
      <c r="L29" s="30"/>
    </row>
    <row r="30" spans="1:26" x14ac:dyDescent="0.25">
      <c r="A30" s="25" t="s">
        <v>53</v>
      </c>
      <c r="B30" s="20"/>
      <c r="C30" s="20"/>
      <c r="D30" s="26">
        <f>D29/(D29+J29)</f>
        <v>0.83522483839511175</v>
      </c>
      <c r="E30" s="20"/>
      <c r="F30" s="21"/>
      <c r="G30" s="25" t="s">
        <v>53</v>
      </c>
      <c r="H30" s="20"/>
      <c r="I30" s="20"/>
      <c r="J30" s="26">
        <f>J29/(J29+D29)</f>
        <v>0.16477516160488828</v>
      </c>
      <c r="K30" s="20"/>
      <c r="L30" s="21"/>
      <c r="N30" s="17" t="s">
        <v>54</v>
      </c>
      <c r="O30" s="18"/>
      <c r="P30" s="6">
        <f>IF(D30&gt;J30, 0, 1)</f>
        <v>0</v>
      </c>
    </row>
    <row r="31" spans="1:26" x14ac:dyDescent="0.25">
      <c r="K31" s="7"/>
      <c r="L31" s="7"/>
      <c r="M31" s="7"/>
      <c r="R31" s="7"/>
      <c r="S31" s="7"/>
      <c r="T31" s="7"/>
    </row>
    <row r="32" spans="1:26" x14ac:dyDescent="0.25">
      <c r="H32" s="5"/>
      <c r="I32" s="5"/>
      <c r="J32" s="5"/>
      <c r="K32" s="7"/>
      <c r="L32" s="7"/>
      <c r="M32" s="7"/>
      <c r="O32" s="5"/>
      <c r="P32" s="5"/>
      <c r="Q32" s="5"/>
      <c r="R32" s="7"/>
      <c r="S32" s="7"/>
      <c r="T32" s="7"/>
    </row>
    <row r="33" spans="1:20" x14ac:dyDescent="0.25">
      <c r="D33" s="19" t="s">
        <v>55</v>
      </c>
      <c r="E33" s="20"/>
      <c r="F33" s="21"/>
      <c r="J33" s="19" t="s">
        <v>56</v>
      </c>
      <c r="K33" s="20"/>
      <c r="L33" s="21"/>
      <c r="M33" s="7"/>
      <c r="O33" s="5"/>
      <c r="P33" s="5"/>
      <c r="Q33" s="5"/>
      <c r="R33" s="7"/>
      <c r="S33" s="7"/>
      <c r="T33" s="7"/>
    </row>
    <row r="34" spans="1:20" x14ac:dyDescent="0.25">
      <c r="A34" s="31" t="s">
        <v>13</v>
      </c>
      <c r="B34" s="29"/>
      <c r="C34" s="29"/>
      <c r="D34" s="22">
        <f>I4</f>
        <v>0.4</v>
      </c>
      <c r="E34" s="23"/>
      <c r="F34" s="24"/>
      <c r="G34" s="31" t="s">
        <v>17</v>
      </c>
      <c r="H34" s="29"/>
      <c r="I34" s="29"/>
      <c r="J34" s="22">
        <f>I5</f>
        <v>0.6</v>
      </c>
      <c r="K34" s="23"/>
      <c r="L34" s="24"/>
      <c r="M34" s="7"/>
      <c r="O34" s="5"/>
      <c r="P34" s="5"/>
      <c r="Q34" s="5"/>
      <c r="R34" s="7"/>
      <c r="S34" s="7"/>
      <c r="T34" s="7"/>
    </row>
    <row r="35" spans="1:20" x14ac:dyDescent="0.25">
      <c r="A35" s="27" t="s">
        <v>57</v>
      </c>
      <c r="B35" s="23"/>
      <c r="C35" s="23"/>
      <c r="D35" s="22">
        <f>_xlfn.NORM.DIST(0.1, M5, N5, FALSE)</f>
        <v>1.374124251670586</v>
      </c>
      <c r="E35" s="23"/>
      <c r="F35" s="24"/>
      <c r="G35" s="27" t="s">
        <v>58</v>
      </c>
      <c r="H35" s="23"/>
      <c r="I35" s="23"/>
      <c r="J35" s="22">
        <f>_xlfn.NORM.DIST(0.1, M6, N6, FALSE)</f>
        <v>1.3640504716658233</v>
      </c>
      <c r="K35" s="23"/>
      <c r="L35" s="24"/>
      <c r="M35" s="7"/>
      <c r="O35" s="5"/>
      <c r="P35" s="5"/>
      <c r="Q35" s="5"/>
      <c r="R35" s="7"/>
      <c r="S35" s="7"/>
      <c r="T35" s="7"/>
    </row>
    <row r="36" spans="1:20" x14ac:dyDescent="0.25">
      <c r="A36" s="27" t="s">
        <v>59</v>
      </c>
      <c r="B36" s="23"/>
      <c r="C36" s="23"/>
      <c r="D36" s="22">
        <f>J12</f>
        <v>0.25</v>
      </c>
      <c r="E36" s="23"/>
      <c r="F36" s="24"/>
      <c r="G36" s="27" t="s">
        <v>60</v>
      </c>
      <c r="H36" s="23"/>
      <c r="I36" s="23"/>
      <c r="J36" s="22">
        <f>J17</f>
        <v>0.33333333333333331</v>
      </c>
      <c r="K36" s="23"/>
      <c r="L36" s="24"/>
      <c r="M36" s="7"/>
      <c r="O36" s="5"/>
      <c r="P36" s="5"/>
      <c r="Q36" s="5"/>
      <c r="R36" s="7"/>
      <c r="S36" s="7"/>
      <c r="T36" s="7"/>
    </row>
    <row r="37" spans="1:20" x14ac:dyDescent="0.25">
      <c r="A37" s="27" t="s">
        <v>61</v>
      </c>
      <c r="B37" s="23"/>
      <c r="C37" s="23"/>
      <c r="D37" s="22">
        <v>0.46031334625225601</v>
      </c>
      <c r="E37" s="23"/>
      <c r="F37" s="24"/>
      <c r="G37" s="27" t="s">
        <v>62</v>
      </c>
      <c r="H37" s="23"/>
      <c r="I37" s="23"/>
      <c r="J37" s="22">
        <v>0.95485323620694895</v>
      </c>
      <c r="K37" s="23"/>
      <c r="L37" s="24"/>
    </row>
    <row r="38" spans="1:20" x14ac:dyDescent="0.25">
      <c r="A38" s="25" t="s">
        <v>63</v>
      </c>
      <c r="B38" s="20"/>
      <c r="C38" s="20"/>
      <c r="D38" s="26">
        <f>D35*D36*D37</f>
        <v>0.15813193311321616</v>
      </c>
      <c r="E38" s="20"/>
      <c r="F38" s="21"/>
      <c r="G38" s="25" t="s">
        <v>64</v>
      </c>
      <c r="H38" s="20"/>
      <c r="I38" s="20"/>
      <c r="J38" s="26">
        <f>J35*J36*J37</f>
        <v>0.43415600240657548</v>
      </c>
      <c r="K38" s="20"/>
      <c r="L38" s="21"/>
    </row>
    <row r="39" spans="1:20" x14ac:dyDescent="0.25">
      <c r="A39" s="27" t="s">
        <v>65</v>
      </c>
      <c r="B39" s="23"/>
      <c r="C39" s="23"/>
      <c r="D39" s="28">
        <f>D38*D34</f>
        <v>6.325277324528647E-2</v>
      </c>
      <c r="E39" s="29"/>
      <c r="F39" s="30"/>
      <c r="G39" s="27" t="s">
        <v>66</v>
      </c>
      <c r="H39" s="23"/>
      <c r="I39" s="23"/>
      <c r="J39" s="28">
        <f>J38*J34</f>
        <v>0.26049360144394529</v>
      </c>
      <c r="K39" s="29"/>
      <c r="L39" s="30"/>
      <c r="M39" s="7"/>
      <c r="R39" s="7"/>
      <c r="S39" s="7"/>
      <c r="T39" s="7"/>
    </row>
    <row r="40" spans="1:20" x14ac:dyDescent="0.25">
      <c r="A40" s="25" t="s">
        <v>53</v>
      </c>
      <c r="B40" s="20"/>
      <c r="C40" s="20"/>
      <c r="D40" s="26">
        <f>D39/(D39+J39)</f>
        <v>0.19537754918801364</v>
      </c>
      <c r="E40" s="20"/>
      <c r="F40" s="21"/>
      <c r="G40" s="25" t="s">
        <v>53</v>
      </c>
      <c r="H40" s="20"/>
      <c r="I40" s="20"/>
      <c r="J40" s="26">
        <f>J39/(J39+D39)</f>
        <v>0.80462245081198647</v>
      </c>
      <c r="K40" s="20"/>
      <c r="L40" s="21"/>
      <c r="M40" s="7"/>
      <c r="N40" s="17" t="s">
        <v>54</v>
      </c>
      <c r="O40" s="18"/>
      <c r="P40" s="6">
        <f>IF(D40&gt;J40, 0, 1)</f>
        <v>1</v>
      </c>
      <c r="Q40" s="5"/>
      <c r="R40" s="7"/>
      <c r="S40" s="7"/>
      <c r="T40" s="7"/>
    </row>
    <row r="41" spans="1:20" x14ac:dyDescent="0.25">
      <c r="H41" s="5"/>
      <c r="I41" s="5"/>
      <c r="J41" s="5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5">
      <c r="H42" s="5"/>
      <c r="I42" s="5"/>
      <c r="J42" s="5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D43" s="19" t="s">
        <v>67</v>
      </c>
      <c r="E43" s="20"/>
      <c r="F43" s="21"/>
      <c r="J43" s="19" t="s">
        <v>68</v>
      </c>
      <c r="K43" s="20"/>
      <c r="L43" s="21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31" t="s">
        <v>13</v>
      </c>
      <c r="B44" s="29"/>
      <c r="C44" s="29"/>
      <c r="D44" s="22">
        <f>I4</f>
        <v>0.4</v>
      </c>
      <c r="E44" s="23"/>
      <c r="F44" s="24"/>
      <c r="G44" s="31" t="s">
        <v>17</v>
      </c>
      <c r="H44" s="29"/>
      <c r="I44" s="29"/>
      <c r="J44" s="22">
        <f>I5</f>
        <v>0.6</v>
      </c>
      <c r="K44" s="23"/>
      <c r="L44" s="24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27" t="s">
        <v>69</v>
      </c>
      <c r="B45" s="23"/>
      <c r="C45" s="23"/>
      <c r="D45" s="22">
        <f>_xlfn.NORM.DIST(0.2, M5, N5, FALSE)</f>
        <v>1.6393293226109069</v>
      </c>
      <c r="E45" s="23"/>
      <c r="F45" s="24"/>
      <c r="G45" s="27" t="s">
        <v>70</v>
      </c>
      <c r="H45" s="23"/>
      <c r="I45" s="23"/>
      <c r="J45" s="22">
        <f>_xlfn.NORM.DIST(0.2, M6, N6, FALSE)</f>
        <v>1.209221342314692</v>
      </c>
      <c r="K45" s="23"/>
      <c r="L45" s="24"/>
      <c r="N45" s="7"/>
      <c r="O45" s="7"/>
      <c r="P45" s="7"/>
      <c r="Q45" s="7"/>
      <c r="R45" s="7"/>
      <c r="S45" s="7"/>
    </row>
    <row r="46" spans="1:20" x14ac:dyDescent="0.25">
      <c r="A46" s="27" t="s">
        <v>45</v>
      </c>
      <c r="B46" s="23"/>
      <c r="C46" s="23"/>
      <c r="D46" s="22">
        <f>J11</f>
        <v>0.5</v>
      </c>
      <c r="E46" s="23"/>
      <c r="F46" s="24"/>
      <c r="G46" s="27" t="s">
        <v>46</v>
      </c>
      <c r="H46" s="23"/>
      <c r="I46" s="23"/>
      <c r="J46" s="22">
        <f>J16</f>
        <v>0.16666666666666666</v>
      </c>
      <c r="K46" s="23"/>
      <c r="L46" s="24"/>
      <c r="N46" s="7"/>
      <c r="O46" s="7"/>
      <c r="P46" s="7"/>
      <c r="Q46" s="7"/>
      <c r="R46" s="7"/>
      <c r="S46" s="7"/>
    </row>
    <row r="47" spans="1:20" x14ac:dyDescent="0.25">
      <c r="A47" s="27" t="s">
        <v>71</v>
      </c>
      <c r="B47" s="23"/>
      <c r="C47" s="23"/>
      <c r="D47" s="22">
        <v>0.70660999049832296</v>
      </c>
      <c r="E47" s="23"/>
      <c r="F47" s="24"/>
      <c r="G47" s="27" t="s">
        <v>72</v>
      </c>
      <c r="H47" s="23"/>
      <c r="I47" s="23"/>
      <c r="J47" s="22">
        <v>0.61012919744198302</v>
      </c>
      <c r="K47" s="23"/>
      <c r="L47" s="24"/>
    </row>
    <row r="48" spans="1:20" x14ac:dyDescent="0.25">
      <c r="A48" s="25" t="s">
        <v>73</v>
      </c>
      <c r="B48" s="20"/>
      <c r="C48" s="20"/>
      <c r="D48" s="26">
        <f>D45*D46*D47</f>
        <v>0.5791832385368576</v>
      </c>
      <c r="E48" s="20"/>
      <c r="F48" s="21"/>
      <c r="G48" s="25" t="s">
        <v>74</v>
      </c>
      <c r="H48" s="20"/>
      <c r="I48" s="20"/>
      <c r="J48" s="26">
        <f>J45*J46*J47</f>
        <v>0.12296354118603006</v>
      </c>
      <c r="K48" s="20"/>
      <c r="L48" s="21"/>
      <c r="N48" s="7"/>
      <c r="O48" s="7"/>
      <c r="P48" s="7"/>
      <c r="Q48" s="7"/>
      <c r="R48" s="7"/>
      <c r="S48" s="7"/>
    </row>
    <row r="49" spans="1:19" x14ac:dyDescent="0.25">
      <c r="A49" s="27" t="s">
        <v>75</v>
      </c>
      <c r="B49" s="23"/>
      <c r="C49" s="23"/>
      <c r="D49" s="28">
        <f>D48*D44</f>
        <v>0.23167329541474305</v>
      </c>
      <c r="E49" s="29"/>
      <c r="F49" s="30"/>
      <c r="G49" s="27" t="s">
        <v>76</v>
      </c>
      <c r="H49" s="23"/>
      <c r="I49" s="23"/>
      <c r="J49" s="28">
        <f>J48*J44</f>
        <v>7.3778124711618029E-2</v>
      </c>
      <c r="K49" s="29"/>
      <c r="L49" s="30"/>
      <c r="N49" s="7"/>
      <c r="O49" s="7"/>
      <c r="P49" s="7"/>
      <c r="Q49" s="7"/>
      <c r="R49" s="7"/>
      <c r="S49" s="7"/>
    </row>
    <row r="50" spans="1:19" x14ac:dyDescent="0.25">
      <c r="A50" s="25" t="s">
        <v>53</v>
      </c>
      <c r="B50" s="20"/>
      <c r="C50" s="20"/>
      <c r="D50" s="26">
        <f>D49/(D49+J49)</f>
        <v>0.75846200131891017</v>
      </c>
      <c r="E50" s="20"/>
      <c r="F50" s="21"/>
      <c r="G50" s="25" t="s">
        <v>53</v>
      </c>
      <c r="H50" s="20"/>
      <c r="I50" s="20"/>
      <c r="J50" s="26">
        <f>J49/(J49+D49)</f>
        <v>0.24153799868108988</v>
      </c>
      <c r="K50" s="20"/>
      <c r="L50" s="21"/>
      <c r="N50" s="17" t="s">
        <v>54</v>
      </c>
      <c r="O50" s="18"/>
      <c r="P50" s="6">
        <f>IF(D50&gt;J50, 0, 1)</f>
        <v>0</v>
      </c>
      <c r="Q50" s="7"/>
      <c r="R50" s="7"/>
      <c r="S50" s="7"/>
    </row>
    <row r="51" spans="1:19" x14ac:dyDescent="0.25">
      <c r="N51" s="7"/>
      <c r="O51" s="7"/>
      <c r="P51" s="7"/>
      <c r="Q51" s="7"/>
      <c r="R51" s="7"/>
      <c r="S51" s="7"/>
    </row>
    <row r="52" spans="1:19" x14ac:dyDescent="0.25">
      <c r="N52" s="7"/>
      <c r="O52" s="7"/>
      <c r="P52" s="7"/>
      <c r="Q52" s="7"/>
      <c r="R52" s="7"/>
      <c r="S52" s="7"/>
    </row>
    <row r="53" spans="1:19" x14ac:dyDescent="0.25">
      <c r="D53" s="19" t="s">
        <v>77</v>
      </c>
      <c r="E53" s="20"/>
      <c r="F53" s="21"/>
      <c r="J53" s="19" t="s">
        <v>78</v>
      </c>
      <c r="K53" s="20"/>
      <c r="L53" s="21"/>
      <c r="N53" s="7"/>
      <c r="O53" s="7"/>
      <c r="P53" s="7"/>
      <c r="Q53" s="7"/>
      <c r="R53" s="7"/>
      <c r="S53" s="7"/>
    </row>
    <row r="54" spans="1:19" x14ac:dyDescent="0.25">
      <c r="A54" s="31" t="s">
        <v>13</v>
      </c>
      <c r="B54" s="29"/>
      <c r="C54" s="29"/>
      <c r="D54" s="22">
        <f>I4</f>
        <v>0.4</v>
      </c>
      <c r="E54" s="23"/>
      <c r="F54" s="24"/>
      <c r="G54" s="31" t="s">
        <v>17</v>
      </c>
      <c r="H54" s="29"/>
      <c r="I54" s="29"/>
      <c r="J54" s="22">
        <f>I5</f>
        <v>0.6</v>
      </c>
      <c r="K54" s="23"/>
      <c r="L54" s="24"/>
      <c r="N54" s="7"/>
      <c r="O54" s="7"/>
      <c r="P54" s="7"/>
      <c r="Q54" s="7"/>
      <c r="R54" s="7"/>
      <c r="S54" s="7"/>
    </row>
    <row r="55" spans="1:19" x14ac:dyDescent="0.25">
      <c r="A55" s="27" t="s">
        <v>57</v>
      </c>
      <c r="B55" s="23"/>
      <c r="C55" s="23"/>
      <c r="D55" s="22">
        <f>_xlfn.NORM.DIST(0.1, M5, N5, FALSE)</f>
        <v>1.374124251670586</v>
      </c>
      <c r="E55" s="23"/>
      <c r="F55" s="24"/>
      <c r="G55" s="27" t="s">
        <v>58</v>
      </c>
      <c r="H55" s="23"/>
      <c r="I55" s="23"/>
      <c r="J55" s="22">
        <f>_xlfn.NORM.DIST(0.1, M6, N6, FALSE)</f>
        <v>1.3640504716658233</v>
      </c>
      <c r="K55" s="23"/>
      <c r="L55" s="24"/>
      <c r="N55" s="7"/>
      <c r="O55" s="7"/>
      <c r="P55" s="7"/>
      <c r="Q55" s="7"/>
      <c r="R55" s="7"/>
      <c r="S55" s="7"/>
    </row>
    <row r="56" spans="1:19" x14ac:dyDescent="0.25">
      <c r="A56" s="27" t="s">
        <v>79</v>
      </c>
      <c r="B56" s="23"/>
      <c r="C56" s="23"/>
      <c r="D56" s="22">
        <f>J13</f>
        <v>0.25</v>
      </c>
      <c r="E56" s="23"/>
      <c r="F56" s="24"/>
      <c r="G56" s="27" t="s">
        <v>80</v>
      </c>
      <c r="H56" s="23"/>
      <c r="I56" s="23"/>
      <c r="J56" s="22">
        <f>J18</f>
        <v>0.5</v>
      </c>
      <c r="K56" s="23"/>
      <c r="L56" s="24"/>
      <c r="N56" s="7"/>
      <c r="O56" s="7"/>
      <c r="P56" s="7"/>
      <c r="Q56" s="7"/>
      <c r="R56" s="7"/>
      <c r="S56" s="7"/>
    </row>
    <row r="57" spans="1:19" x14ac:dyDescent="0.25">
      <c r="A57" s="27" t="s">
        <v>81</v>
      </c>
      <c r="B57" s="23"/>
      <c r="C57" s="23"/>
      <c r="D57" s="22">
        <v>0.51237168156461399</v>
      </c>
      <c r="E57" s="23"/>
      <c r="F57" s="24"/>
      <c r="G57" s="27" t="s">
        <v>82</v>
      </c>
      <c r="H57" s="23"/>
      <c r="I57" s="23"/>
      <c r="J57" s="22">
        <v>0.20259706558117599</v>
      </c>
      <c r="K57" s="23"/>
      <c r="L57" s="24"/>
      <c r="N57" s="7"/>
      <c r="O57" s="7"/>
      <c r="P57" s="7"/>
      <c r="Q57" s="7"/>
      <c r="R57" s="7"/>
      <c r="S57" s="7"/>
    </row>
    <row r="58" spans="1:19" x14ac:dyDescent="0.25">
      <c r="A58" s="25" t="s">
        <v>83</v>
      </c>
      <c r="B58" s="20"/>
      <c r="C58" s="20"/>
      <c r="D58" s="26">
        <f>D55*D56*D57</f>
        <v>0.17601558837679376</v>
      </c>
      <c r="E58" s="20"/>
      <c r="F58" s="21"/>
      <c r="G58" s="25" t="s">
        <v>84</v>
      </c>
      <c r="H58" s="20"/>
      <c r="I58" s="20"/>
      <c r="J58" s="26">
        <f>J55*J56*J57</f>
        <v>0.13817631143205741</v>
      </c>
      <c r="K58" s="20"/>
      <c r="L58" s="21"/>
      <c r="N58" s="7"/>
      <c r="O58" s="7"/>
      <c r="P58" s="7"/>
      <c r="Q58" s="7"/>
      <c r="R58" s="7"/>
      <c r="S58" s="7"/>
    </row>
    <row r="59" spans="1:19" x14ac:dyDescent="0.25">
      <c r="A59" s="27" t="s">
        <v>85</v>
      </c>
      <c r="B59" s="23"/>
      <c r="C59" s="23"/>
      <c r="D59" s="28">
        <f>D58*D54</f>
        <v>7.0406235350717508E-2</v>
      </c>
      <c r="E59" s="29"/>
      <c r="F59" s="30"/>
      <c r="G59" s="27" t="s">
        <v>86</v>
      </c>
      <c r="H59" s="23"/>
      <c r="I59" s="23"/>
      <c r="J59" s="28">
        <f>J58*J54</f>
        <v>8.2905786859234443E-2</v>
      </c>
      <c r="K59" s="29"/>
      <c r="L59" s="30"/>
      <c r="N59" s="7"/>
      <c r="O59" s="7"/>
      <c r="P59" s="7"/>
      <c r="Q59" s="7"/>
      <c r="R59" s="7"/>
      <c r="S59" s="7"/>
    </row>
    <row r="60" spans="1:19" x14ac:dyDescent="0.25">
      <c r="A60" s="25" t="s">
        <v>53</v>
      </c>
      <c r="B60" s="20"/>
      <c r="C60" s="20"/>
      <c r="D60" s="26">
        <f>D59/(D59+J59)</f>
        <v>0.45923492714941982</v>
      </c>
      <c r="E60" s="20"/>
      <c r="F60" s="21"/>
      <c r="G60" s="25" t="s">
        <v>53</v>
      </c>
      <c r="H60" s="20"/>
      <c r="I60" s="20"/>
      <c r="J60" s="26">
        <f>J59/(J59+D59)</f>
        <v>0.54076507285058029</v>
      </c>
      <c r="K60" s="20"/>
      <c r="L60" s="21"/>
      <c r="N60" s="17" t="s">
        <v>54</v>
      </c>
      <c r="O60" s="18"/>
      <c r="P60" s="6">
        <f>IF(D60&gt;J60, 0, 1)</f>
        <v>1</v>
      </c>
      <c r="Q60" s="7"/>
      <c r="R60" s="7"/>
      <c r="S60" s="7"/>
    </row>
    <row r="61" spans="1:19" x14ac:dyDescent="0.25">
      <c r="N61" s="7"/>
      <c r="O61" s="7"/>
      <c r="P61" s="7"/>
      <c r="Q61" s="7"/>
      <c r="R61" s="7"/>
      <c r="S61" s="7"/>
    </row>
    <row r="62" spans="1:19" x14ac:dyDescent="0.25">
      <c r="N62" s="7"/>
      <c r="O62" s="7"/>
      <c r="P62" s="7"/>
      <c r="Q62" s="7"/>
      <c r="R62" s="7"/>
      <c r="S62" s="7"/>
    </row>
    <row r="63" spans="1:19" x14ac:dyDescent="0.25">
      <c r="D63" s="19" t="s">
        <v>87</v>
      </c>
      <c r="E63" s="20"/>
      <c r="F63" s="21"/>
      <c r="J63" s="19" t="s">
        <v>88</v>
      </c>
      <c r="K63" s="20"/>
      <c r="L63" s="21"/>
      <c r="N63" s="7"/>
      <c r="O63" s="7"/>
      <c r="P63" s="7"/>
      <c r="Q63" s="7"/>
      <c r="R63" s="7"/>
      <c r="S63" s="7"/>
    </row>
    <row r="64" spans="1:19" x14ac:dyDescent="0.25">
      <c r="A64" s="31" t="s">
        <v>13</v>
      </c>
      <c r="B64" s="29"/>
      <c r="C64" s="29"/>
      <c r="D64" s="22">
        <f>I4</f>
        <v>0.4</v>
      </c>
      <c r="E64" s="23"/>
      <c r="F64" s="24"/>
      <c r="G64" s="31" t="s">
        <v>17</v>
      </c>
      <c r="H64" s="29"/>
      <c r="I64" s="29"/>
      <c r="J64" s="22">
        <f>I5</f>
        <v>0.6</v>
      </c>
      <c r="K64" s="23"/>
      <c r="L64" s="24"/>
      <c r="N64" s="7"/>
      <c r="O64" s="7"/>
      <c r="P64" s="7"/>
      <c r="Q64" s="7"/>
      <c r="R64" s="7"/>
      <c r="S64" s="7"/>
    </row>
    <row r="65" spans="1:19" x14ac:dyDescent="0.25">
      <c r="A65" s="27" t="s">
        <v>89</v>
      </c>
      <c r="B65" s="23"/>
      <c r="C65" s="23"/>
      <c r="D65" s="22">
        <f>_xlfn.NORM.DIST(0.3, M5, N5, FALSE)</f>
        <v>1.6393293226109069</v>
      </c>
      <c r="E65" s="23"/>
      <c r="F65" s="24"/>
      <c r="G65" s="27" t="s">
        <v>90</v>
      </c>
      <c r="H65" s="23"/>
      <c r="I65" s="23"/>
      <c r="J65" s="22">
        <f>_xlfn.NORM.DIST(0.3, M6, N6, FALSE)</f>
        <v>0.95029081354806944</v>
      </c>
      <c r="K65" s="23"/>
      <c r="L65" s="24"/>
      <c r="N65" s="7"/>
      <c r="O65" s="7"/>
      <c r="P65" s="7"/>
      <c r="Q65" s="7"/>
      <c r="R65" s="7"/>
      <c r="S65" s="7"/>
    </row>
    <row r="66" spans="1:19" x14ac:dyDescent="0.25">
      <c r="A66" s="27" t="s">
        <v>59</v>
      </c>
      <c r="B66" s="23"/>
      <c r="C66" s="23"/>
      <c r="D66" s="22">
        <f>J12</f>
        <v>0.25</v>
      </c>
      <c r="E66" s="23"/>
      <c r="F66" s="24"/>
      <c r="G66" s="27" t="s">
        <v>60</v>
      </c>
      <c r="H66" s="23"/>
      <c r="I66" s="23"/>
      <c r="J66" s="22">
        <f>J17</f>
        <v>0.33333333333333331</v>
      </c>
      <c r="K66" s="23"/>
      <c r="L66" s="24"/>
      <c r="N66" s="7"/>
      <c r="O66" s="7"/>
      <c r="P66" s="7"/>
      <c r="Q66" s="7"/>
      <c r="R66" s="7"/>
      <c r="S66" s="7"/>
    </row>
    <row r="67" spans="1:19" x14ac:dyDescent="0.25">
      <c r="A67" s="27" t="s">
        <v>91</v>
      </c>
      <c r="B67" s="23"/>
      <c r="C67" s="23"/>
      <c r="D67" s="22">
        <v>1.1742857643081299</v>
      </c>
      <c r="E67" s="23"/>
      <c r="F67" s="24"/>
      <c r="G67" s="27" t="s">
        <v>92</v>
      </c>
      <c r="H67" s="23"/>
      <c r="I67" s="23"/>
      <c r="J67" s="22">
        <v>1.2062186368926699</v>
      </c>
      <c r="K67" s="23"/>
      <c r="L67" s="24"/>
      <c r="N67" s="7"/>
      <c r="O67" s="7"/>
      <c r="P67" s="7"/>
      <c r="Q67" s="7"/>
      <c r="R67" s="7"/>
      <c r="S67" s="7"/>
    </row>
    <row r="68" spans="1:19" x14ac:dyDescent="0.25">
      <c r="A68" s="25" t="s">
        <v>93</v>
      </c>
      <c r="B68" s="20"/>
      <c r="C68" s="20"/>
      <c r="D68" s="26">
        <f>D65*D66*D67</f>
        <v>0.48126027163871943</v>
      </c>
      <c r="E68" s="20"/>
      <c r="F68" s="21"/>
      <c r="G68" s="25" t="s">
        <v>94</v>
      </c>
      <c r="H68" s="20"/>
      <c r="I68" s="20"/>
      <c r="J68" s="26">
        <f>J65*J66*J67</f>
        <v>0.38208616325652622</v>
      </c>
      <c r="K68" s="20"/>
      <c r="L68" s="21"/>
      <c r="N68" s="7"/>
      <c r="O68" s="7"/>
      <c r="P68" s="7"/>
      <c r="Q68" s="7"/>
      <c r="R68" s="7"/>
      <c r="S68" s="7"/>
    </row>
    <row r="69" spans="1:19" x14ac:dyDescent="0.25">
      <c r="A69" s="27" t="s">
        <v>95</v>
      </c>
      <c r="B69" s="23"/>
      <c r="C69" s="23"/>
      <c r="D69" s="28">
        <f>D68*D64</f>
        <v>0.19250410865548778</v>
      </c>
      <c r="E69" s="29"/>
      <c r="F69" s="30"/>
      <c r="G69" s="27" t="s">
        <v>96</v>
      </c>
      <c r="H69" s="23"/>
      <c r="I69" s="23"/>
      <c r="J69" s="28">
        <f>J68*J64</f>
        <v>0.22925169795391573</v>
      </c>
      <c r="K69" s="29"/>
      <c r="L69" s="30"/>
      <c r="N69" s="7"/>
      <c r="O69" s="7"/>
      <c r="P69" s="7"/>
      <c r="Q69" s="7"/>
      <c r="R69" s="7"/>
      <c r="S69" s="7"/>
    </row>
    <row r="70" spans="1:19" x14ac:dyDescent="0.25">
      <c r="A70" s="25" t="s">
        <v>53</v>
      </c>
      <c r="B70" s="20"/>
      <c r="C70" s="20"/>
      <c r="D70" s="26">
        <f>D69/(D69+J69)</f>
        <v>0.45643499304271512</v>
      </c>
      <c r="E70" s="20"/>
      <c r="F70" s="21"/>
      <c r="G70" s="25" t="s">
        <v>53</v>
      </c>
      <c r="H70" s="20"/>
      <c r="I70" s="20"/>
      <c r="J70" s="26">
        <f>J69/(J69+D69)</f>
        <v>0.54356500695728494</v>
      </c>
      <c r="K70" s="20"/>
      <c r="L70" s="21"/>
      <c r="N70" s="17" t="s">
        <v>54</v>
      </c>
      <c r="O70" s="18"/>
      <c r="P70" s="6">
        <f>IF(D70&gt;J70, 0, 1)</f>
        <v>1</v>
      </c>
      <c r="Q70" s="7"/>
      <c r="R70" s="7"/>
      <c r="S70" s="7"/>
    </row>
    <row r="71" spans="1:19" x14ac:dyDescent="0.25">
      <c r="N71" s="7"/>
      <c r="O71" s="7"/>
      <c r="P71" s="7"/>
      <c r="Q71" s="7"/>
      <c r="R71" s="7"/>
      <c r="S71" s="7"/>
    </row>
    <row r="72" spans="1:19" x14ac:dyDescent="0.25">
      <c r="N72" s="7"/>
      <c r="O72" s="7"/>
      <c r="P72" s="7"/>
      <c r="Q72" s="7"/>
      <c r="R72" s="7"/>
      <c r="S72" s="7"/>
    </row>
    <row r="73" spans="1:19" x14ac:dyDescent="0.25">
      <c r="D73" s="19" t="s">
        <v>97</v>
      </c>
      <c r="E73" s="20"/>
      <c r="F73" s="21"/>
      <c r="J73" s="19" t="s">
        <v>98</v>
      </c>
      <c r="K73" s="20"/>
      <c r="L73" s="21"/>
      <c r="N73" s="7"/>
      <c r="O73" s="7"/>
      <c r="P73" s="7"/>
      <c r="Q73" s="7"/>
      <c r="R73" s="7"/>
      <c r="S73" s="7"/>
    </row>
    <row r="74" spans="1:19" x14ac:dyDescent="0.25">
      <c r="A74" s="31" t="s">
        <v>13</v>
      </c>
      <c r="B74" s="29"/>
      <c r="C74" s="29"/>
      <c r="D74" s="22">
        <f>I4</f>
        <v>0.4</v>
      </c>
      <c r="E74" s="23"/>
      <c r="F74" s="24"/>
      <c r="G74" s="31" t="s">
        <v>17</v>
      </c>
      <c r="H74" s="29"/>
      <c r="I74" s="29"/>
      <c r="J74" s="22">
        <f>I5</f>
        <v>0.6</v>
      </c>
      <c r="K74" s="23"/>
      <c r="L74" s="24"/>
      <c r="N74" s="7"/>
      <c r="O74" s="7"/>
      <c r="P74" s="7"/>
      <c r="Q74" s="7"/>
      <c r="R74" s="7"/>
      <c r="S74" s="7"/>
    </row>
    <row r="75" spans="1:19" x14ac:dyDescent="0.25">
      <c r="A75" s="27" t="s">
        <v>99</v>
      </c>
      <c r="B75" s="23"/>
      <c r="C75" s="23"/>
      <c r="D75" s="22">
        <f>_xlfn.NORM.DIST(-0.1, M5, N5, FALSE)</f>
        <v>0.56862374461733167</v>
      </c>
      <c r="E75" s="23"/>
      <c r="F75" s="24"/>
      <c r="G75" s="27" t="s">
        <v>100</v>
      </c>
      <c r="H75" s="23"/>
      <c r="I75" s="23"/>
      <c r="J75" s="22">
        <f>_xlfn.NORM.DIST(-0.1, M6, N6, FALSE)</f>
        <v>1.209221342314692</v>
      </c>
      <c r="K75" s="23"/>
      <c r="L75" s="24"/>
      <c r="N75" s="7"/>
      <c r="O75" s="7"/>
      <c r="P75" s="7"/>
      <c r="Q75" s="7"/>
      <c r="R75" s="7"/>
      <c r="S75" s="7"/>
    </row>
    <row r="76" spans="1:19" x14ac:dyDescent="0.25">
      <c r="A76" s="27" t="s">
        <v>79</v>
      </c>
      <c r="B76" s="23"/>
      <c r="C76" s="23"/>
      <c r="D76" s="22">
        <f>J13</f>
        <v>0.25</v>
      </c>
      <c r="E76" s="23"/>
      <c r="F76" s="24"/>
      <c r="G76" s="27" t="s">
        <v>80</v>
      </c>
      <c r="H76" s="23"/>
      <c r="I76" s="23"/>
      <c r="J76" s="22">
        <f>J18</f>
        <v>0.5</v>
      </c>
      <c r="K76" s="23"/>
      <c r="L76" s="24"/>
      <c r="N76" s="7"/>
      <c r="O76" s="7"/>
      <c r="P76" s="7"/>
      <c r="Q76" s="7"/>
      <c r="R76" s="7"/>
      <c r="S76" s="7"/>
    </row>
    <row r="77" spans="1:19" x14ac:dyDescent="0.25">
      <c r="A77" s="27" t="s">
        <v>101</v>
      </c>
      <c r="B77" s="23"/>
      <c r="C77" s="23"/>
      <c r="D77" s="22">
        <v>0.33377892534405401</v>
      </c>
      <c r="E77" s="23"/>
      <c r="F77" s="24"/>
      <c r="G77" s="27" t="s">
        <v>102</v>
      </c>
      <c r="H77" s="23"/>
      <c r="I77" s="23"/>
      <c r="J77" s="22">
        <v>0.67191036312860297</v>
      </c>
      <c r="K77" s="23"/>
      <c r="L77" s="24"/>
      <c r="N77" s="7"/>
      <c r="O77" s="7"/>
      <c r="P77" s="7"/>
      <c r="Q77" s="7"/>
      <c r="R77" s="7"/>
      <c r="S77" s="7"/>
    </row>
    <row r="78" spans="1:19" x14ac:dyDescent="0.25">
      <c r="A78" s="25" t="s">
        <v>103</v>
      </c>
      <c r="B78" s="20"/>
      <c r="C78" s="20"/>
      <c r="D78" s="26">
        <f>D75*D76*D77</f>
        <v>4.7448655600871192E-2</v>
      </c>
      <c r="E78" s="20"/>
      <c r="F78" s="21"/>
      <c r="G78" s="25" t="s">
        <v>104</v>
      </c>
      <c r="H78" s="20"/>
      <c r="I78" s="20"/>
      <c r="J78" s="26">
        <f>J75*J76*J77</f>
        <v>0.40624417560876069</v>
      </c>
      <c r="K78" s="20"/>
      <c r="L78" s="21"/>
      <c r="N78" s="7"/>
      <c r="O78" s="7"/>
      <c r="P78" s="7"/>
      <c r="Q78" s="7"/>
      <c r="R78" s="7"/>
      <c r="S78" s="7"/>
    </row>
    <row r="79" spans="1:19" x14ac:dyDescent="0.25">
      <c r="A79" s="27" t="s">
        <v>105</v>
      </c>
      <c r="B79" s="23"/>
      <c r="C79" s="23"/>
      <c r="D79" s="28">
        <f>D78*D74</f>
        <v>1.897946224034848E-2</v>
      </c>
      <c r="E79" s="29"/>
      <c r="F79" s="30"/>
      <c r="G79" s="27" t="s">
        <v>106</v>
      </c>
      <c r="H79" s="23"/>
      <c r="I79" s="23"/>
      <c r="J79" s="28">
        <f>J78*J74</f>
        <v>0.24374650536525641</v>
      </c>
      <c r="K79" s="29"/>
      <c r="L79" s="30"/>
      <c r="N79" s="7"/>
      <c r="O79" s="7"/>
      <c r="P79" s="7"/>
      <c r="Q79" s="7"/>
      <c r="R79" s="7"/>
      <c r="S79" s="7"/>
    </row>
    <row r="80" spans="1:19" x14ac:dyDescent="0.25">
      <c r="A80" s="25" t="s">
        <v>53</v>
      </c>
      <c r="B80" s="20"/>
      <c r="C80" s="20"/>
      <c r="D80" s="26">
        <f>D79/(D79+J79)</f>
        <v>7.2240526558226589E-2</v>
      </c>
      <c r="E80" s="20"/>
      <c r="F80" s="21"/>
      <c r="G80" s="25" t="s">
        <v>53</v>
      </c>
      <c r="H80" s="20"/>
      <c r="I80" s="20"/>
      <c r="J80" s="26">
        <f>J79/(J79+D79)</f>
        <v>0.92775947344177334</v>
      </c>
      <c r="K80" s="20"/>
      <c r="L80" s="21"/>
      <c r="N80" s="17" t="s">
        <v>54</v>
      </c>
      <c r="O80" s="18"/>
      <c r="P80" s="6">
        <f>IF(D80&gt;J80, 0, 1)</f>
        <v>1</v>
      </c>
      <c r="Q80" s="7"/>
      <c r="R80" s="7"/>
      <c r="S80" s="7"/>
    </row>
    <row r="81" spans="1:19" x14ac:dyDescent="0.25">
      <c r="N81" s="7"/>
      <c r="O81" s="7"/>
      <c r="P81" s="7"/>
      <c r="Q81" s="7"/>
      <c r="R81" s="7"/>
      <c r="S81" s="7"/>
    </row>
    <row r="82" spans="1:19" x14ac:dyDescent="0.25">
      <c r="N82" s="7"/>
      <c r="O82" s="7"/>
      <c r="P82" s="7"/>
      <c r="Q82" s="7"/>
      <c r="R82" s="7"/>
      <c r="S82" s="7"/>
    </row>
    <row r="83" spans="1:19" x14ac:dyDescent="0.25">
      <c r="D83" s="19" t="s">
        <v>107</v>
      </c>
      <c r="E83" s="20"/>
      <c r="F83" s="21"/>
      <c r="J83" s="19" t="s">
        <v>108</v>
      </c>
      <c r="K83" s="20"/>
      <c r="L83" s="21"/>
      <c r="N83" s="7"/>
      <c r="O83" s="7"/>
      <c r="P83" s="7"/>
      <c r="Q83" s="7"/>
      <c r="R83" s="7"/>
      <c r="S83" s="7"/>
    </row>
    <row r="84" spans="1:19" x14ac:dyDescent="0.25">
      <c r="A84" s="31" t="s">
        <v>13</v>
      </c>
      <c r="B84" s="29"/>
      <c r="C84" s="29"/>
      <c r="D84" s="22">
        <f>I4</f>
        <v>0.4</v>
      </c>
      <c r="E84" s="23"/>
      <c r="F84" s="24"/>
      <c r="G84" s="31" t="s">
        <v>17</v>
      </c>
      <c r="H84" s="29"/>
      <c r="I84" s="29"/>
      <c r="J84" s="22">
        <f>I5</f>
        <v>0.6</v>
      </c>
      <c r="K84" s="23"/>
      <c r="L84" s="24"/>
      <c r="N84" s="7"/>
      <c r="O84" s="7"/>
      <c r="P84" s="7"/>
      <c r="Q84" s="7"/>
      <c r="R84" s="7"/>
      <c r="S84" s="7"/>
    </row>
    <row r="85" spans="1:19" x14ac:dyDescent="0.25">
      <c r="A85" s="27" t="s">
        <v>109</v>
      </c>
      <c r="B85" s="23"/>
      <c r="C85" s="23"/>
      <c r="D85" s="22">
        <f>_xlfn.NORM.DIST(-0.3, M5, N5, FALSE)</f>
        <v>0.11616175553262569</v>
      </c>
      <c r="E85" s="23"/>
      <c r="F85" s="24"/>
      <c r="G85" s="27" t="s">
        <v>110</v>
      </c>
      <c r="H85" s="23"/>
      <c r="I85" s="23"/>
      <c r="J85" s="22">
        <f>_xlfn.NORM.DIST(-0.3, M6, N6, FALSE)</f>
        <v>0.66203754851608532</v>
      </c>
      <c r="K85" s="23"/>
      <c r="L85" s="24"/>
      <c r="N85" s="7"/>
      <c r="O85" s="7"/>
      <c r="P85" s="7"/>
      <c r="Q85" s="7"/>
      <c r="R85" s="7"/>
      <c r="S85" s="7"/>
    </row>
    <row r="86" spans="1:19" x14ac:dyDescent="0.25">
      <c r="A86" s="27" t="s">
        <v>79</v>
      </c>
      <c r="B86" s="23"/>
      <c r="C86" s="23"/>
      <c r="D86" s="22">
        <f>J13</f>
        <v>0.25</v>
      </c>
      <c r="E86" s="23"/>
      <c r="F86" s="24"/>
      <c r="G86" s="27" t="s">
        <v>80</v>
      </c>
      <c r="H86" s="23"/>
      <c r="I86" s="23"/>
      <c r="J86" s="35">
        <f>J18</f>
        <v>0.5</v>
      </c>
      <c r="K86" s="36"/>
      <c r="L86" s="37"/>
      <c r="N86" s="15" t="s">
        <v>25</v>
      </c>
      <c r="O86" s="2">
        <v>-0.3</v>
      </c>
      <c r="P86" s="2" t="s">
        <v>20</v>
      </c>
      <c r="Q86" s="2">
        <v>-0.1</v>
      </c>
      <c r="R86" s="2">
        <v>0.2</v>
      </c>
      <c r="S86" s="2">
        <v>1</v>
      </c>
    </row>
    <row r="87" spans="1:19" x14ac:dyDescent="0.25">
      <c r="A87" s="27" t="s">
        <v>71</v>
      </c>
      <c r="B87" s="23"/>
      <c r="C87" s="23"/>
      <c r="D87" s="22">
        <v>0.70660999049832296</v>
      </c>
      <c r="E87" s="23"/>
      <c r="F87" s="24"/>
      <c r="G87" s="27" t="s">
        <v>72</v>
      </c>
      <c r="H87" s="23"/>
      <c r="I87" s="23"/>
      <c r="J87" s="22">
        <v>0.61012919744198302</v>
      </c>
      <c r="K87" s="23"/>
      <c r="L87" s="24"/>
      <c r="N87" s="7"/>
      <c r="O87" s="7"/>
      <c r="P87" s="7"/>
      <c r="Q87" s="7"/>
      <c r="R87" s="7"/>
      <c r="S87" s="7"/>
    </row>
    <row r="88" spans="1:19" x14ac:dyDescent="0.25">
      <c r="A88" s="25" t="s">
        <v>111</v>
      </c>
      <c r="B88" s="20"/>
      <c r="C88" s="20"/>
      <c r="D88" s="26">
        <f>D85*D86*D87</f>
        <v>2.0520264243294287E-2</v>
      </c>
      <c r="E88" s="20"/>
      <c r="F88" s="21"/>
      <c r="G88" s="25" t="s">
        <v>112</v>
      </c>
      <c r="H88" s="20"/>
      <c r="I88" s="20"/>
      <c r="J88" s="26">
        <f>J85*J86*J87</f>
        <v>0.2019642190762885</v>
      </c>
      <c r="K88" s="20"/>
      <c r="L88" s="21"/>
      <c r="N88" s="7"/>
      <c r="O88" s="7"/>
      <c r="P88" s="7"/>
      <c r="Q88" s="7"/>
      <c r="R88" s="7"/>
      <c r="S88" s="7"/>
    </row>
    <row r="89" spans="1:19" x14ac:dyDescent="0.25">
      <c r="A89" s="27" t="s">
        <v>113</v>
      </c>
      <c r="B89" s="23"/>
      <c r="C89" s="23"/>
      <c r="D89" s="28">
        <f>D88*D84</f>
        <v>8.208105697317716E-3</v>
      </c>
      <c r="E89" s="29"/>
      <c r="F89" s="30"/>
      <c r="G89" s="27" t="s">
        <v>114</v>
      </c>
      <c r="H89" s="23"/>
      <c r="I89" s="23"/>
      <c r="J89" s="28">
        <f>J88*J84</f>
        <v>0.12117853144577309</v>
      </c>
      <c r="K89" s="29"/>
      <c r="L89" s="30"/>
      <c r="N89" s="7"/>
      <c r="O89" s="7"/>
      <c r="P89" s="7"/>
      <c r="Q89" s="7"/>
      <c r="R89" s="7"/>
      <c r="S89" s="7"/>
    </row>
    <row r="90" spans="1:19" x14ac:dyDescent="0.25">
      <c r="A90" s="25" t="s">
        <v>53</v>
      </c>
      <c r="B90" s="20"/>
      <c r="C90" s="20"/>
      <c r="D90" s="26">
        <f>D89/(D89+J89)</f>
        <v>6.3438589011632143E-2</v>
      </c>
      <c r="E90" s="20"/>
      <c r="F90" s="21"/>
      <c r="G90" s="25" t="s">
        <v>53</v>
      </c>
      <c r="H90" s="20"/>
      <c r="I90" s="20"/>
      <c r="J90" s="26">
        <f>J89/(J89+D89)</f>
        <v>0.93656141098836776</v>
      </c>
      <c r="K90" s="20"/>
      <c r="L90" s="21"/>
      <c r="N90" s="17" t="s">
        <v>54</v>
      </c>
      <c r="O90" s="18"/>
      <c r="P90" s="6">
        <f>IF(D90&gt;J90, 0, 1)</f>
        <v>1</v>
      </c>
      <c r="Q90" s="7"/>
      <c r="R90" s="7"/>
      <c r="S90" s="7"/>
    </row>
    <row r="91" spans="1:19" x14ac:dyDescent="0.25">
      <c r="N91" s="7"/>
      <c r="O91" s="7"/>
      <c r="P91" s="7"/>
      <c r="Q91" s="7"/>
      <c r="R91" s="7"/>
      <c r="S91" s="7"/>
    </row>
    <row r="92" spans="1:19" x14ac:dyDescent="0.25">
      <c r="N92" s="7"/>
      <c r="O92" s="7"/>
      <c r="P92" s="7"/>
      <c r="Q92" s="7"/>
      <c r="R92" s="7"/>
      <c r="S92" s="7"/>
    </row>
    <row r="93" spans="1:19" x14ac:dyDescent="0.25">
      <c r="D93" s="19" t="s">
        <v>115</v>
      </c>
      <c r="E93" s="20"/>
      <c r="F93" s="21"/>
      <c r="J93" s="19" t="s">
        <v>116</v>
      </c>
      <c r="K93" s="20"/>
      <c r="L93" s="21"/>
      <c r="N93" s="7"/>
      <c r="O93" s="7"/>
      <c r="P93" s="7"/>
      <c r="Q93" s="7"/>
      <c r="R93" s="7"/>
      <c r="S93" s="7"/>
    </row>
    <row r="94" spans="1:19" x14ac:dyDescent="0.25">
      <c r="A94" s="31" t="s">
        <v>13</v>
      </c>
      <c r="B94" s="29"/>
      <c r="C94" s="29"/>
      <c r="D94" s="22">
        <f>I4</f>
        <v>0.4</v>
      </c>
      <c r="E94" s="23"/>
      <c r="F94" s="24"/>
      <c r="G94" s="31" t="s">
        <v>17</v>
      </c>
      <c r="H94" s="29"/>
      <c r="I94" s="29"/>
      <c r="J94" s="22">
        <f>I5</f>
        <v>0.6</v>
      </c>
      <c r="K94" s="23"/>
      <c r="L94" s="24"/>
      <c r="N94" s="7"/>
      <c r="O94" s="7"/>
      <c r="P94" s="7"/>
      <c r="Q94" s="7"/>
      <c r="R94" s="7"/>
      <c r="S94" s="7"/>
    </row>
    <row r="95" spans="1:19" x14ac:dyDescent="0.25">
      <c r="A95" s="27" t="s">
        <v>69</v>
      </c>
      <c r="B95" s="23"/>
      <c r="C95" s="23"/>
      <c r="D95" s="22">
        <f>_xlfn.NORM.DIST(0.2, M5, N5, FALSE)</f>
        <v>1.6393293226109069</v>
      </c>
      <c r="E95" s="23"/>
      <c r="F95" s="24"/>
      <c r="G95" s="27" t="s">
        <v>70</v>
      </c>
      <c r="H95" s="23"/>
      <c r="I95" s="23"/>
      <c r="J95" s="22">
        <f>_xlfn.NORM.DIST(0.2, M6, N6, FALSE)</f>
        <v>1.209221342314692</v>
      </c>
      <c r="K95" s="23"/>
      <c r="L95" s="24"/>
      <c r="N95" s="7"/>
      <c r="O95" s="7"/>
      <c r="P95" s="7"/>
      <c r="Q95" s="7"/>
      <c r="R95" s="7"/>
      <c r="S95" s="7"/>
    </row>
    <row r="96" spans="1:19" x14ac:dyDescent="0.25">
      <c r="A96" s="27" t="s">
        <v>59</v>
      </c>
      <c r="B96" s="23"/>
      <c r="C96" s="23"/>
      <c r="D96" s="22">
        <f>J12</f>
        <v>0.25</v>
      </c>
      <c r="E96" s="23"/>
      <c r="F96" s="24"/>
      <c r="G96" s="27" t="s">
        <v>60</v>
      </c>
      <c r="H96" s="23"/>
      <c r="I96" s="23"/>
      <c r="J96" s="22">
        <f>J17</f>
        <v>0.33333333333333331</v>
      </c>
      <c r="K96" s="23"/>
      <c r="L96" s="24"/>
      <c r="N96" s="7"/>
      <c r="O96" s="7"/>
      <c r="P96" s="7"/>
      <c r="Q96" s="7"/>
      <c r="R96" s="7"/>
      <c r="S96" s="7"/>
    </row>
    <row r="97" spans="1:19" x14ac:dyDescent="0.25">
      <c r="A97" s="27" t="s">
        <v>117</v>
      </c>
      <c r="B97" s="23"/>
      <c r="C97" s="23"/>
      <c r="D97" s="22">
        <v>1.0846908583841499</v>
      </c>
      <c r="E97" s="23"/>
      <c r="F97" s="24"/>
      <c r="G97" s="27" t="s">
        <v>118</v>
      </c>
      <c r="H97" s="23"/>
      <c r="I97" s="23"/>
      <c r="J97" s="22">
        <v>0.83796089068966695</v>
      </c>
      <c r="K97" s="23"/>
      <c r="L97" s="24"/>
      <c r="N97" s="7"/>
      <c r="O97" s="7"/>
      <c r="P97" s="7"/>
      <c r="Q97" s="7"/>
      <c r="R97" s="7"/>
      <c r="S97" s="7"/>
    </row>
    <row r="98" spans="1:19" x14ac:dyDescent="0.25">
      <c r="A98" s="25" t="s">
        <v>119</v>
      </c>
      <c r="B98" s="20"/>
      <c r="C98" s="20"/>
      <c r="D98" s="26">
        <f>D95*D96*D97</f>
        <v>0.44454138252928294</v>
      </c>
      <c r="E98" s="20"/>
      <c r="F98" s="21"/>
      <c r="G98" s="25" t="s">
        <v>120</v>
      </c>
      <c r="H98" s="20"/>
      <c r="I98" s="20"/>
      <c r="J98" s="26">
        <f>J95*J96*J97</f>
        <v>0.33776006434899131</v>
      </c>
      <c r="K98" s="20"/>
      <c r="L98" s="21"/>
      <c r="N98" s="7"/>
      <c r="O98" s="7"/>
      <c r="P98" s="7"/>
      <c r="Q98" s="7"/>
      <c r="R98" s="7"/>
      <c r="S98" s="7"/>
    </row>
    <row r="99" spans="1:19" x14ac:dyDescent="0.25">
      <c r="A99" s="27" t="s">
        <v>121</v>
      </c>
      <c r="B99" s="23"/>
      <c r="C99" s="23"/>
      <c r="D99" s="28">
        <f>D98*D94</f>
        <v>0.17781655301171317</v>
      </c>
      <c r="E99" s="29"/>
      <c r="F99" s="30"/>
      <c r="G99" s="27" t="s">
        <v>122</v>
      </c>
      <c r="H99" s="23"/>
      <c r="I99" s="23"/>
      <c r="J99" s="28">
        <f>J98*J94</f>
        <v>0.20265603860939477</v>
      </c>
      <c r="K99" s="29"/>
      <c r="L99" s="30"/>
      <c r="N99" s="7"/>
      <c r="O99" s="7"/>
      <c r="P99" s="7"/>
      <c r="Q99" s="7"/>
      <c r="R99" s="7"/>
      <c r="S99" s="7"/>
    </row>
    <row r="100" spans="1:19" x14ac:dyDescent="0.25">
      <c r="A100" s="25" t="s">
        <v>53</v>
      </c>
      <c r="B100" s="20"/>
      <c r="C100" s="20"/>
      <c r="D100" s="26">
        <f>D99/(D99+J99)</f>
        <v>0.46735706310427499</v>
      </c>
      <c r="E100" s="20"/>
      <c r="F100" s="21"/>
      <c r="G100" s="25" t="s">
        <v>53</v>
      </c>
      <c r="H100" s="20"/>
      <c r="I100" s="20"/>
      <c r="J100" s="26">
        <f>J99/(J99+D99)</f>
        <v>0.53264293689572506</v>
      </c>
      <c r="K100" s="20"/>
      <c r="L100" s="21"/>
      <c r="N100" s="17" t="s">
        <v>54</v>
      </c>
      <c r="O100" s="18"/>
      <c r="P100" s="6">
        <f>IF(D100&gt;J100, 0, 1)</f>
        <v>1</v>
      </c>
      <c r="Q100" s="7"/>
      <c r="R100" s="7"/>
      <c r="S100" s="7"/>
    </row>
    <row r="101" spans="1:19" x14ac:dyDescent="0.25">
      <c r="N101" s="7"/>
      <c r="O101" s="7"/>
      <c r="P101" s="7"/>
      <c r="Q101" s="7"/>
      <c r="R101" s="7"/>
      <c r="S101" s="7"/>
    </row>
    <row r="102" spans="1:19" x14ac:dyDescent="0.25">
      <c r="N102" s="7"/>
      <c r="O102" s="7"/>
      <c r="P102" s="7"/>
      <c r="Q102" s="7"/>
      <c r="R102" s="7"/>
      <c r="S102" s="7"/>
    </row>
    <row r="103" spans="1:19" x14ac:dyDescent="0.25">
      <c r="D103" s="19" t="s">
        <v>123</v>
      </c>
      <c r="E103" s="20"/>
      <c r="F103" s="21"/>
      <c r="J103" s="19" t="s">
        <v>124</v>
      </c>
      <c r="K103" s="20"/>
      <c r="L103" s="21"/>
      <c r="N103" s="7"/>
      <c r="O103" s="7"/>
      <c r="P103" s="7"/>
      <c r="Q103" s="7"/>
      <c r="R103" s="7"/>
      <c r="S103" s="7"/>
    </row>
    <row r="104" spans="1:19" x14ac:dyDescent="0.25">
      <c r="A104" s="31" t="s">
        <v>13</v>
      </c>
      <c r="B104" s="29"/>
      <c r="C104" s="29"/>
      <c r="D104" s="22">
        <f>I4</f>
        <v>0.4</v>
      </c>
      <c r="E104" s="23"/>
      <c r="F104" s="24"/>
      <c r="G104" s="31" t="s">
        <v>17</v>
      </c>
      <c r="H104" s="29"/>
      <c r="I104" s="29"/>
      <c r="J104" s="22">
        <f>I5</f>
        <v>0.6</v>
      </c>
      <c r="K104" s="23"/>
      <c r="L104" s="24"/>
      <c r="N104" s="7"/>
      <c r="O104" s="7"/>
      <c r="P104" s="7"/>
      <c r="Q104" s="7"/>
      <c r="R104" s="7"/>
      <c r="S104" s="7"/>
    </row>
    <row r="105" spans="1:19" x14ac:dyDescent="0.25">
      <c r="A105" s="27" t="s">
        <v>125</v>
      </c>
      <c r="B105" s="23"/>
      <c r="C105" s="23"/>
      <c r="D105" s="22">
        <f>_xlfn.NORM.DIST(0.4, M5, N5, FALSE)</f>
        <v>1.3741242516705856</v>
      </c>
      <c r="E105" s="23"/>
      <c r="F105" s="24"/>
      <c r="G105" s="27" t="s">
        <v>126</v>
      </c>
      <c r="H105" s="23"/>
      <c r="I105" s="23"/>
      <c r="J105" s="22">
        <f>_xlfn.NORM.DIST(0.4, M6, N6, FALSE)</f>
        <v>0.66203754851608532</v>
      </c>
      <c r="K105" s="23"/>
      <c r="L105" s="24"/>
      <c r="N105" s="7"/>
      <c r="O105" s="7"/>
      <c r="P105" s="7"/>
      <c r="Q105" s="7"/>
      <c r="R105" s="7"/>
      <c r="S105" s="7"/>
    </row>
    <row r="106" spans="1:19" x14ac:dyDescent="0.25">
      <c r="A106" s="27" t="s">
        <v>45</v>
      </c>
      <c r="B106" s="23"/>
      <c r="C106" s="23"/>
      <c r="D106" s="22">
        <f>J11</f>
        <v>0.5</v>
      </c>
      <c r="E106" s="23"/>
      <c r="F106" s="24"/>
      <c r="G106" s="27" t="s">
        <v>46</v>
      </c>
      <c r="H106" s="23"/>
      <c r="I106" s="23"/>
      <c r="J106" s="22">
        <f>J16</f>
        <v>0.16666666666666666</v>
      </c>
      <c r="K106" s="23"/>
      <c r="L106" s="24"/>
      <c r="N106" s="7"/>
      <c r="O106" s="7"/>
      <c r="P106" s="7"/>
      <c r="Q106" s="7"/>
      <c r="R106" s="7"/>
      <c r="S106" s="7"/>
    </row>
    <row r="107" spans="1:19" x14ac:dyDescent="0.25">
      <c r="A107" s="27" t="s">
        <v>127</v>
      </c>
      <c r="B107" s="23"/>
      <c r="C107" s="23"/>
      <c r="D107" s="22">
        <v>0.21743662854985901</v>
      </c>
      <c r="E107" s="23"/>
      <c r="F107" s="24"/>
      <c r="G107" s="27" t="s">
        <v>128</v>
      </c>
      <c r="H107" s="23"/>
      <c r="I107" s="23"/>
      <c r="J107" s="22">
        <v>0.386576574123428</v>
      </c>
      <c r="K107" s="23"/>
      <c r="L107" s="24"/>
      <c r="N107" s="7"/>
      <c r="O107" s="7"/>
      <c r="P107" s="7"/>
      <c r="Q107" s="7"/>
      <c r="R107" s="7"/>
      <c r="S107" s="7"/>
    </row>
    <row r="108" spans="1:19" x14ac:dyDescent="0.25">
      <c r="A108" s="25" t="s">
        <v>129</v>
      </c>
      <c r="B108" s="20"/>
      <c r="C108" s="20"/>
      <c r="D108" s="26">
        <f>D105*D106*D107</f>
        <v>0.14939247224592506</v>
      </c>
      <c r="E108" s="20"/>
      <c r="F108" s="21"/>
      <c r="G108" s="25" t="s">
        <v>130</v>
      </c>
      <c r="H108" s="20"/>
      <c r="I108" s="20"/>
      <c r="J108" s="26">
        <f>J105*J106*J107</f>
        <v>4.2654701241070167E-2</v>
      </c>
      <c r="K108" s="20"/>
      <c r="L108" s="21"/>
      <c r="N108" s="7"/>
      <c r="O108" s="7"/>
      <c r="P108" s="7"/>
      <c r="Q108" s="7"/>
      <c r="R108" s="7"/>
      <c r="S108" s="7"/>
    </row>
    <row r="109" spans="1:19" x14ac:dyDescent="0.25">
      <c r="A109" s="27" t="s">
        <v>131</v>
      </c>
      <c r="B109" s="23"/>
      <c r="C109" s="23"/>
      <c r="D109" s="28">
        <f>D108*D104</f>
        <v>5.9756988898370028E-2</v>
      </c>
      <c r="E109" s="29"/>
      <c r="F109" s="30"/>
      <c r="G109" s="27" t="s">
        <v>132</v>
      </c>
      <c r="H109" s="23"/>
      <c r="I109" s="23"/>
      <c r="J109" s="28">
        <f>J108*J104</f>
        <v>2.55928207446421E-2</v>
      </c>
      <c r="K109" s="29"/>
      <c r="L109" s="30"/>
      <c r="N109" s="7"/>
      <c r="O109" s="7"/>
      <c r="P109" s="7"/>
      <c r="Q109" s="7"/>
      <c r="R109" s="7"/>
      <c r="S109" s="7"/>
    </row>
    <row r="110" spans="1:19" x14ac:dyDescent="0.25">
      <c r="A110" s="25" t="s">
        <v>53</v>
      </c>
      <c r="B110" s="20"/>
      <c r="C110" s="20"/>
      <c r="D110" s="26">
        <f>D109/(D109+J109)</f>
        <v>0.70014202900173117</v>
      </c>
      <c r="E110" s="20"/>
      <c r="F110" s="21"/>
      <c r="G110" s="25" t="s">
        <v>53</v>
      </c>
      <c r="H110" s="20"/>
      <c r="I110" s="20"/>
      <c r="J110" s="26">
        <f>J109/(J109+D109)</f>
        <v>0.29985797099826889</v>
      </c>
      <c r="K110" s="20"/>
      <c r="L110" s="21"/>
      <c r="N110" s="17" t="s">
        <v>54</v>
      </c>
      <c r="O110" s="18"/>
      <c r="P110" s="6">
        <f>IF(D110&gt;J110, 0, 1)</f>
        <v>0</v>
      </c>
      <c r="Q110" s="7"/>
      <c r="R110" s="7"/>
      <c r="S110" s="7"/>
    </row>
    <row r="111" spans="1:19" x14ac:dyDescent="0.25">
      <c r="N111" s="7"/>
      <c r="O111" s="7"/>
      <c r="P111" s="7"/>
      <c r="Q111" s="7"/>
      <c r="R111" s="7"/>
      <c r="S111" s="7"/>
    </row>
    <row r="112" spans="1:19" x14ac:dyDescent="0.25">
      <c r="N112" s="7"/>
      <c r="O112" s="7"/>
      <c r="P112" s="7"/>
      <c r="Q112" s="7"/>
      <c r="R112" s="7"/>
      <c r="S112" s="7"/>
    </row>
    <row r="113" spans="1:19" x14ac:dyDescent="0.25">
      <c r="D113" s="19" t="s">
        <v>133</v>
      </c>
      <c r="E113" s="20"/>
      <c r="F113" s="21"/>
      <c r="J113" s="19" t="s">
        <v>134</v>
      </c>
      <c r="K113" s="20"/>
      <c r="L113" s="21"/>
      <c r="N113" s="7"/>
      <c r="O113" s="7"/>
      <c r="P113" s="7"/>
      <c r="Q113" s="7"/>
      <c r="R113" s="7"/>
      <c r="S113" s="7"/>
    </row>
    <row r="114" spans="1:19" x14ac:dyDescent="0.25">
      <c r="A114" s="31" t="s">
        <v>13</v>
      </c>
      <c r="B114" s="29"/>
      <c r="C114" s="29"/>
      <c r="D114" s="22">
        <f>I4</f>
        <v>0.4</v>
      </c>
      <c r="E114" s="23"/>
      <c r="F114" s="24"/>
      <c r="G114" s="31" t="s">
        <v>17</v>
      </c>
      <c r="H114" s="29"/>
      <c r="I114" s="29"/>
      <c r="J114" s="22">
        <f>I5</f>
        <v>0.6</v>
      </c>
      <c r="K114" s="23"/>
      <c r="L114" s="24"/>
      <c r="N114" s="7"/>
      <c r="O114" s="7"/>
      <c r="P114" s="7"/>
      <c r="Q114" s="7"/>
      <c r="R114" s="7"/>
      <c r="S114" s="7"/>
    </row>
    <row r="115" spans="1:19" x14ac:dyDescent="0.25">
      <c r="A115" s="27" t="s">
        <v>135</v>
      </c>
      <c r="B115" s="23"/>
      <c r="C115" s="23"/>
      <c r="D115" s="22">
        <f>_xlfn.NORM.DIST(-0.2, M5, N5, FALSE)</f>
        <v>0.28071406954950695</v>
      </c>
      <c r="E115" s="23"/>
      <c r="F115" s="24"/>
      <c r="G115" s="27" t="s">
        <v>136</v>
      </c>
      <c r="H115" s="23"/>
      <c r="I115" s="23"/>
      <c r="J115" s="22">
        <f>_xlfn.NORM.DIST(-0.2, M6, N6, FALSE)</f>
        <v>0.95029081354806944</v>
      </c>
      <c r="K115" s="23"/>
      <c r="L115" s="24"/>
      <c r="N115" s="7"/>
      <c r="O115" s="7"/>
      <c r="P115" s="7"/>
      <c r="Q115" s="7"/>
      <c r="R115" s="7"/>
      <c r="S115" s="7"/>
    </row>
    <row r="116" spans="1:19" x14ac:dyDescent="0.25">
      <c r="A116" s="27" t="s">
        <v>79</v>
      </c>
      <c r="B116" s="23"/>
      <c r="C116" s="23"/>
      <c r="D116" s="22">
        <f>J13</f>
        <v>0.25</v>
      </c>
      <c r="E116" s="23"/>
      <c r="F116" s="24"/>
      <c r="G116" s="27" t="s">
        <v>80</v>
      </c>
      <c r="H116" s="23"/>
      <c r="I116" s="23"/>
      <c r="J116" s="22">
        <f>J18</f>
        <v>0.5</v>
      </c>
      <c r="K116" s="23"/>
      <c r="L116" s="24"/>
      <c r="N116" s="7"/>
      <c r="O116" s="7"/>
      <c r="P116" s="7"/>
      <c r="Q116" s="7"/>
      <c r="R116" s="7"/>
      <c r="S116" s="7"/>
    </row>
    <row r="117" spans="1:19" x14ac:dyDescent="0.25">
      <c r="A117" s="27" t="s">
        <v>137</v>
      </c>
      <c r="B117" s="23"/>
      <c r="C117" s="23"/>
      <c r="D117" s="22">
        <v>1.0803950586304201</v>
      </c>
      <c r="E117" s="23"/>
      <c r="F117" s="24"/>
      <c r="G117" s="27" t="s">
        <v>138</v>
      </c>
      <c r="H117" s="23"/>
      <c r="I117" s="23"/>
      <c r="J117" s="22">
        <v>1.1231004228316499</v>
      </c>
      <c r="K117" s="23"/>
      <c r="L117" s="24"/>
      <c r="N117" s="7"/>
      <c r="O117" s="7"/>
      <c r="P117" s="7"/>
      <c r="Q117" s="7"/>
      <c r="R117" s="7"/>
      <c r="S117" s="7"/>
    </row>
    <row r="118" spans="1:19" x14ac:dyDescent="0.25">
      <c r="A118" s="25" t="s">
        <v>139</v>
      </c>
      <c r="B118" s="20"/>
      <c r="C118" s="20"/>
      <c r="D118" s="26">
        <f>D115*D116*D117</f>
        <v>7.582052340733085E-2</v>
      </c>
      <c r="E118" s="20"/>
      <c r="F118" s="21"/>
      <c r="G118" s="25" t="s">
        <v>140</v>
      </c>
      <c r="H118" s="20"/>
      <c r="I118" s="20"/>
      <c r="J118" s="26">
        <f>J115*J116*J117</f>
        <v>0.53363600725443472</v>
      </c>
      <c r="K118" s="20"/>
      <c r="L118" s="21"/>
      <c r="N118" s="7"/>
      <c r="O118" s="7"/>
      <c r="P118" s="7"/>
      <c r="Q118" s="7"/>
      <c r="R118" s="7"/>
      <c r="S118" s="7"/>
    </row>
    <row r="119" spans="1:19" x14ac:dyDescent="0.25">
      <c r="A119" s="27" t="s">
        <v>141</v>
      </c>
      <c r="B119" s="23"/>
      <c r="C119" s="23"/>
      <c r="D119" s="28">
        <f>D118*D114</f>
        <v>3.0328209362932342E-2</v>
      </c>
      <c r="E119" s="29"/>
      <c r="F119" s="30"/>
      <c r="G119" s="27" t="s">
        <v>142</v>
      </c>
      <c r="H119" s="23"/>
      <c r="I119" s="23"/>
      <c r="J119" s="28">
        <f>J118*J114</f>
        <v>0.3201816043526608</v>
      </c>
      <c r="K119" s="29"/>
      <c r="L119" s="30"/>
      <c r="N119" s="7"/>
      <c r="O119" s="7"/>
      <c r="P119" s="7"/>
      <c r="Q119" s="7"/>
      <c r="R119" s="7"/>
      <c r="S119" s="7"/>
    </row>
    <row r="120" spans="1:19" x14ac:dyDescent="0.25">
      <c r="A120" s="25" t="s">
        <v>53</v>
      </c>
      <c r="B120" s="20"/>
      <c r="C120" s="20"/>
      <c r="D120" s="26">
        <f>D119/(D119+J119)</f>
        <v>8.6525992072624042E-2</v>
      </c>
      <c r="E120" s="20"/>
      <c r="F120" s="21"/>
      <c r="G120" s="25" t="s">
        <v>53</v>
      </c>
      <c r="H120" s="20"/>
      <c r="I120" s="20"/>
      <c r="J120" s="26">
        <f>J119/(J119+D119)</f>
        <v>0.91347400792737599</v>
      </c>
      <c r="K120" s="20"/>
      <c r="L120" s="21"/>
      <c r="N120" s="17" t="s">
        <v>54</v>
      </c>
      <c r="O120" s="18"/>
      <c r="P120" s="6">
        <f>IF(D120&gt;J120, 0, 1)</f>
        <v>1</v>
      </c>
      <c r="Q120" s="7"/>
      <c r="R120" s="7"/>
      <c r="S120" s="7"/>
    </row>
    <row r="121" spans="1:19" x14ac:dyDescent="0.25">
      <c r="N121" s="7"/>
      <c r="O121" s="7"/>
      <c r="P121" s="7"/>
      <c r="Q121" s="7"/>
      <c r="R121" s="7"/>
      <c r="S121" s="7"/>
    </row>
    <row r="122" spans="1:19" x14ac:dyDescent="0.25">
      <c r="N122" s="7"/>
      <c r="O122" s="7"/>
      <c r="P122" s="7"/>
      <c r="Q122" s="7"/>
      <c r="R122" s="7"/>
      <c r="S122" s="7"/>
    </row>
  </sheetData>
  <mergeCells count="320">
    <mergeCell ref="A118:C118"/>
    <mergeCell ref="D118:F118"/>
    <mergeCell ref="G118:I118"/>
    <mergeCell ref="J118:L118"/>
    <mergeCell ref="A119:C119"/>
    <mergeCell ref="D119:F119"/>
    <mergeCell ref="G119:I119"/>
    <mergeCell ref="J119:L119"/>
    <mergeCell ref="A120:C120"/>
    <mergeCell ref="D120:F120"/>
    <mergeCell ref="G120:I120"/>
    <mergeCell ref="J120:L120"/>
    <mergeCell ref="A115:C115"/>
    <mergeCell ref="D115:F115"/>
    <mergeCell ref="G115:I115"/>
    <mergeCell ref="J115:L115"/>
    <mergeCell ref="A116:C116"/>
    <mergeCell ref="D116:F116"/>
    <mergeCell ref="G116:I116"/>
    <mergeCell ref="J116:L116"/>
    <mergeCell ref="A117:C117"/>
    <mergeCell ref="D117:F117"/>
    <mergeCell ref="G117:I117"/>
    <mergeCell ref="J117:L117"/>
    <mergeCell ref="A110:C110"/>
    <mergeCell ref="D110:F110"/>
    <mergeCell ref="G110:I110"/>
    <mergeCell ref="J110:L110"/>
    <mergeCell ref="D113:F113"/>
    <mergeCell ref="J113:L113"/>
    <mergeCell ref="A114:C114"/>
    <mergeCell ref="D114:F114"/>
    <mergeCell ref="G114:I114"/>
    <mergeCell ref="J114:L114"/>
    <mergeCell ref="A107:C107"/>
    <mergeCell ref="D107:F107"/>
    <mergeCell ref="G107:I107"/>
    <mergeCell ref="J107:L107"/>
    <mergeCell ref="A108:C108"/>
    <mergeCell ref="D108:F108"/>
    <mergeCell ref="G108:I108"/>
    <mergeCell ref="J108:L108"/>
    <mergeCell ref="A109:C109"/>
    <mergeCell ref="D109:F109"/>
    <mergeCell ref="G109:I109"/>
    <mergeCell ref="J109:L109"/>
    <mergeCell ref="A104:C104"/>
    <mergeCell ref="D104:F104"/>
    <mergeCell ref="G104:I104"/>
    <mergeCell ref="J104:L104"/>
    <mergeCell ref="A105:C105"/>
    <mergeCell ref="D105:F105"/>
    <mergeCell ref="G105:I105"/>
    <mergeCell ref="J105:L105"/>
    <mergeCell ref="A106:C106"/>
    <mergeCell ref="D106:F106"/>
    <mergeCell ref="G106:I106"/>
    <mergeCell ref="J106:L106"/>
    <mergeCell ref="A99:C99"/>
    <mergeCell ref="D99:F99"/>
    <mergeCell ref="G99:I99"/>
    <mergeCell ref="J99:L99"/>
    <mergeCell ref="A100:C100"/>
    <mergeCell ref="D100:F100"/>
    <mergeCell ref="G100:I100"/>
    <mergeCell ref="J100:L100"/>
    <mergeCell ref="D103:F103"/>
    <mergeCell ref="J103:L103"/>
    <mergeCell ref="A96:C96"/>
    <mergeCell ref="D96:F96"/>
    <mergeCell ref="G96:I96"/>
    <mergeCell ref="J96:L96"/>
    <mergeCell ref="A97:C97"/>
    <mergeCell ref="D97:F97"/>
    <mergeCell ref="G97:I97"/>
    <mergeCell ref="J97:L97"/>
    <mergeCell ref="A98:C98"/>
    <mergeCell ref="D98:F98"/>
    <mergeCell ref="G98:I98"/>
    <mergeCell ref="J98:L98"/>
    <mergeCell ref="D93:F93"/>
    <mergeCell ref="J93:L93"/>
    <mergeCell ref="A94:C94"/>
    <mergeCell ref="D94:F94"/>
    <mergeCell ref="G94:I94"/>
    <mergeCell ref="J94:L94"/>
    <mergeCell ref="A95:C95"/>
    <mergeCell ref="D95:F95"/>
    <mergeCell ref="G95:I95"/>
    <mergeCell ref="J95:L95"/>
    <mergeCell ref="A88:C88"/>
    <mergeCell ref="D88:F88"/>
    <mergeCell ref="G88:I88"/>
    <mergeCell ref="J88:L88"/>
    <mergeCell ref="A89:C89"/>
    <mergeCell ref="D89:F89"/>
    <mergeCell ref="G89:I89"/>
    <mergeCell ref="J89:L89"/>
    <mergeCell ref="A90:C90"/>
    <mergeCell ref="D90:F90"/>
    <mergeCell ref="G90:I90"/>
    <mergeCell ref="J90:L90"/>
    <mergeCell ref="A85:C85"/>
    <mergeCell ref="D85:F85"/>
    <mergeCell ref="G85:I85"/>
    <mergeCell ref="J85:L85"/>
    <mergeCell ref="A86:C86"/>
    <mergeCell ref="D86:F86"/>
    <mergeCell ref="G86:I86"/>
    <mergeCell ref="J86:L86"/>
    <mergeCell ref="A87:C87"/>
    <mergeCell ref="D87:F87"/>
    <mergeCell ref="G87:I87"/>
    <mergeCell ref="J87:L87"/>
    <mergeCell ref="A80:C80"/>
    <mergeCell ref="D80:F80"/>
    <mergeCell ref="G80:I80"/>
    <mergeCell ref="J80:L80"/>
    <mergeCell ref="D83:F83"/>
    <mergeCell ref="J83:L83"/>
    <mergeCell ref="A84:C84"/>
    <mergeCell ref="D84:F84"/>
    <mergeCell ref="G84:I84"/>
    <mergeCell ref="J84:L84"/>
    <mergeCell ref="A77:C77"/>
    <mergeCell ref="D77:F77"/>
    <mergeCell ref="G77:I77"/>
    <mergeCell ref="J77:L77"/>
    <mergeCell ref="A78:C78"/>
    <mergeCell ref="D78:F78"/>
    <mergeCell ref="G78:I78"/>
    <mergeCell ref="J78:L78"/>
    <mergeCell ref="A79:C79"/>
    <mergeCell ref="D79:F79"/>
    <mergeCell ref="G79:I79"/>
    <mergeCell ref="J79:L79"/>
    <mergeCell ref="A74:C74"/>
    <mergeCell ref="D74:F74"/>
    <mergeCell ref="G74:I74"/>
    <mergeCell ref="J74:L74"/>
    <mergeCell ref="A75:C75"/>
    <mergeCell ref="D75:F75"/>
    <mergeCell ref="G75:I75"/>
    <mergeCell ref="J75:L75"/>
    <mergeCell ref="A76:C76"/>
    <mergeCell ref="D76:F76"/>
    <mergeCell ref="G76:I76"/>
    <mergeCell ref="J76:L76"/>
    <mergeCell ref="A69:C69"/>
    <mergeCell ref="D69:F69"/>
    <mergeCell ref="G69:I69"/>
    <mergeCell ref="J69:L69"/>
    <mergeCell ref="A70:C70"/>
    <mergeCell ref="D70:F70"/>
    <mergeCell ref="G70:I70"/>
    <mergeCell ref="J70:L70"/>
    <mergeCell ref="D73:F73"/>
    <mergeCell ref="J73:L73"/>
    <mergeCell ref="A66:C66"/>
    <mergeCell ref="D66:F66"/>
    <mergeCell ref="G66:I66"/>
    <mergeCell ref="J66:L66"/>
    <mergeCell ref="A67:C67"/>
    <mergeCell ref="D67:F67"/>
    <mergeCell ref="G67:I67"/>
    <mergeCell ref="J67:L67"/>
    <mergeCell ref="A68:C68"/>
    <mergeCell ref="D68:F68"/>
    <mergeCell ref="G68:I68"/>
    <mergeCell ref="J68:L68"/>
    <mergeCell ref="D63:F63"/>
    <mergeCell ref="J63:L63"/>
    <mergeCell ref="A64:C64"/>
    <mergeCell ref="D64:F64"/>
    <mergeCell ref="G64:I64"/>
    <mergeCell ref="J64:L64"/>
    <mergeCell ref="A65:C65"/>
    <mergeCell ref="D65:F65"/>
    <mergeCell ref="G65:I65"/>
    <mergeCell ref="J65:L65"/>
    <mergeCell ref="A58:C58"/>
    <mergeCell ref="D58:F58"/>
    <mergeCell ref="G58:I58"/>
    <mergeCell ref="J58:L58"/>
    <mergeCell ref="A59:C59"/>
    <mergeCell ref="D59:F59"/>
    <mergeCell ref="G59:I59"/>
    <mergeCell ref="J59:L59"/>
    <mergeCell ref="A60:C60"/>
    <mergeCell ref="D60:F60"/>
    <mergeCell ref="G60:I60"/>
    <mergeCell ref="J60:L60"/>
    <mergeCell ref="A55:C55"/>
    <mergeCell ref="D55:F55"/>
    <mergeCell ref="G55:I55"/>
    <mergeCell ref="J55:L55"/>
    <mergeCell ref="A56:C56"/>
    <mergeCell ref="D56:F56"/>
    <mergeCell ref="G56:I56"/>
    <mergeCell ref="J56:L56"/>
    <mergeCell ref="A57:C57"/>
    <mergeCell ref="D57:F57"/>
    <mergeCell ref="G57:I57"/>
    <mergeCell ref="J57:L57"/>
    <mergeCell ref="G48:I48"/>
    <mergeCell ref="J48:L48"/>
    <mergeCell ref="G49:I49"/>
    <mergeCell ref="J49:L49"/>
    <mergeCell ref="G50:I50"/>
    <mergeCell ref="J50:L50"/>
    <mergeCell ref="D53:F53"/>
    <mergeCell ref="J53:L53"/>
    <mergeCell ref="A54:C54"/>
    <mergeCell ref="D54:F54"/>
    <mergeCell ref="G54:I54"/>
    <mergeCell ref="J54:L54"/>
    <mergeCell ref="G40:I40"/>
    <mergeCell ref="J40:L40"/>
    <mergeCell ref="A37:C37"/>
    <mergeCell ref="D37:F37"/>
    <mergeCell ref="G37:I37"/>
    <mergeCell ref="J45:L45"/>
    <mergeCell ref="D39:F39"/>
    <mergeCell ref="A40:C40"/>
    <mergeCell ref="D40:F40"/>
    <mergeCell ref="G36:I36"/>
    <mergeCell ref="J36:L36"/>
    <mergeCell ref="J37:L37"/>
    <mergeCell ref="A38:C38"/>
    <mergeCell ref="D38:F38"/>
    <mergeCell ref="G38:I38"/>
    <mergeCell ref="J38:L38"/>
    <mergeCell ref="A39:C39"/>
    <mergeCell ref="G39:I39"/>
    <mergeCell ref="J39:L39"/>
    <mergeCell ref="P9:Q9"/>
    <mergeCell ref="S9:T9"/>
    <mergeCell ref="I10:J10"/>
    <mergeCell ref="I15:J15"/>
    <mergeCell ref="P3:Q3"/>
    <mergeCell ref="S3:T3"/>
    <mergeCell ref="H3:J3"/>
    <mergeCell ref="I4:J4"/>
    <mergeCell ref="I5:J5"/>
    <mergeCell ref="L3:N3"/>
    <mergeCell ref="D23:F23"/>
    <mergeCell ref="D24:F24"/>
    <mergeCell ref="D25:F25"/>
    <mergeCell ref="D26:F26"/>
    <mergeCell ref="D27:F27"/>
    <mergeCell ref="A24:C24"/>
    <mergeCell ref="A25:C25"/>
    <mergeCell ref="A26:C26"/>
    <mergeCell ref="A27:C27"/>
    <mergeCell ref="J23:L23"/>
    <mergeCell ref="G24:I24"/>
    <mergeCell ref="J24:L24"/>
    <mergeCell ref="G25:I25"/>
    <mergeCell ref="J25:L25"/>
    <mergeCell ref="G26:I26"/>
    <mergeCell ref="J26:L26"/>
    <mergeCell ref="G27:I27"/>
    <mergeCell ref="J27:L27"/>
    <mergeCell ref="G28:I28"/>
    <mergeCell ref="J28:L28"/>
    <mergeCell ref="A34:C34"/>
    <mergeCell ref="D34:F34"/>
    <mergeCell ref="A35:C35"/>
    <mergeCell ref="D35:F35"/>
    <mergeCell ref="A36:C36"/>
    <mergeCell ref="D36:F36"/>
    <mergeCell ref="D33:F33"/>
    <mergeCell ref="A29:C29"/>
    <mergeCell ref="D29:F29"/>
    <mergeCell ref="A30:C30"/>
    <mergeCell ref="D30:F30"/>
    <mergeCell ref="G29:I29"/>
    <mergeCell ref="A28:C28"/>
    <mergeCell ref="D28:F28"/>
    <mergeCell ref="J29:L29"/>
    <mergeCell ref="G30:I30"/>
    <mergeCell ref="J30:L30"/>
    <mergeCell ref="J33:L33"/>
    <mergeCell ref="G34:I34"/>
    <mergeCell ref="J34:L34"/>
    <mergeCell ref="G35:I35"/>
    <mergeCell ref="J35:L35"/>
    <mergeCell ref="N120:O120"/>
    <mergeCell ref="J43:L43"/>
    <mergeCell ref="J44:L44"/>
    <mergeCell ref="A50:C50"/>
    <mergeCell ref="D50:F50"/>
    <mergeCell ref="D47:F47"/>
    <mergeCell ref="A48:C48"/>
    <mergeCell ref="D48:F48"/>
    <mergeCell ref="A49:C49"/>
    <mergeCell ref="D49:F49"/>
    <mergeCell ref="G44:I44"/>
    <mergeCell ref="A45:C45"/>
    <mergeCell ref="D45:F45"/>
    <mergeCell ref="G45:I45"/>
    <mergeCell ref="D43:F43"/>
    <mergeCell ref="A44:C44"/>
    <mergeCell ref="D44:F44"/>
    <mergeCell ref="A46:C46"/>
    <mergeCell ref="D46:F46"/>
    <mergeCell ref="G46:I46"/>
    <mergeCell ref="J46:L46"/>
    <mergeCell ref="A47:C47"/>
    <mergeCell ref="G47:I47"/>
    <mergeCell ref="J47:L47"/>
    <mergeCell ref="N30:O30"/>
    <mergeCell ref="N40:O40"/>
    <mergeCell ref="N50:O50"/>
    <mergeCell ref="N60:O60"/>
    <mergeCell ref="N70:O70"/>
    <mergeCell ref="N80:O80"/>
    <mergeCell ref="N90:O90"/>
    <mergeCell ref="N100:O100"/>
    <mergeCell ref="N110:O1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2"/>
  <sheetViews>
    <sheetView tabSelected="1" topLeftCell="A2" zoomScaleNormal="100" workbookViewId="0">
      <selection activeCell="E21" sqref="E21:F21"/>
    </sheetView>
  </sheetViews>
  <sheetFormatPr defaultRowHeight="14.3" x14ac:dyDescent="0.25"/>
  <cols>
    <col min="14" max="14" width="5" style="16" customWidth="1"/>
  </cols>
  <sheetData>
    <row r="1" spans="1:26" x14ac:dyDescent="0.25">
      <c r="A1" s="19" t="s">
        <v>143</v>
      </c>
      <c r="B1" s="21"/>
      <c r="C1" s="32" t="s">
        <v>144</v>
      </c>
      <c r="D1" s="20"/>
    </row>
    <row r="2" spans="1:26" x14ac:dyDescent="0.25">
      <c r="A2" s="22">
        <v>0</v>
      </c>
      <c r="B2" s="24"/>
      <c r="C2" s="34">
        <f>'1&amp;2'!P30</f>
        <v>0</v>
      </c>
      <c r="D2" s="23"/>
      <c r="G2" s="32" t="s">
        <v>145</v>
      </c>
      <c r="H2" s="20"/>
      <c r="I2" s="20"/>
      <c r="J2" s="20"/>
      <c r="K2" s="20"/>
      <c r="L2" s="20"/>
      <c r="M2" s="20"/>
      <c r="N2" s="20"/>
    </row>
    <row r="3" spans="1:26" x14ac:dyDescent="0.25">
      <c r="A3" s="22">
        <v>0</v>
      </c>
      <c r="B3" s="24"/>
      <c r="C3" s="34">
        <f>'1&amp;2'!P40</f>
        <v>1</v>
      </c>
      <c r="D3" s="23"/>
      <c r="G3" s="43"/>
      <c r="H3" s="23"/>
      <c r="I3" s="43">
        <v>0</v>
      </c>
      <c r="J3" s="23"/>
      <c r="K3" s="43">
        <v>1</v>
      </c>
      <c r="L3" s="23"/>
      <c r="M3" s="45" t="s">
        <v>146</v>
      </c>
      <c r="N3" s="29"/>
      <c r="O3" t="s">
        <v>147</v>
      </c>
    </row>
    <row r="4" spans="1:26" x14ac:dyDescent="0.25">
      <c r="A4" s="22">
        <v>0</v>
      </c>
      <c r="B4" s="24"/>
      <c r="C4" s="34">
        <f>'1&amp;2'!P50</f>
        <v>0</v>
      </c>
      <c r="D4" s="23"/>
      <c r="G4" s="38">
        <v>0</v>
      </c>
      <c r="H4" s="23"/>
      <c r="I4" s="34">
        <f>COUNTIF(C2:D5, 0)</f>
        <v>2</v>
      </c>
      <c r="J4" s="23"/>
      <c r="K4" s="34">
        <f>COUNTIF(C2:D5, 1)</f>
        <v>2</v>
      </c>
      <c r="L4" s="23"/>
      <c r="M4" s="41">
        <f>I4+K4</f>
        <v>4</v>
      </c>
      <c r="N4" s="23"/>
    </row>
    <row r="5" spans="1:26" x14ac:dyDescent="0.25">
      <c r="A5" s="26">
        <v>0</v>
      </c>
      <c r="B5" s="21"/>
      <c r="C5" s="46">
        <f>'1&amp;2'!P60</f>
        <v>1</v>
      </c>
      <c r="D5" s="20"/>
      <c r="G5" s="38">
        <v>1</v>
      </c>
      <c r="H5" s="23"/>
      <c r="I5" s="34">
        <f>COUNTIF(C6:D11, 0)</f>
        <v>1</v>
      </c>
      <c r="J5" s="23"/>
      <c r="K5" s="34">
        <f>COUNTIF(C6:D11, 1)</f>
        <v>5</v>
      </c>
      <c r="L5" s="23"/>
      <c r="M5" s="41">
        <f>I5+K5</f>
        <v>6</v>
      </c>
      <c r="N5" s="23"/>
    </row>
    <row r="6" spans="1:26" x14ac:dyDescent="0.25">
      <c r="A6" s="22">
        <v>1</v>
      </c>
      <c r="B6" s="24"/>
      <c r="C6" s="41">
        <f>'1&amp;2'!P70</f>
        <v>1</v>
      </c>
      <c r="D6" s="23"/>
      <c r="G6" s="44" t="s">
        <v>146</v>
      </c>
      <c r="H6" s="29"/>
      <c r="I6" s="33">
        <f>I4+I5</f>
        <v>3</v>
      </c>
      <c r="J6" s="29"/>
      <c r="K6" s="33">
        <f>K4+K5</f>
        <v>7</v>
      </c>
      <c r="L6" s="29"/>
      <c r="M6" s="34">
        <f>I6+K6</f>
        <v>10</v>
      </c>
      <c r="N6" s="23"/>
    </row>
    <row r="7" spans="1:26" x14ac:dyDescent="0.25">
      <c r="A7" s="22">
        <v>1</v>
      </c>
      <c r="B7" s="24"/>
      <c r="C7" s="41">
        <f>'1&amp;2'!P80</f>
        <v>1</v>
      </c>
      <c r="D7" s="23"/>
    </row>
    <row r="8" spans="1:26" x14ac:dyDescent="0.25">
      <c r="A8" s="22">
        <v>1</v>
      </c>
      <c r="B8" s="24"/>
      <c r="C8" s="41">
        <f>'1&amp;2'!P90</f>
        <v>1</v>
      </c>
      <c r="D8" s="23"/>
    </row>
    <row r="9" spans="1:26" x14ac:dyDescent="0.25">
      <c r="A9" s="22">
        <v>1</v>
      </c>
      <c r="B9" s="24"/>
      <c r="C9" s="41">
        <f>'1&amp;2'!P100</f>
        <v>1</v>
      </c>
      <c r="D9" s="23"/>
    </row>
    <row r="10" spans="1:26" x14ac:dyDescent="0.25">
      <c r="A10" s="22">
        <v>1</v>
      </c>
      <c r="B10" s="24"/>
      <c r="C10" s="41">
        <f>'1&amp;2'!P110</f>
        <v>0</v>
      </c>
      <c r="D10" s="23"/>
    </row>
    <row r="11" spans="1:26" x14ac:dyDescent="0.25">
      <c r="A11" s="22">
        <v>1</v>
      </c>
      <c r="B11" s="24"/>
      <c r="C11" s="41">
        <f>'1&amp;2'!P60</f>
        <v>1</v>
      </c>
      <c r="D11" s="23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7" spans="1:6" x14ac:dyDescent="0.25">
      <c r="A17" s="32"/>
      <c r="B17" s="20"/>
      <c r="C17" s="32" t="s">
        <v>148</v>
      </c>
      <c r="D17" s="20"/>
      <c r="E17" s="20"/>
      <c r="F17" s="20"/>
    </row>
    <row r="18" spans="1:6" x14ac:dyDescent="0.25">
      <c r="A18" s="13"/>
      <c r="B18" s="13"/>
      <c r="C18" s="42">
        <v>0</v>
      </c>
      <c r="D18" s="30"/>
      <c r="E18" s="43">
        <v>1</v>
      </c>
      <c r="F18" s="23"/>
    </row>
    <row r="19" spans="1:6" x14ac:dyDescent="0.25">
      <c r="A19" s="38" t="s">
        <v>149</v>
      </c>
      <c r="B19" s="23"/>
      <c r="C19" s="22">
        <f>I4/M4</f>
        <v>0.5</v>
      </c>
      <c r="D19" s="24"/>
      <c r="E19" s="41">
        <f>K5/M5</f>
        <v>0.83333333333333337</v>
      </c>
      <c r="F19" s="23"/>
    </row>
    <row r="20" spans="1:6" x14ac:dyDescent="0.25">
      <c r="A20" s="38" t="s">
        <v>150</v>
      </c>
      <c r="B20" s="23"/>
      <c r="C20" s="22">
        <f>I4/I6</f>
        <v>0.66666666666666663</v>
      </c>
      <c r="D20" s="24"/>
      <c r="E20" s="39">
        <f>K5/K6</f>
        <v>0.7142857142857143</v>
      </c>
      <c r="F20" s="40"/>
    </row>
    <row r="21" spans="1:6" x14ac:dyDescent="0.25">
      <c r="A21" s="38" t="s">
        <v>151</v>
      </c>
      <c r="B21" s="23"/>
      <c r="C21" s="22">
        <f>1 / (((1/C19)+(1/C20)) / 2)</f>
        <v>0.5714285714285714</v>
      </c>
      <c r="D21" s="24"/>
      <c r="E21" s="34">
        <f>1 / (((1/E19)+(1/E20)) / 2)</f>
        <v>0.76923076923076938</v>
      </c>
      <c r="F21" s="23"/>
    </row>
    <row r="22" spans="1:6" x14ac:dyDescent="0.25">
      <c r="A22" s="38" t="s">
        <v>152</v>
      </c>
      <c r="B22" s="23"/>
      <c r="C22" s="34">
        <f>(I4+K5)/M6</f>
        <v>0.7</v>
      </c>
      <c r="D22" s="23"/>
      <c r="E22" s="23"/>
      <c r="F22" s="23"/>
    </row>
  </sheetData>
  <mergeCells count="54">
    <mergeCell ref="A5:B5"/>
    <mergeCell ref="C2:D2"/>
    <mergeCell ref="C3:D3"/>
    <mergeCell ref="C4:D4"/>
    <mergeCell ref="C5:D5"/>
    <mergeCell ref="A1:B1"/>
    <mergeCell ref="C1:D1"/>
    <mergeCell ref="A2:B2"/>
    <mergeCell ref="A3:B3"/>
    <mergeCell ref="A4:B4"/>
    <mergeCell ref="C11:D11"/>
    <mergeCell ref="A6:B6"/>
    <mergeCell ref="A7:B7"/>
    <mergeCell ref="A8:B8"/>
    <mergeCell ref="A9:B9"/>
    <mergeCell ref="A10:B10"/>
    <mergeCell ref="A11:B11"/>
    <mergeCell ref="C6:D6"/>
    <mergeCell ref="C7:D7"/>
    <mergeCell ref="C8:D8"/>
    <mergeCell ref="C9:D9"/>
    <mergeCell ref="C10:D10"/>
    <mergeCell ref="G3:H3"/>
    <mergeCell ref="G4:H4"/>
    <mergeCell ref="G5:H5"/>
    <mergeCell ref="G6:H6"/>
    <mergeCell ref="G2:N2"/>
    <mergeCell ref="I3:J3"/>
    <mergeCell ref="K3:L3"/>
    <mergeCell ref="M3:N3"/>
    <mergeCell ref="I4:J4"/>
    <mergeCell ref="K4:L4"/>
    <mergeCell ref="M4:N4"/>
    <mergeCell ref="I5:J5"/>
    <mergeCell ref="I6:J6"/>
    <mergeCell ref="K5:L5"/>
    <mergeCell ref="M5:N5"/>
    <mergeCell ref="K6:L6"/>
    <mergeCell ref="M6:N6"/>
    <mergeCell ref="A22:B22"/>
    <mergeCell ref="A19:B19"/>
    <mergeCell ref="A20:B20"/>
    <mergeCell ref="A21:B21"/>
    <mergeCell ref="A17:B17"/>
    <mergeCell ref="C17:F17"/>
    <mergeCell ref="C22:F22"/>
    <mergeCell ref="C20:D20"/>
    <mergeCell ref="C21:D21"/>
    <mergeCell ref="E20:F20"/>
    <mergeCell ref="E21:F21"/>
    <mergeCell ref="C19:D19"/>
    <mergeCell ref="E19:F19"/>
    <mergeCell ref="C18:D18"/>
    <mergeCell ref="E18:F18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workbookViewId="0">
      <selection activeCell="C4" sqref="C4:D4"/>
    </sheetView>
  </sheetViews>
  <sheetFormatPr defaultRowHeight="14.3" x14ac:dyDescent="0.25"/>
  <sheetData>
    <row r="1" spans="1:14" x14ac:dyDescent="0.25">
      <c r="A1" s="19" t="s">
        <v>153</v>
      </c>
      <c r="B1" s="21"/>
      <c r="C1" s="32" t="s">
        <v>154</v>
      </c>
      <c r="D1" s="20"/>
      <c r="E1" s="14">
        <v>6.3438590000000003E-2</v>
      </c>
      <c r="F1" s="14">
        <v>7.2240527999999998E-2</v>
      </c>
      <c r="G1" s="14">
        <v>8.6525992999999995E-2</v>
      </c>
      <c r="H1" s="14">
        <v>0.19537755000000001</v>
      </c>
      <c r="I1" s="14">
        <v>0.45643499399999998</v>
      </c>
      <c r="J1" s="14">
        <v>0.45923492799999999</v>
      </c>
      <c r="K1" s="14">
        <v>0.46735706399999999</v>
      </c>
      <c r="L1" s="14">
        <v>0.70014202999999997</v>
      </c>
      <c r="M1" s="14">
        <v>0.75846200200000002</v>
      </c>
      <c r="N1" s="14">
        <v>0.835224839</v>
      </c>
    </row>
    <row r="2" spans="1:14" x14ac:dyDescent="0.25">
      <c r="A2" s="47">
        <v>0</v>
      </c>
      <c r="B2" s="24"/>
      <c r="C2" s="43">
        <f>'1&amp;2'!D30</f>
        <v>0.83522483839511175</v>
      </c>
      <c r="D2" s="23"/>
      <c r="E2" s="8">
        <f>IF(C2&gt;=E1, 0, 1)</f>
        <v>0</v>
      </c>
      <c r="F2" s="8">
        <f>IF(C2&gt;=F1, 0, 1)</f>
        <v>0</v>
      </c>
      <c r="G2" s="8">
        <f>IF(C2&gt;=G1, 0, 1)</f>
        <v>0</v>
      </c>
      <c r="H2" s="8">
        <f>IF(C2&gt;=H1, 0, 1)</f>
        <v>0</v>
      </c>
      <c r="I2" s="8">
        <f>IF(C2&gt;=I1, 0, 1)</f>
        <v>0</v>
      </c>
      <c r="J2" s="8">
        <f>IF(C2&gt;=J1, 0, 1)</f>
        <v>0</v>
      </c>
      <c r="K2" s="8">
        <f>IF(C2&gt;=K1, 0, 1)</f>
        <v>0</v>
      </c>
      <c r="L2" s="8">
        <f>IF(C2&gt;=L1, 0, 1)</f>
        <v>0</v>
      </c>
      <c r="M2" s="8">
        <f>IF(C2&gt;=M1, 0, 1)</f>
        <v>0</v>
      </c>
      <c r="N2" s="8">
        <f>IF(C2&gt;=N1, 0, 1)</f>
        <v>1</v>
      </c>
    </row>
    <row r="3" spans="1:14" x14ac:dyDescent="0.25">
      <c r="A3" s="47">
        <v>0</v>
      </c>
      <c r="B3" s="24"/>
      <c r="C3" s="43">
        <f>'1&amp;2'!D40</f>
        <v>0.19537754918801364</v>
      </c>
      <c r="D3" s="23"/>
      <c r="E3" s="8">
        <f>IF(C3&gt;=E1, 0, 1)</f>
        <v>0</v>
      </c>
      <c r="F3" s="8">
        <f>IF(C3&gt;=F1, 0, 1)</f>
        <v>0</v>
      </c>
      <c r="G3" s="8">
        <f>IF(C3&gt;=G1, 0, 1)</f>
        <v>0</v>
      </c>
      <c r="H3" s="8">
        <f>IF(C3&gt;=H1, 0, 1)</f>
        <v>1</v>
      </c>
      <c r="I3" s="8">
        <f>IF(C3&gt;=I1, 0, 1)</f>
        <v>1</v>
      </c>
      <c r="J3" s="8">
        <f>IF(C3&gt;=J1, 0, 1)</f>
        <v>1</v>
      </c>
      <c r="K3" s="8">
        <f>IF(C3&gt;=K1, 0, 1)</f>
        <v>1</v>
      </c>
      <c r="L3" s="8">
        <f>IF(C3&gt;=L1, 0, 1)</f>
        <v>1</v>
      </c>
      <c r="M3" s="8">
        <f>IF(C3&gt;=M1, 0, 1)</f>
        <v>1</v>
      </c>
      <c r="N3" s="8">
        <f>IF(C3&gt;=N1, 0, 1)</f>
        <v>1</v>
      </c>
    </row>
    <row r="4" spans="1:14" x14ac:dyDescent="0.25">
      <c r="A4" s="47">
        <v>0</v>
      </c>
      <c r="B4" s="24"/>
      <c r="C4" s="43">
        <f>'1&amp;2'!D50</f>
        <v>0.75846200131891017</v>
      </c>
      <c r="D4" s="23"/>
      <c r="E4" s="8">
        <f>IF(C4&gt;=E1, 0, 1)</f>
        <v>0</v>
      </c>
      <c r="F4" s="8">
        <f>IF(C4&gt;=F1, 0, 1)</f>
        <v>0</v>
      </c>
      <c r="G4" s="8">
        <f>IF(C4&gt;=G1, 0, 1)</f>
        <v>0</v>
      </c>
      <c r="H4" s="8">
        <f>IF(C4&gt;=H1, 0, 1)</f>
        <v>0</v>
      </c>
      <c r="I4" s="8">
        <f>IF(C4&gt;=I1, 0, 1)</f>
        <v>0</v>
      </c>
      <c r="J4" s="8">
        <f>IF(C4&gt;=J1, 0, 1)</f>
        <v>0</v>
      </c>
      <c r="K4" s="8">
        <f>IF(C4&gt;=K1, 0, 1)</f>
        <v>0</v>
      </c>
      <c r="L4" s="8">
        <f>IF(C4&gt;=L1, 0, 1)</f>
        <v>0</v>
      </c>
      <c r="M4" s="8">
        <f>IF(C4&gt;=M1, 0, 1)</f>
        <v>1</v>
      </c>
      <c r="N4" s="8">
        <f>IF(C4&gt;=N1, 0, 1)</f>
        <v>1</v>
      </c>
    </row>
    <row r="5" spans="1:14" x14ac:dyDescent="0.25">
      <c r="A5" s="47">
        <v>0</v>
      </c>
      <c r="B5" s="24"/>
      <c r="C5" s="43">
        <f>'1&amp;2'!D60</f>
        <v>0.45923492714941982</v>
      </c>
      <c r="D5" s="23"/>
      <c r="E5" s="8">
        <f>IF(C5&gt;=E1, 0, 1)</f>
        <v>0</v>
      </c>
      <c r="F5" s="8">
        <f>IF(C5&gt;=F1, 0, 1)</f>
        <v>0</v>
      </c>
      <c r="G5" s="8">
        <f>IF(C5&gt;=G1, 0, 1)</f>
        <v>0</v>
      </c>
      <c r="H5" s="8">
        <f>IF(C5&gt;=H1, 0, 1)</f>
        <v>0</v>
      </c>
      <c r="I5" s="8">
        <f>IF(C5&gt;=I1, 0, 1)</f>
        <v>0</v>
      </c>
      <c r="J5" s="8">
        <f>IF(C5&gt;=J1, 0, 1)</f>
        <v>1</v>
      </c>
      <c r="K5" s="8">
        <f>IF(C5&gt;=K1, 0, 1)</f>
        <v>1</v>
      </c>
      <c r="L5" s="8">
        <f>IF(C5&gt;=L1, 0, 1)</f>
        <v>1</v>
      </c>
      <c r="M5" s="8">
        <f>IF(C5&gt;=M1, 0, 1)</f>
        <v>1</v>
      </c>
      <c r="N5" s="8">
        <f>IF(C5&gt;=N1, 0, 1)</f>
        <v>1</v>
      </c>
    </row>
    <row r="6" spans="1:14" x14ac:dyDescent="0.25">
      <c r="A6" s="47">
        <v>1</v>
      </c>
      <c r="B6" s="24"/>
      <c r="C6" s="43">
        <f>'1&amp;2'!D70</f>
        <v>0.45643499304271512</v>
      </c>
      <c r="D6" s="23"/>
      <c r="E6" s="8">
        <f>IF(C6&gt;=E1, 0, 1)</f>
        <v>0</v>
      </c>
      <c r="F6" s="8">
        <f>IF(C6&gt;=F1, 0, 1)</f>
        <v>0</v>
      </c>
      <c r="G6" s="8">
        <f>IF(C6&gt;=G1, 0, 1)</f>
        <v>0</v>
      </c>
      <c r="H6" s="8">
        <f>IF(C6&gt;=H1, 0, 1)</f>
        <v>0</v>
      </c>
      <c r="I6" s="8">
        <f>IF(C6&gt;=I1, 0, 1)</f>
        <v>1</v>
      </c>
      <c r="J6" s="8">
        <f>IF(C6&gt;=J1, 0, 1)</f>
        <v>1</v>
      </c>
      <c r="K6" s="8">
        <f>IF(C6&gt;=K1, 0, 1)</f>
        <v>1</v>
      </c>
      <c r="L6" s="8">
        <f>IF(C6&gt;=L1, 0, 1)</f>
        <v>1</v>
      </c>
      <c r="M6" s="8">
        <f>IF(C6&gt;=M1, 0, 1)</f>
        <v>1</v>
      </c>
      <c r="N6" s="8">
        <f>IF(C6&gt;=N1, 0, 1)</f>
        <v>1</v>
      </c>
    </row>
    <row r="7" spans="1:14" x14ac:dyDescent="0.25">
      <c r="A7" s="47">
        <v>1</v>
      </c>
      <c r="B7" s="24"/>
      <c r="C7" s="43">
        <f>'1&amp;2'!D80</f>
        <v>7.2240526558226589E-2</v>
      </c>
      <c r="D7" s="23"/>
      <c r="E7" s="8">
        <f>IF(C7&gt;=E1, 0, 1)</f>
        <v>0</v>
      </c>
      <c r="F7" s="8">
        <f>IF(C7&gt;=F1, 0, 1)</f>
        <v>1</v>
      </c>
      <c r="G7" s="8">
        <f>IF(C7&gt;=G1, 0, 1)</f>
        <v>1</v>
      </c>
      <c r="H7" s="8">
        <f>IF(C7&gt;=H1, 0, 1)</f>
        <v>1</v>
      </c>
      <c r="I7" s="8">
        <f>IF(C7&gt;=I1, 0, 1)</f>
        <v>1</v>
      </c>
      <c r="J7" s="8">
        <f>IF(C7&gt;=J1, 0, 1)</f>
        <v>1</v>
      </c>
      <c r="K7" s="8">
        <f>IF(C7&gt;=K1, 0, 1)</f>
        <v>1</v>
      </c>
      <c r="L7" s="8">
        <f>IF(C7&gt;=L1, 0, 1)</f>
        <v>1</v>
      </c>
      <c r="M7" s="8">
        <f>IF(C7&gt;=M1, 0, 1)</f>
        <v>1</v>
      </c>
      <c r="N7" s="8">
        <f>IF(C7&gt;=N1, 0, 1)</f>
        <v>1</v>
      </c>
    </row>
    <row r="8" spans="1:14" x14ac:dyDescent="0.25">
      <c r="A8" s="47">
        <v>1</v>
      </c>
      <c r="B8" s="24"/>
      <c r="C8" s="43">
        <f>'1&amp;2'!D90</f>
        <v>6.3438589011632143E-2</v>
      </c>
      <c r="D8" s="23"/>
      <c r="E8" s="8">
        <f>IF(C8&gt;=E1, 0, 1)</f>
        <v>1</v>
      </c>
      <c r="F8" s="8">
        <f>IF(C8&gt;=F1, 0, 1)</f>
        <v>1</v>
      </c>
      <c r="G8" s="8">
        <f>IF(C8&gt;=G1, 0, 1)</f>
        <v>1</v>
      </c>
      <c r="H8" s="8">
        <f>IF(C8&gt;=H1, 0, 1)</f>
        <v>1</v>
      </c>
      <c r="I8" s="8">
        <f>IF(C8&gt;=I1, 0, 1)</f>
        <v>1</v>
      </c>
      <c r="J8" s="8">
        <f>IF(C8&gt;=J1, 0, 1)</f>
        <v>1</v>
      </c>
      <c r="K8" s="8">
        <f>IF(C8&gt;=K1, 0, 1)</f>
        <v>1</v>
      </c>
      <c r="L8" s="8">
        <f>IF(C8&gt;=L1, 0, 1)</f>
        <v>1</v>
      </c>
      <c r="M8" s="8">
        <f>IF(C8&gt;=M1, 0, 1)</f>
        <v>1</v>
      </c>
      <c r="N8" s="8">
        <f>IF(C8&gt;=N1, 0, 1)</f>
        <v>1</v>
      </c>
    </row>
    <row r="9" spans="1:14" x14ac:dyDescent="0.25">
      <c r="A9" s="47">
        <v>1</v>
      </c>
      <c r="B9" s="24"/>
      <c r="C9" s="43">
        <f>'1&amp;2'!D100</f>
        <v>0.46735706310427499</v>
      </c>
      <c r="D9" s="23"/>
      <c r="E9" s="8">
        <f>IF(C9&gt;=E1, 0, 1)</f>
        <v>0</v>
      </c>
      <c r="F9" s="8">
        <f>IF(C9&gt;=F1, 0, 1)</f>
        <v>0</v>
      </c>
      <c r="G9" s="8">
        <f>IF(C9&gt;=G1, 0, 1)</f>
        <v>0</v>
      </c>
      <c r="H9" s="8">
        <f>IF(C9&gt;=H1, 0, 1)</f>
        <v>0</v>
      </c>
      <c r="I9" s="8">
        <f>IF(C9&gt;=I1, 0, 1)</f>
        <v>0</v>
      </c>
      <c r="J9" s="8">
        <f>IF(C9&gt;=J1, 0, 1)</f>
        <v>0</v>
      </c>
      <c r="K9" s="8">
        <f>IF(C9&gt;=K1, 0, 1)</f>
        <v>1</v>
      </c>
      <c r="L9" s="8">
        <f>IF(C9&gt;=L1, 0, 1)</f>
        <v>1</v>
      </c>
      <c r="M9" s="8">
        <f>IF(C9&gt;=M1, 0, 1)</f>
        <v>1</v>
      </c>
      <c r="N9" s="8">
        <f>IF(C9&gt;=N1, 0, 1)</f>
        <v>1</v>
      </c>
    </row>
    <row r="10" spans="1:14" x14ac:dyDescent="0.25">
      <c r="A10" s="47">
        <v>1</v>
      </c>
      <c r="B10" s="24"/>
      <c r="C10" s="43">
        <f>'1&amp;2'!D110</f>
        <v>0.70014202900173117</v>
      </c>
      <c r="D10" s="23"/>
      <c r="E10" s="8">
        <f>IF(C10&gt;=E1, 0, 1)</f>
        <v>0</v>
      </c>
      <c r="F10" s="8">
        <f>IF(C10&gt;=F1, 0, 1)</f>
        <v>0</v>
      </c>
      <c r="G10" s="8">
        <f>IF(C10&gt;=G1, 0, 1)</f>
        <v>0</v>
      </c>
      <c r="H10" s="8">
        <f>IF(C10&gt;=H1, 0, 1)</f>
        <v>0</v>
      </c>
      <c r="I10" s="8">
        <f>IF(C10&gt;=I1, 0, 1)</f>
        <v>0</v>
      </c>
      <c r="J10" s="8">
        <f>IF(C10&gt;=J1, 0, 1)</f>
        <v>0</v>
      </c>
      <c r="K10" s="8">
        <f>IF(C10&gt;=K1, 0, 1)</f>
        <v>0</v>
      </c>
      <c r="L10" s="8">
        <f>IF(C10&gt;=L1, 0, 1)</f>
        <v>1</v>
      </c>
      <c r="M10" s="8">
        <f>IF(C10&gt;=M1, 0, 1)</f>
        <v>1</v>
      </c>
      <c r="N10" s="8">
        <f>IF(C10&gt;=N1, 0, 1)</f>
        <v>1</v>
      </c>
    </row>
    <row r="11" spans="1:14" x14ac:dyDescent="0.25">
      <c r="A11" s="47">
        <v>1</v>
      </c>
      <c r="B11" s="24"/>
      <c r="C11" s="43">
        <f>'1&amp;2'!D120</f>
        <v>8.6525992072624042E-2</v>
      </c>
      <c r="D11" s="23"/>
      <c r="E11" s="8">
        <f>IF(C11&gt;=E1, 0, 1)</f>
        <v>0</v>
      </c>
      <c r="F11" s="8">
        <f>IF(C11&gt;=F1, 0, 1)</f>
        <v>0</v>
      </c>
      <c r="G11" s="8">
        <f>IF(C11&gt;=G1, 0, 1)</f>
        <v>1</v>
      </c>
      <c r="H11" s="8">
        <f>IF(C11&gt;=H1, 0, 1)</f>
        <v>1</v>
      </c>
      <c r="I11" s="8">
        <f>IF(C11&gt;=I1, 0, 1)</f>
        <v>1</v>
      </c>
      <c r="J11" s="8">
        <f>IF(C11&gt;=J1, 0, 1)</f>
        <v>1</v>
      </c>
      <c r="K11" s="8">
        <f>IF(C11&gt;=K1, 0, 1)</f>
        <v>1</v>
      </c>
      <c r="L11" s="8">
        <f>IF(C11&gt;=L1, 0, 1)</f>
        <v>1</v>
      </c>
      <c r="M11" s="8">
        <f>IF(C11&gt;=M1, 0, 1)</f>
        <v>1</v>
      </c>
      <c r="N11" s="8">
        <f>IF(C11&gt;=N1, 0, 1)</f>
        <v>1</v>
      </c>
    </row>
    <row r="12" spans="1:14" x14ac:dyDescent="0.25">
      <c r="A12" s="38" t="s">
        <v>152</v>
      </c>
      <c r="B12" s="23"/>
      <c r="C12" s="23"/>
      <c r="D12" s="23"/>
      <c r="E12" s="9">
        <f>(COUNTIF(E2:E5, 0) + COUNTIF(E6:E11, 1)) / COUNT(A2:B11)</f>
        <v>0.5</v>
      </c>
      <c r="F12" s="9">
        <f>(COUNTIF(F2:F5, 0) + COUNTIF(F6:F11, 1)) / COUNT(A2:B11)</f>
        <v>0.6</v>
      </c>
      <c r="G12" s="9">
        <f>(COUNTIF(G2:G5, 0) + COUNTIF(G6:G11, 1)) / COUNT(A2:B11)</f>
        <v>0.7</v>
      </c>
      <c r="H12" s="9">
        <f>(COUNTIF(H2:H5, 0) + COUNTIF(H6:H11, 1)) / COUNT(A2:B11)</f>
        <v>0.6</v>
      </c>
      <c r="I12" s="9">
        <f>(COUNTIF(I2:I5, 0) + COUNTIF(I6:I11, 1)) / COUNT(A2:B11)</f>
        <v>0.7</v>
      </c>
      <c r="J12" s="9">
        <f>(COUNTIF(J2:J5, 0) + COUNTIF(J6:J11, 1)) / COUNT(A2:B11)</f>
        <v>0.6</v>
      </c>
      <c r="K12" s="9">
        <f>(COUNTIF(K2:K5, 0) + COUNTIF(K6:K11, 1)) / COUNT(A2:B11)</f>
        <v>0.7</v>
      </c>
      <c r="L12" s="9">
        <f>(COUNTIF(L2:L5, 0) + COUNTIF(L6:L11, 1)) / COUNT(A2:B11)</f>
        <v>0.8</v>
      </c>
      <c r="M12" s="9">
        <f>(COUNTIF(M2:M5, 0) + COUNTIF(M6:M11, 1)) / COUNT(A2:B11)</f>
        <v>0.7</v>
      </c>
      <c r="N12" s="9">
        <f>(COUNTIF(N2:N5, 0) + COUNTIF(N6:N11, 1)) / COUNT(A2:B11)</f>
        <v>0.6</v>
      </c>
    </row>
  </sheetData>
  <mergeCells count="23">
    <mergeCell ref="A5:B5"/>
    <mergeCell ref="C2:D2"/>
    <mergeCell ref="C3:D3"/>
    <mergeCell ref="C4:D4"/>
    <mergeCell ref="C5:D5"/>
    <mergeCell ref="A1:B1"/>
    <mergeCell ref="C1:D1"/>
    <mergeCell ref="A2:B2"/>
    <mergeCell ref="A3:B3"/>
    <mergeCell ref="A4:B4"/>
    <mergeCell ref="A12:D12"/>
    <mergeCell ref="C6:D6"/>
    <mergeCell ref="C7:D7"/>
    <mergeCell ref="C8:D8"/>
    <mergeCell ref="C9:D9"/>
    <mergeCell ref="C10:D10"/>
    <mergeCell ref="C11:D11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1&amp;2</vt:lpstr>
      <vt:lpstr>2&amp;3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2021-10-14T16:31:03Z</dcterms:created>
  <dcterms:modified xsi:type="dcterms:W3CDTF">2021-10-18T11:29:56Z</dcterms:modified>
</cp:coreProperties>
</file>