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20" windowWidth="14115" windowHeight="5445"/>
  </bookViews>
  <sheets>
    <sheet name="Tabelle1" sheetId="1" r:id="rId1"/>
    <sheet name="Tabelle2" sheetId="2" r:id="rId2"/>
    <sheet name="Tabelle3" sheetId="3" r:id="rId3"/>
  </sheets>
  <calcPr calcId="144525"/>
</workbook>
</file>

<file path=xl/calcChain.xml><?xml version="1.0" encoding="utf-8"?>
<calcChain xmlns="http://schemas.openxmlformats.org/spreadsheetml/2006/main">
  <c r="G45" i="1" l="1"/>
  <c r="G46" i="1" s="1"/>
  <c r="G47" i="1" s="1"/>
  <c r="G67" i="1"/>
  <c r="G54" i="1"/>
  <c r="G55" i="1"/>
  <c r="G56" i="1"/>
  <c r="G57" i="1"/>
  <c r="G60" i="1"/>
  <c r="G61" i="1"/>
  <c r="G62" i="1"/>
  <c r="G65" i="1"/>
  <c r="G66" i="1"/>
  <c r="G50" i="1"/>
  <c r="G51" i="1"/>
  <c r="H8" i="1"/>
  <c r="H9" i="1"/>
  <c r="H10" i="1"/>
  <c r="H11" i="1"/>
  <c r="H7" i="1"/>
  <c r="G14" i="1"/>
  <c r="G15" i="1" s="1"/>
  <c r="G16" i="1" s="1"/>
  <c r="G18" i="1" s="1"/>
  <c r="G19" i="1" s="1"/>
  <c r="G20" i="1" s="1"/>
  <c r="G21" i="1" s="1"/>
  <c r="G22" i="1" s="1"/>
  <c r="G23" i="1" s="1"/>
  <c r="G25" i="1" s="1"/>
  <c r="G26" i="1" s="1"/>
  <c r="G27" i="1" s="1"/>
  <c r="G28" i="1" s="1"/>
  <c r="G29" i="1" s="1"/>
  <c r="G30" i="1" s="1"/>
  <c r="E30" i="1" s="1"/>
  <c r="G7" i="1"/>
  <c r="G8" i="1"/>
  <c r="G9" i="1"/>
  <c r="G10" i="1"/>
  <c r="G11" i="1"/>
  <c r="G6" i="1"/>
  <c r="I7" i="1"/>
  <c r="I8" i="1"/>
  <c r="I9" i="1"/>
  <c r="I10" i="1"/>
  <c r="I11" i="1"/>
  <c r="J7" i="1"/>
  <c r="J8" i="1"/>
  <c r="J9" i="1"/>
  <c r="J10" i="1"/>
  <c r="J11" i="1"/>
  <c r="D6" i="1"/>
  <c r="I6" i="1" s="1"/>
  <c r="E7" i="1"/>
  <c r="E8" i="1"/>
  <c r="E9" i="1"/>
  <c r="E10" i="1"/>
  <c r="E11" i="1"/>
  <c r="E45" i="1" l="1"/>
  <c r="D45" i="1" s="1"/>
  <c r="E50" i="1"/>
  <c r="D50" i="1"/>
  <c r="I50" i="1" s="1"/>
  <c r="E28" i="1"/>
  <c r="E14" i="1"/>
  <c r="D14" i="1" s="1"/>
  <c r="E27" i="1"/>
  <c r="E23" i="1"/>
  <c r="E19" i="1"/>
  <c r="H6" i="1"/>
  <c r="J6" i="1"/>
  <c r="E15" i="1"/>
  <c r="D15" i="1" s="1"/>
  <c r="E29" i="1"/>
  <c r="E25" i="1"/>
  <c r="E21" i="1"/>
  <c r="E20" i="1"/>
  <c r="E16" i="1"/>
  <c r="D16" i="1" s="1"/>
  <c r="E26" i="1"/>
  <c r="E22" i="1"/>
  <c r="E18" i="1"/>
  <c r="G32" i="1"/>
  <c r="E32" i="1" s="1"/>
  <c r="G34" i="1"/>
  <c r="H15" i="1" l="1"/>
  <c r="I15" i="1"/>
  <c r="H16" i="1"/>
  <c r="I16" i="1"/>
  <c r="H14" i="1"/>
  <c r="I14" i="1"/>
  <c r="H45" i="1"/>
  <c r="I45" i="1"/>
  <c r="H50" i="1"/>
  <c r="J50" i="1"/>
  <c r="J45" i="1"/>
  <c r="E46" i="1"/>
  <c r="D46" i="1" s="1"/>
  <c r="I46" i="1" s="1"/>
  <c r="E47" i="1"/>
  <c r="D47" i="1" s="1"/>
  <c r="I47" i="1" s="1"/>
  <c r="G35" i="1"/>
  <c r="E34" i="1"/>
  <c r="J15" i="1"/>
  <c r="J16" i="1"/>
  <c r="D19" i="1"/>
  <c r="H19" i="1" l="1"/>
  <c r="I19" i="1"/>
  <c r="H46" i="1"/>
  <c r="J46" i="1"/>
  <c r="J47" i="1"/>
  <c r="H47" i="1"/>
  <c r="D55" i="1"/>
  <c r="I55" i="1" s="1"/>
  <c r="E55" i="1"/>
  <c r="D51" i="1"/>
  <c r="I51" i="1" s="1"/>
  <c r="E51" i="1"/>
  <c r="G36" i="1"/>
  <c r="E35" i="1"/>
  <c r="J14" i="1"/>
  <c r="J19" i="1"/>
  <c r="D18" i="1"/>
  <c r="D20" i="1"/>
  <c r="H20" i="1" l="1"/>
  <c r="I20" i="1"/>
  <c r="H18" i="1"/>
  <c r="I18" i="1"/>
  <c r="J55" i="1"/>
  <c r="H55" i="1"/>
  <c r="J51" i="1"/>
  <c r="H51" i="1"/>
  <c r="E54" i="1"/>
  <c r="D54" i="1"/>
  <c r="I54" i="1" s="1"/>
  <c r="E57" i="1"/>
  <c r="D57" i="1"/>
  <c r="I57" i="1" s="1"/>
  <c r="G37" i="1"/>
  <c r="E36" i="1"/>
  <c r="J20" i="1"/>
  <c r="J18" i="1"/>
  <c r="D21" i="1"/>
  <c r="H21" i="1" l="1"/>
  <c r="I21" i="1"/>
  <c r="J57" i="1"/>
  <c r="H57" i="1"/>
  <c r="J54" i="1"/>
  <c r="H54" i="1"/>
  <c r="D56" i="1"/>
  <c r="I56" i="1" s="1"/>
  <c r="E56" i="1"/>
  <c r="G38" i="1"/>
  <c r="E37" i="1"/>
  <c r="J21" i="1"/>
  <c r="D22" i="1"/>
  <c r="H22" i="1" l="1"/>
  <c r="I22" i="1"/>
  <c r="J56" i="1"/>
  <c r="H56" i="1"/>
  <c r="D60" i="1"/>
  <c r="I60" i="1" s="1"/>
  <c r="E60" i="1"/>
  <c r="G39" i="1"/>
  <c r="E38" i="1"/>
  <c r="J22" i="1"/>
  <c r="D23" i="1"/>
  <c r="H23" i="1" l="1"/>
  <c r="I23" i="1"/>
  <c r="J60" i="1"/>
  <c r="H60" i="1"/>
  <c r="D62" i="1"/>
  <c r="I62" i="1" s="1"/>
  <c r="E62" i="1"/>
  <c r="G40" i="1"/>
  <c r="E39" i="1"/>
  <c r="J23" i="1"/>
  <c r="D25" i="1"/>
  <c r="H25" i="1" l="1"/>
  <c r="I25" i="1"/>
  <c r="J62" i="1"/>
  <c r="H62" i="1"/>
  <c r="D65" i="1"/>
  <c r="I65" i="1" s="1"/>
  <c r="E65" i="1"/>
  <c r="E61" i="1"/>
  <c r="D61" i="1"/>
  <c r="I61" i="1" s="1"/>
  <c r="G42" i="1"/>
  <c r="E40" i="1"/>
  <c r="J25" i="1"/>
  <c r="D26" i="1"/>
  <c r="H26" i="1" l="1"/>
  <c r="I26" i="1"/>
  <c r="J65" i="1"/>
  <c r="H65" i="1"/>
  <c r="J61" i="1"/>
  <c r="H61" i="1"/>
  <c r="D67" i="1"/>
  <c r="I67" i="1" s="1"/>
  <c r="E67" i="1"/>
  <c r="E42" i="1"/>
  <c r="D42" i="1" s="1"/>
  <c r="I42" i="1" s="1"/>
  <c r="J26" i="1"/>
  <c r="D27" i="1"/>
  <c r="H27" i="1" l="1"/>
  <c r="I27" i="1"/>
  <c r="H67" i="1"/>
  <c r="J67" i="1"/>
  <c r="D66" i="1"/>
  <c r="I66" i="1" s="1"/>
  <c r="E66" i="1"/>
  <c r="H42" i="1"/>
  <c r="J42" i="1"/>
  <c r="J27" i="1"/>
  <c r="D28" i="1"/>
  <c r="H28" i="1" l="1"/>
  <c r="I28" i="1"/>
  <c r="J66" i="1"/>
  <c r="H66" i="1"/>
  <c r="J28" i="1"/>
  <c r="D29" i="1"/>
  <c r="H29" i="1" l="1"/>
  <c r="I29" i="1"/>
  <c r="J29" i="1"/>
  <c r="D30" i="1"/>
  <c r="H30" i="1" l="1"/>
  <c r="I30" i="1"/>
  <c r="J30" i="1"/>
  <c r="D32" i="1"/>
  <c r="H32" i="1" l="1"/>
  <c r="I32" i="1"/>
  <c r="J32" i="1"/>
  <c r="D34" i="1"/>
  <c r="H34" i="1" l="1"/>
  <c r="I34" i="1"/>
  <c r="J34" i="1"/>
  <c r="D35" i="1"/>
  <c r="H35" i="1" l="1"/>
  <c r="I35" i="1"/>
  <c r="J35" i="1"/>
  <c r="D36" i="1"/>
  <c r="H36" i="1" l="1"/>
  <c r="I36" i="1"/>
  <c r="J36" i="1"/>
  <c r="D37" i="1"/>
  <c r="H37" i="1" l="1"/>
  <c r="I37" i="1"/>
  <c r="J37" i="1"/>
  <c r="D38" i="1"/>
  <c r="H38" i="1" l="1"/>
  <c r="I38" i="1"/>
  <c r="J38" i="1"/>
  <c r="D39" i="1"/>
  <c r="H39" i="1" l="1"/>
  <c r="I39" i="1"/>
  <c r="J39" i="1"/>
  <c r="D40" i="1"/>
  <c r="H40" i="1" l="1"/>
  <c r="I40" i="1"/>
  <c r="J40" i="1"/>
  <c r="E6" i="1" l="1"/>
</calcChain>
</file>

<file path=xl/sharedStrings.xml><?xml version="1.0" encoding="utf-8"?>
<sst xmlns="http://schemas.openxmlformats.org/spreadsheetml/2006/main" count="117" uniqueCount="114">
  <si>
    <t>Civilian Van</t>
  </si>
  <si>
    <t>Slotanzahl</t>
  </si>
  <si>
    <t>Slotpreis</t>
  </si>
  <si>
    <t>HEMTT Flatbed</t>
  </si>
  <si>
    <t>HEMTT Box</t>
  </si>
  <si>
    <t>Tempest Flatbed</t>
  </si>
  <si>
    <t>Verkaufspreis</t>
  </si>
  <si>
    <t>Slotpreisansteig</t>
  </si>
  <si>
    <t>Garagenpreis in %</t>
  </si>
  <si>
    <t>ATV</t>
  </si>
  <si>
    <t>Classname</t>
  </si>
  <si>
    <t>Hatchback</t>
  </si>
  <si>
    <t>Hatchback Sport</t>
  </si>
  <si>
    <t>Offroad</t>
  </si>
  <si>
    <t>SUV</t>
  </si>
  <si>
    <t>Neue Mietpreis</t>
  </si>
  <si>
    <t>Neuer Festpreis</t>
  </si>
  <si>
    <t>Hellcat</t>
  </si>
  <si>
    <t>Camo Offroad</t>
  </si>
  <si>
    <t>["O_Truck_03_transport_F",1068000]</t>
  </si>
  <si>
    <t>Tempest Covered</t>
  </si>
  <si>
    <t xml:space="preserve">["O_Truck_03_covered_F",1260590], </t>
  </si>
  <si>
    <t>Tempest Repair</t>
  </si>
  <si>
    <t>Tempest Device</t>
  </si>
  <si>
    <t xml:space="preserve">["O_Truck_03_ammo_F",0],  </t>
  </si>
  <si>
    <t xml:space="preserve">["O_Truck_03_medical_F",0],  </t>
  </si>
  <si>
    <t xml:space="preserve">["O_Truck_03_fuel_F",1186500], </t>
  </si>
  <si>
    <t xml:space="preserve">["O_Truck_03_repair_F",1376100], </t>
  </si>
  <si>
    <t xml:space="preserve">["O_Truck_03_device_F",0],  </t>
  </si>
  <si>
    <t>Tempest Fuel</t>
  </si>
  <si>
    <t>Tempest Medical</t>
  </si>
  <si>
    <t>Tempest Ammo</t>
  </si>
  <si>
    <t xml:space="preserve">["B_Truck_01_ammo_F",0], </t>
  </si>
  <si>
    <t xml:space="preserve">["B_Truck_01_medical_F",0],  </t>
  </si>
  <si>
    <t xml:space="preserve">["B_Truck_01_fuel_F",318860], </t>
  </si>
  <si>
    <t xml:space="preserve">["B_Truck_01_mover_F",0],  </t>
  </si>
  <si>
    <t xml:space="preserve">["B_Truck_01_Repair_F",0],  </t>
  </si>
  <si>
    <t>["B_Truck_01_transport_F",263040],</t>
  </si>
  <si>
    <t xml:space="preserve">["B_Truck_01_covered_F",318860], </t>
  </si>
  <si>
    <t xml:space="preserve">["B_Truck_01_box_F",392040], </t>
  </si>
  <si>
    <t>HEMTT Ammo</t>
  </si>
  <si>
    <t>HEMTT Fuel</t>
  </si>
  <si>
    <t>HEMTT Mover</t>
  </si>
  <si>
    <t>HEMTT Repair</t>
  </si>
  <si>
    <t>HEMTT Covered</t>
  </si>
  <si>
    <t>HEMTT Medical</t>
  </si>
  <si>
    <t xml:space="preserve">["I_Truck_02_ammo_F",0],  </t>
  </si>
  <si>
    <t xml:space="preserve">["I_Truck_02_medical_F",0],  </t>
  </si>
  <si>
    <t xml:space="preserve">["I_Truck_02_fuel_F",150475], </t>
  </si>
  <si>
    <t xml:space="preserve">["I_Truck_02_box_F",196560], </t>
  </si>
  <si>
    <t>Zamak Ammo</t>
  </si>
  <si>
    <t>Zamak Medical</t>
  </si>
  <si>
    <t>Zamak Fuel</t>
  </si>
  <si>
    <t>Zamak Flatbed</t>
  </si>
  <si>
    <t>Zamak Covered</t>
  </si>
  <si>
    <t>Zamak Box</t>
  </si>
  <si>
    <t>["C_Van_01_transport_F",43200],</t>
  </si>
  <si>
    <t>["C_Van_01_fuel_F",66640],</t>
  </si>
  <si>
    <t>["C_Van_01_box_F",66640],</t>
  </si>
  <si>
    <t>Civilian Van Fuel</t>
  </si>
  <si>
    <t>Civilian Van Box</t>
  </si>
  <si>
    <t>["B_Quadbike_01_F",2500],</t>
  </si>
  <si>
    <t>["C_Hatchback_01_F",9500],</t>
  </si>
  <si>
    <t>["C_SUV_01_F",35000],</t>
  </si>
  <si>
    <t>["C_Offroad_01_F",12500],</t>
  </si>
  <si>
    <t>["C_Hatchback_01_sport_F",9500],</t>
  </si>
  <si>
    <t>["B_Heli_Light_01_F",],</t>
  </si>
  <si>
    <t>["O_Heli_Light_02_unarmed_F",0],</t>
  </si>
  <si>
    <t>["I_Heli_light_03_unarmed_F",],</t>
  </si>
  <si>
    <t>["B_Heli_Transport_01_F",0],</t>
  </si>
  <si>
    <t>["I_Heli_Transport_02_F",]</t>
  </si>
  <si>
    <t>Hummingbird</t>
  </si>
  <si>
    <t>Ghosthawk</t>
  </si>
  <si>
    <t>["B_G_Offroad_01_F",12500],</t>
  </si>
  <si>
    <t xml:space="preserve">["I_Truck_02_covered_F",123540], </t>
  </si>
  <si>
    <t xml:space="preserve">["I_Truck_02_transport_F",150475], </t>
  </si>
  <si>
    <t>Alter Festpreis</t>
  </si>
  <si>
    <t>Garagenfaktor</t>
  </si>
  <si>
    <t>Festpreismultiplikator</t>
  </si>
  <si>
    <t>Ausparkpreis</t>
  </si>
  <si>
    <t>Hehlerpreis</t>
  </si>
  <si>
    <t>Hehlerpreismultiplikator</t>
  </si>
  <si>
    <t>Wertverlust bei VK</t>
  </si>
  <si>
    <t>CoopyTV Fahrzeugpreisliste</t>
  </si>
  <si>
    <t>C_Rubberboat</t>
  </si>
  <si>
    <t>O_Boat_Armed_01_hmg_F</t>
  </si>
  <si>
    <t>B_Boat_Armed_01_minigun_F</t>
  </si>
  <si>
    <t>I_Boat_Armed_01_minigun_F</t>
  </si>
  <si>
    <t>C_Boat_Civil_01_F</t>
  </si>
  <si>
    <t>C_Boat_Civil_01_police_F</t>
  </si>
  <si>
    <t>C_Boat_Civil_01_rescue_F</t>
  </si>
  <si>
    <t>B_MRAP_01_F</t>
  </si>
  <si>
    <t>Hunter</t>
  </si>
  <si>
    <t>Ifrit</t>
  </si>
  <si>
    <t>Strider</t>
  </si>
  <si>
    <t>O_MRAP_02_F</t>
  </si>
  <si>
    <t>I_MRAP_03_F</t>
  </si>
  <si>
    <t>Mowhawk</t>
  </si>
  <si>
    <t>Orca</t>
  </si>
  <si>
    <t>Speedboat</t>
  </si>
  <si>
    <t>Policeboat</t>
  </si>
  <si>
    <t>Rescueboat</t>
  </si>
  <si>
    <t>Rubberboat</t>
  </si>
  <si>
    <t>Speedboat HMG</t>
  </si>
  <si>
    <t>Speedboat Minigun</t>
  </si>
  <si>
    <t>Hubschraubermultiplikator</t>
  </si>
  <si>
    <t>Slotpreise Hubschrauber</t>
  </si>
  <si>
    <t>Polizeihubschrauber</t>
  </si>
  <si>
    <t>Zivilie Hubschrauber</t>
  </si>
  <si>
    <t>Polizeiboote</t>
  </si>
  <si>
    <t>Zivile Boote</t>
  </si>
  <si>
    <t>MRAPS</t>
  </si>
  <si>
    <t>Zivile LKWs</t>
  </si>
  <si>
    <t>Zivile Autos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</si>
</sst>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#,##0\ &quot;€&quot;;[Red]\-#,##0\ &quot;€&quot;"/>
    <numFmt numFmtId="44" formatCode="_-* #,##0.00\ &quot;€&quot;_-;\-* #,##0.00\ &quot;€&quot;_-;_-* &quot;-&quot;??\ &quot;€&quot;_-;_-@_-"/>
    <numFmt numFmtId="164" formatCode="_-* #,##0\ &quot;€&quot;_-;\-* #,##0\ &quot;€&quot;_-;_-* &quot;-&quot;??\ &quot;€&quot;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rgb="FFFF0000"/>
      <name val="Calibri"/>
      <family val="2"/>
      <scheme val="minor"/>
    </font>
    <font>
      <b/>
      <u/>
      <sz val="25"/>
      <color theme="6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i/>
      <u/>
      <sz val="12"/>
      <color rgb="FFFF0000"/>
      <name val="Calibri"/>
      <family val="2"/>
      <scheme val="minor"/>
    </font>
    <font>
      <b/>
      <u/>
      <sz val="12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0" fillId="0" borderId="0" xfId="0" applyBorder="1" applyAlignment="1">
      <alignment horizontal="right"/>
    </xf>
    <xf numFmtId="164" fontId="0" fillId="0" borderId="0" xfId="1" applyNumberFormat="1" applyFont="1" applyAlignment="1">
      <alignment horizontal="center"/>
    </xf>
    <xf numFmtId="0" fontId="0" fillId="0" borderId="0" xfId="0" applyAlignment="1">
      <alignment horizontal="left"/>
    </xf>
    <xf numFmtId="164" fontId="0" fillId="0" borderId="0" xfId="1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" fillId="0" borderId="0" xfId="0" applyFont="1" applyAlignment="1">
      <alignment horizontal="left" wrapText="1"/>
    </xf>
    <xf numFmtId="0" fontId="0" fillId="0" borderId="0" xfId="0" applyFont="1" applyAlignment="1">
      <alignment horizontal="left"/>
    </xf>
    <xf numFmtId="164" fontId="0" fillId="0" borderId="0" xfId="1" applyNumberFormat="1" applyFont="1"/>
    <xf numFmtId="0" fontId="3" fillId="0" borderId="0" xfId="0" applyFont="1" applyAlignment="1">
      <alignment horizontal="center"/>
    </xf>
    <xf numFmtId="164" fontId="3" fillId="0" borderId="0" xfId="1" applyNumberFormat="1" applyFont="1" applyAlignment="1">
      <alignment horizontal="center"/>
    </xf>
    <xf numFmtId="9" fontId="0" fillId="0" borderId="0" xfId="0" applyNumberFormat="1"/>
    <xf numFmtId="0" fontId="4" fillId="0" borderId="0" xfId="0" applyFont="1" applyAlignment="1">
      <alignment horizontal="right"/>
    </xf>
    <xf numFmtId="0" fontId="4" fillId="0" borderId="0" xfId="0" applyFont="1" applyBorder="1" applyAlignment="1">
      <alignment horizontal="right"/>
    </xf>
    <xf numFmtId="164" fontId="0" fillId="0" borderId="0" xfId="0" applyNumberFormat="1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center"/>
    </xf>
    <xf numFmtId="0" fontId="7" fillId="0" borderId="0" xfId="0" applyFont="1" applyAlignment="1">
      <alignment horizontal="center"/>
    </xf>
    <xf numFmtId="164" fontId="7" fillId="0" borderId="0" xfId="1" applyNumberFormat="1" applyFont="1" applyAlignment="1">
      <alignment horizontal="center"/>
    </xf>
    <xf numFmtId="0" fontId="7" fillId="0" borderId="0" xfId="1" applyNumberFormat="1" applyFont="1" applyAlignment="1">
      <alignment horizontal="center"/>
    </xf>
    <xf numFmtId="9" fontId="7" fillId="0" borderId="0" xfId="0" applyNumberFormat="1" applyFont="1" applyAlignment="1">
      <alignment horizontal="center"/>
    </xf>
    <xf numFmtId="6" fontId="7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164" fontId="9" fillId="0" borderId="0" xfId="1" applyNumberFormat="1" applyFont="1" applyAlignment="1">
      <alignment horizontal="center" vertical="center"/>
    </xf>
  </cellXfs>
  <cellStyles count="2">
    <cellStyle name="Standard" xfId="0" builtinId="0"/>
    <cellStyle name="Währung" xfId="1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6"/>
  <sheetViews>
    <sheetView tabSelected="1" topLeftCell="A10" workbookViewId="0">
      <selection activeCell="F43" sqref="F43"/>
    </sheetView>
  </sheetViews>
  <sheetFormatPr baseColWidth="10" defaultRowHeight="15" x14ac:dyDescent="0.25"/>
  <cols>
    <col min="1" max="1" width="20.42578125" style="1" customWidth="1"/>
    <col min="2" max="2" width="37.42578125" style="1" customWidth="1"/>
    <col min="3" max="3" width="15.28515625" style="2" customWidth="1"/>
    <col min="4" max="4" width="16.5703125" style="2" customWidth="1"/>
    <col min="5" max="5" width="15.5703125" style="6" customWidth="1"/>
    <col min="6" max="6" width="20.28515625" style="2" customWidth="1"/>
    <col min="7" max="7" width="12.5703125" style="2" customWidth="1"/>
    <col min="8" max="8" width="16" customWidth="1"/>
    <col min="9" max="9" width="21.5703125" customWidth="1"/>
    <col min="10" max="10" width="16.140625" customWidth="1"/>
    <col min="11" max="11" width="14" customWidth="1"/>
    <col min="12" max="12" width="25" style="1" customWidth="1"/>
    <col min="13" max="13" width="6.85546875" style="14" customWidth="1"/>
  </cols>
  <sheetData>
    <row r="1" spans="1:13" ht="30.75" customHeight="1" x14ac:dyDescent="0.25"/>
    <row r="2" spans="1:13" ht="27.75" customHeight="1" x14ac:dyDescent="0.5">
      <c r="B2" s="20" t="s">
        <v>83</v>
      </c>
      <c r="G2" s="14"/>
      <c r="H2" s="16"/>
      <c r="J2" s="14"/>
    </row>
    <row r="3" spans="1:13" x14ac:dyDescent="0.25">
      <c r="E3" s="4"/>
      <c r="G3" s="15"/>
      <c r="I3" s="3"/>
      <c r="J3" s="14"/>
    </row>
    <row r="5" spans="1:13" ht="15.75" x14ac:dyDescent="0.25">
      <c r="A5" s="28" t="s">
        <v>113</v>
      </c>
      <c r="B5" s="29" t="s">
        <v>10</v>
      </c>
      <c r="C5" s="30" t="s">
        <v>76</v>
      </c>
      <c r="D5" s="30" t="s">
        <v>16</v>
      </c>
      <c r="E5" s="31" t="s">
        <v>15</v>
      </c>
      <c r="F5" s="30" t="s">
        <v>1</v>
      </c>
      <c r="G5" s="30" t="s">
        <v>2</v>
      </c>
      <c r="H5" s="30" t="s">
        <v>6</v>
      </c>
      <c r="I5" s="30" t="s">
        <v>79</v>
      </c>
      <c r="J5" s="30" t="s">
        <v>80</v>
      </c>
    </row>
    <row r="6" spans="1:13" x14ac:dyDescent="0.25">
      <c r="A6" s="1" t="s">
        <v>9</v>
      </c>
      <c r="B6" s="7" t="s">
        <v>61</v>
      </c>
      <c r="C6" s="4">
        <v>2500</v>
      </c>
      <c r="D6" s="4">
        <f>ROUND($C$6/1.5,-2)</f>
        <v>1700</v>
      </c>
      <c r="E6" s="4">
        <f>ROUND(D6/1.5,-2)</f>
        <v>1100</v>
      </c>
      <c r="F6" s="3">
        <v>15</v>
      </c>
      <c r="G6" s="4">
        <f>ROUND((F6*$M$8),-2)</f>
        <v>300</v>
      </c>
      <c r="H6" s="13">
        <f>ROUND((D6*(1-$M$10)),-2)</f>
        <v>700</v>
      </c>
      <c r="I6" s="13">
        <f t="shared" ref="I6:I11" si="0">ROUND((D6*($M$12/$M$11)),0)</f>
        <v>29</v>
      </c>
      <c r="J6" s="13">
        <f t="shared" ref="J6:J11" si="1">ROUND((D6*$M$13),-2)</f>
        <v>400</v>
      </c>
      <c r="L6" s="19"/>
    </row>
    <row r="7" spans="1:13" x14ac:dyDescent="0.25">
      <c r="A7" s="1" t="s">
        <v>11</v>
      </c>
      <c r="B7" s="12" t="s">
        <v>62</v>
      </c>
      <c r="C7" s="4">
        <v>9500</v>
      </c>
      <c r="D7" s="4">
        <v>9500</v>
      </c>
      <c r="E7" s="4">
        <f t="shared" ref="E7:E11" si="2">ROUND(D7/1.5,-2)</f>
        <v>6300</v>
      </c>
      <c r="F7" s="3">
        <v>25</v>
      </c>
      <c r="G7" s="4">
        <f t="shared" ref="G7:G11" si="3">ROUND((F7*$M$8),-2)</f>
        <v>500</v>
      </c>
      <c r="H7" s="13">
        <f>ROUND((D7*(1-$M$10)),-2)</f>
        <v>3800</v>
      </c>
      <c r="I7" s="13">
        <f t="shared" si="0"/>
        <v>163</v>
      </c>
      <c r="J7" s="13">
        <f t="shared" si="1"/>
        <v>2000</v>
      </c>
      <c r="L7" s="21" t="s">
        <v>7</v>
      </c>
      <c r="M7" s="23">
        <v>12</v>
      </c>
    </row>
    <row r="8" spans="1:13" x14ac:dyDescent="0.25">
      <c r="A8" s="1" t="s">
        <v>12</v>
      </c>
      <c r="B8" s="7" t="s">
        <v>65</v>
      </c>
      <c r="C8" s="4">
        <v>250000</v>
      </c>
      <c r="D8" s="4">
        <v>250000</v>
      </c>
      <c r="E8" s="4">
        <f t="shared" si="2"/>
        <v>166700</v>
      </c>
      <c r="F8" s="3">
        <v>25</v>
      </c>
      <c r="G8" s="4">
        <f t="shared" si="3"/>
        <v>500</v>
      </c>
      <c r="H8" s="13">
        <f t="shared" ref="H8:H11" si="4">ROUND((D8*(1-$M$10)),-2)</f>
        <v>100000</v>
      </c>
      <c r="I8" s="13">
        <f t="shared" si="0"/>
        <v>4286</v>
      </c>
      <c r="J8" s="13">
        <f t="shared" si="1"/>
        <v>52500</v>
      </c>
      <c r="L8" s="21" t="s">
        <v>2</v>
      </c>
      <c r="M8" s="24">
        <v>20</v>
      </c>
    </row>
    <row r="9" spans="1:13" x14ac:dyDescent="0.25">
      <c r="A9" s="1" t="s">
        <v>13</v>
      </c>
      <c r="B9" s="12" t="s">
        <v>64</v>
      </c>
      <c r="C9" s="4">
        <v>12500</v>
      </c>
      <c r="D9" s="4">
        <v>12500</v>
      </c>
      <c r="E9" s="4">
        <f t="shared" si="2"/>
        <v>8300</v>
      </c>
      <c r="F9" s="3">
        <v>60</v>
      </c>
      <c r="G9" s="4">
        <f t="shared" si="3"/>
        <v>1200</v>
      </c>
      <c r="H9" s="13">
        <f t="shared" si="4"/>
        <v>5000</v>
      </c>
      <c r="I9" s="13">
        <f t="shared" si="0"/>
        <v>214</v>
      </c>
      <c r="J9" s="13">
        <f t="shared" si="1"/>
        <v>2600</v>
      </c>
      <c r="L9" s="21" t="s">
        <v>78</v>
      </c>
      <c r="M9" s="25">
        <v>4.5999999999999996</v>
      </c>
    </row>
    <row r="10" spans="1:13" x14ac:dyDescent="0.25">
      <c r="A10" s="1" t="s">
        <v>14</v>
      </c>
      <c r="B10" s="12" t="s">
        <v>63</v>
      </c>
      <c r="C10" s="4">
        <v>35000</v>
      </c>
      <c r="D10" s="4">
        <v>35000</v>
      </c>
      <c r="E10" s="4">
        <f t="shared" si="2"/>
        <v>23300</v>
      </c>
      <c r="F10" s="3">
        <v>40</v>
      </c>
      <c r="G10" s="4">
        <f t="shared" si="3"/>
        <v>800</v>
      </c>
      <c r="H10" s="13">
        <f t="shared" si="4"/>
        <v>14000</v>
      </c>
      <c r="I10" s="13">
        <f t="shared" si="0"/>
        <v>600</v>
      </c>
      <c r="J10" s="13">
        <f t="shared" si="1"/>
        <v>7400</v>
      </c>
      <c r="L10" s="21" t="s">
        <v>82</v>
      </c>
      <c r="M10" s="26">
        <v>0.6</v>
      </c>
    </row>
    <row r="11" spans="1:13" x14ac:dyDescent="0.25">
      <c r="A11" s="1" t="s">
        <v>18</v>
      </c>
      <c r="B11" s="7" t="s">
        <v>73</v>
      </c>
      <c r="C11" s="4">
        <v>12500</v>
      </c>
      <c r="D11" s="4">
        <v>12500</v>
      </c>
      <c r="E11" s="4">
        <f t="shared" si="2"/>
        <v>8300</v>
      </c>
      <c r="F11" s="3">
        <v>60</v>
      </c>
      <c r="G11" s="4">
        <f t="shared" si="3"/>
        <v>1200</v>
      </c>
      <c r="H11" s="13">
        <f t="shared" si="4"/>
        <v>5000</v>
      </c>
      <c r="I11" s="13">
        <f t="shared" si="0"/>
        <v>214</v>
      </c>
      <c r="J11" s="13">
        <f t="shared" si="1"/>
        <v>2600</v>
      </c>
      <c r="L11" s="21" t="s">
        <v>77</v>
      </c>
      <c r="M11" s="23">
        <v>70</v>
      </c>
    </row>
    <row r="12" spans="1:13" x14ac:dyDescent="0.25">
      <c r="C12" s="4"/>
      <c r="D12" s="4"/>
      <c r="E12" s="4"/>
      <c r="F12" s="3"/>
      <c r="G12" s="4"/>
      <c r="H12" s="13"/>
      <c r="I12" s="13"/>
      <c r="J12" s="13"/>
      <c r="L12" s="22" t="s">
        <v>8</v>
      </c>
      <c r="M12" s="23">
        <v>1.2</v>
      </c>
    </row>
    <row r="13" spans="1:13" x14ac:dyDescent="0.25">
      <c r="A13" s="17" t="s">
        <v>112</v>
      </c>
      <c r="C13" s="4"/>
      <c r="D13" s="4"/>
      <c r="E13" s="4"/>
      <c r="F13" s="3"/>
      <c r="G13" s="4"/>
      <c r="H13" s="13"/>
      <c r="I13" s="13"/>
      <c r="J13" s="13"/>
      <c r="L13" s="21" t="s">
        <v>81</v>
      </c>
      <c r="M13" s="26">
        <v>0.21</v>
      </c>
    </row>
    <row r="14" spans="1:13" x14ac:dyDescent="0.25">
      <c r="A14" s="1" t="s">
        <v>0</v>
      </c>
      <c r="B14" s="11" t="s">
        <v>56</v>
      </c>
      <c r="C14" s="4">
        <v>43200</v>
      </c>
      <c r="D14" s="4">
        <f>ROUND(E14*$M$9,-2)</f>
        <v>220800</v>
      </c>
      <c r="E14" s="4">
        <f>ROUND((G14*$M$8),-2)</f>
        <v>48000</v>
      </c>
      <c r="F14" s="2">
        <v>120</v>
      </c>
      <c r="G14" s="4">
        <f>SUM(F14*M8)</f>
        <v>2400</v>
      </c>
      <c r="H14" s="13">
        <f>ROUND((D14*($M$10)),-2)</f>
        <v>132500</v>
      </c>
      <c r="I14" s="13">
        <f>ROUND((D14*($M$12/$M$11)),-2)</f>
        <v>3800</v>
      </c>
      <c r="J14" s="13">
        <f>ROUND((D14*$M$13),-2)</f>
        <v>46400</v>
      </c>
    </row>
    <row r="15" spans="1:13" x14ac:dyDescent="0.25">
      <c r="A15" s="1" t="s">
        <v>59</v>
      </c>
      <c r="B15" t="s">
        <v>57</v>
      </c>
      <c r="C15" s="4">
        <v>66640</v>
      </c>
      <c r="D15" s="4">
        <f>ROUND(E15*$M$9,-2)</f>
        <v>248400</v>
      </c>
      <c r="E15" s="4">
        <f>ROUND((G15*$M$8),-2)</f>
        <v>54000</v>
      </c>
      <c r="F15" s="2">
        <v>170</v>
      </c>
      <c r="G15" s="4">
        <f>ROUND((G14+(G14*(($M$7/100)))),-2)</f>
        <v>2700</v>
      </c>
      <c r="H15" s="13">
        <f>ROUND((D15*($M$10)),-2)</f>
        <v>149000</v>
      </c>
      <c r="I15" s="13">
        <f t="shared" ref="I15:I67" si="5">ROUND((D15*($M$12/$M$11)),-2)</f>
        <v>4300</v>
      </c>
      <c r="J15" s="13">
        <f>ROUND((D15*$M$13),-2)</f>
        <v>52200</v>
      </c>
      <c r="L15" s="5"/>
    </row>
    <row r="16" spans="1:13" x14ac:dyDescent="0.25">
      <c r="A16" s="1" t="s">
        <v>60</v>
      </c>
      <c r="B16" t="s">
        <v>58</v>
      </c>
      <c r="C16" s="4">
        <v>66640</v>
      </c>
      <c r="D16" s="4">
        <f>ROUND(E16*$M$9,-2)</f>
        <v>276000</v>
      </c>
      <c r="E16" s="4">
        <f>ROUND((G16*$M$8),-2)</f>
        <v>60000</v>
      </c>
      <c r="F16" s="2">
        <v>210</v>
      </c>
      <c r="G16" s="4">
        <f>ROUND((G15+(G15*(($M$7/100)))),-2)</f>
        <v>3000</v>
      </c>
      <c r="H16" s="13">
        <f>ROUND((D16*($M$10)),-2)</f>
        <v>165600</v>
      </c>
      <c r="I16" s="13">
        <f t="shared" si="5"/>
        <v>4700</v>
      </c>
      <c r="J16" s="13">
        <f>ROUND((D16*$M$13),-2)</f>
        <v>58000</v>
      </c>
      <c r="L16" s="5"/>
    </row>
    <row r="17" spans="1:12" x14ac:dyDescent="0.25">
      <c r="B17"/>
      <c r="C17" s="4"/>
      <c r="D17" s="4"/>
      <c r="E17" s="4"/>
      <c r="G17" s="4"/>
      <c r="H17" s="13"/>
      <c r="I17" s="13"/>
      <c r="J17" s="13"/>
      <c r="L17" s="5"/>
    </row>
    <row r="18" spans="1:12" x14ac:dyDescent="0.25">
      <c r="A18" s="1" t="s">
        <v>53</v>
      </c>
      <c r="B18" t="s">
        <v>74</v>
      </c>
      <c r="C18" s="4">
        <v>123540</v>
      </c>
      <c r="D18" s="4">
        <f t="shared" ref="D18:D23" si="6">ROUND(E18*$M$9,-2)</f>
        <v>312800</v>
      </c>
      <c r="E18" s="4">
        <f t="shared" ref="E18:E23" si="7">ROUND((G18*$M$8),-2)</f>
        <v>68000</v>
      </c>
      <c r="F18" s="2">
        <v>275</v>
      </c>
      <c r="G18" s="4">
        <f>ROUND((G16+(G16*(($M$7/100)))),-2)</f>
        <v>3400</v>
      </c>
      <c r="H18" s="13">
        <f t="shared" ref="H18:H23" si="8">ROUND((D18*($M$10)),-2)</f>
        <v>187700</v>
      </c>
      <c r="I18" s="13">
        <f t="shared" si="5"/>
        <v>5400</v>
      </c>
      <c r="J18" s="13">
        <f t="shared" ref="J18:J23" si="9">ROUND((D18*$M$13),-2)</f>
        <v>65700</v>
      </c>
      <c r="L18" s="5"/>
    </row>
    <row r="19" spans="1:12" x14ac:dyDescent="0.25">
      <c r="A19" s="1" t="s">
        <v>54</v>
      </c>
      <c r="B19" t="s">
        <v>75</v>
      </c>
      <c r="C19" s="4">
        <v>150475</v>
      </c>
      <c r="D19" s="4">
        <f t="shared" si="6"/>
        <v>349600</v>
      </c>
      <c r="E19" s="4">
        <f t="shared" si="7"/>
        <v>76000</v>
      </c>
      <c r="F19" s="2">
        <v>290</v>
      </c>
      <c r="G19" s="4">
        <f>ROUND((G18+(G18*(($M$7/100)))),-2)</f>
        <v>3800</v>
      </c>
      <c r="H19" s="13">
        <f t="shared" si="8"/>
        <v>209800</v>
      </c>
      <c r="I19" s="13">
        <f t="shared" si="5"/>
        <v>6000</v>
      </c>
      <c r="J19" s="13">
        <f t="shared" si="9"/>
        <v>73400</v>
      </c>
    </row>
    <row r="20" spans="1:12" x14ac:dyDescent="0.25">
      <c r="A20" s="1" t="s">
        <v>50</v>
      </c>
      <c r="B20" t="s">
        <v>46</v>
      </c>
      <c r="C20" s="4">
        <v>0</v>
      </c>
      <c r="D20" s="4">
        <f t="shared" si="6"/>
        <v>395600</v>
      </c>
      <c r="E20" s="4">
        <f t="shared" si="7"/>
        <v>86000</v>
      </c>
      <c r="F20" s="2">
        <v>325</v>
      </c>
      <c r="G20" s="4">
        <f>ROUND((G19+(G19*(($M$7/100)))),-2)</f>
        <v>4300</v>
      </c>
      <c r="H20" s="13">
        <f t="shared" si="8"/>
        <v>237400</v>
      </c>
      <c r="I20" s="13">
        <f t="shared" si="5"/>
        <v>6800</v>
      </c>
      <c r="J20" s="13">
        <f t="shared" si="9"/>
        <v>83100</v>
      </c>
      <c r="L20" s="5"/>
    </row>
    <row r="21" spans="1:12" x14ac:dyDescent="0.25">
      <c r="A21" s="1" t="s">
        <v>51</v>
      </c>
      <c r="B21" t="s">
        <v>47</v>
      </c>
      <c r="C21" s="4">
        <v>0</v>
      </c>
      <c r="D21" s="4">
        <f t="shared" si="6"/>
        <v>441600</v>
      </c>
      <c r="E21" s="4">
        <f t="shared" si="7"/>
        <v>96000</v>
      </c>
      <c r="F21" s="2">
        <v>345</v>
      </c>
      <c r="G21" s="4">
        <f>ROUND((G20+(G20*(($M$7/100)))),-2)</f>
        <v>4800</v>
      </c>
      <c r="H21" s="13">
        <f t="shared" si="8"/>
        <v>265000</v>
      </c>
      <c r="I21" s="13">
        <f t="shared" si="5"/>
        <v>7600</v>
      </c>
      <c r="J21" s="13">
        <f t="shared" si="9"/>
        <v>92700</v>
      </c>
      <c r="L21" s="5"/>
    </row>
    <row r="22" spans="1:12" x14ac:dyDescent="0.25">
      <c r="A22" s="1" t="s">
        <v>52</v>
      </c>
      <c r="B22" t="s">
        <v>48</v>
      </c>
      <c r="C22" s="4">
        <v>150475</v>
      </c>
      <c r="D22" s="4">
        <f t="shared" si="6"/>
        <v>496800</v>
      </c>
      <c r="E22" s="4">
        <f t="shared" si="7"/>
        <v>108000</v>
      </c>
      <c r="F22" s="2">
        <v>365</v>
      </c>
      <c r="G22" s="4">
        <f>ROUND((G21+(G21*(($M$7/100)))),-2)</f>
        <v>5400</v>
      </c>
      <c r="H22" s="13">
        <f t="shared" si="8"/>
        <v>298100</v>
      </c>
      <c r="I22" s="13">
        <f t="shared" si="5"/>
        <v>8500</v>
      </c>
      <c r="J22" s="13">
        <f t="shared" si="9"/>
        <v>104300</v>
      </c>
    </row>
    <row r="23" spans="1:12" x14ac:dyDescent="0.25">
      <c r="A23" s="1" t="s">
        <v>55</v>
      </c>
      <c r="B23" t="s">
        <v>49</v>
      </c>
      <c r="C23" s="4">
        <v>196560</v>
      </c>
      <c r="D23" s="4">
        <f t="shared" si="6"/>
        <v>552000</v>
      </c>
      <c r="E23" s="4">
        <f t="shared" si="7"/>
        <v>120000</v>
      </c>
      <c r="F23" s="2">
        <v>390</v>
      </c>
      <c r="G23" s="4">
        <f>ROUND((G22+(G22*(($M$7/100)))),-2)</f>
        <v>6000</v>
      </c>
      <c r="H23" s="13">
        <f t="shared" si="8"/>
        <v>331200</v>
      </c>
      <c r="I23" s="13">
        <f t="shared" si="5"/>
        <v>9500</v>
      </c>
      <c r="J23" s="13">
        <f t="shared" si="9"/>
        <v>115900</v>
      </c>
    </row>
    <row r="24" spans="1:12" x14ac:dyDescent="0.25">
      <c r="B24"/>
      <c r="C24" s="4"/>
      <c r="D24" s="4"/>
      <c r="E24" s="4"/>
      <c r="G24" s="4"/>
      <c r="H24" s="13"/>
      <c r="I24" s="13"/>
      <c r="J24" s="13"/>
    </row>
    <row r="25" spans="1:12" x14ac:dyDescent="0.25">
      <c r="A25" s="5" t="s">
        <v>5</v>
      </c>
      <c r="B25" s="10" t="s">
        <v>19</v>
      </c>
      <c r="C25" s="4">
        <v>1068000</v>
      </c>
      <c r="D25" s="4">
        <f t="shared" ref="D25:D30" si="10">ROUND(E25*$M$9,-2)</f>
        <v>616400</v>
      </c>
      <c r="E25" s="4">
        <f t="shared" ref="E25:E30" si="11">ROUND((G25*$M$8),-2)</f>
        <v>134000</v>
      </c>
      <c r="F25" s="2">
        <v>475</v>
      </c>
      <c r="G25" s="4">
        <f>ROUND((G23+(G23*(($M$7/100)))),-2)</f>
        <v>6700</v>
      </c>
      <c r="H25" s="13">
        <f t="shared" ref="H25:H30" si="12">ROUND((D25*($M$10)),-2)</f>
        <v>369800</v>
      </c>
      <c r="I25" s="13">
        <f t="shared" si="5"/>
        <v>10600</v>
      </c>
      <c r="J25" s="13">
        <f t="shared" ref="J25:J30" si="13">ROUND((D25*$M$13),-2)</f>
        <v>129400</v>
      </c>
    </row>
    <row r="26" spans="1:12" x14ac:dyDescent="0.25">
      <c r="A26" s="1" t="s">
        <v>20</v>
      </c>
      <c r="B26" t="s">
        <v>21</v>
      </c>
      <c r="C26" s="4">
        <v>1260590</v>
      </c>
      <c r="D26" s="4">
        <f t="shared" si="10"/>
        <v>690000</v>
      </c>
      <c r="E26" s="4">
        <f t="shared" si="11"/>
        <v>150000</v>
      </c>
      <c r="F26" s="2">
        <v>490</v>
      </c>
      <c r="G26" s="4">
        <f>ROUND((G25+(G25*(($M$7/100)))),-2)</f>
        <v>7500</v>
      </c>
      <c r="H26" s="13">
        <f t="shared" si="12"/>
        <v>414000</v>
      </c>
      <c r="I26" s="13">
        <f t="shared" si="5"/>
        <v>11800</v>
      </c>
      <c r="J26" s="13">
        <f t="shared" si="13"/>
        <v>144900</v>
      </c>
    </row>
    <row r="27" spans="1:12" x14ac:dyDescent="0.25">
      <c r="A27" s="5" t="s">
        <v>31</v>
      </c>
      <c r="B27" s="10" t="s">
        <v>24</v>
      </c>
      <c r="C27" s="4">
        <v>0</v>
      </c>
      <c r="D27" s="4">
        <f t="shared" si="10"/>
        <v>772800</v>
      </c>
      <c r="E27" s="4">
        <f t="shared" si="11"/>
        <v>168000</v>
      </c>
      <c r="F27" s="2">
        <v>545</v>
      </c>
      <c r="G27" s="4">
        <f>ROUND((G26+(G26*(($M$7/100)))),-2)</f>
        <v>8400</v>
      </c>
      <c r="H27" s="13">
        <f t="shared" si="12"/>
        <v>463700</v>
      </c>
      <c r="I27" s="13">
        <f t="shared" si="5"/>
        <v>13200</v>
      </c>
      <c r="J27" s="13">
        <f t="shared" si="13"/>
        <v>162300</v>
      </c>
    </row>
    <row r="28" spans="1:12" x14ac:dyDescent="0.25">
      <c r="A28" s="5" t="s">
        <v>30</v>
      </c>
      <c r="B28" s="10" t="s">
        <v>25</v>
      </c>
      <c r="C28" s="8">
        <v>0</v>
      </c>
      <c r="D28" s="4">
        <f t="shared" si="10"/>
        <v>864800</v>
      </c>
      <c r="E28" s="4">
        <f t="shared" si="11"/>
        <v>188000</v>
      </c>
      <c r="F28" s="2">
        <v>590</v>
      </c>
      <c r="G28" s="4">
        <f>ROUND((G27+(G27*(($M$7/100)))),-2)</f>
        <v>9400</v>
      </c>
      <c r="H28" s="13">
        <f t="shared" si="12"/>
        <v>518900</v>
      </c>
      <c r="I28" s="13">
        <f t="shared" si="5"/>
        <v>14800</v>
      </c>
      <c r="J28" s="13">
        <f t="shared" si="13"/>
        <v>181600</v>
      </c>
    </row>
    <row r="29" spans="1:12" x14ac:dyDescent="0.25">
      <c r="A29" s="5" t="s">
        <v>29</v>
      </c>
      <c r="B29" s="10" t="s">
        <v>26</v>
      </c>
      <c r="C29" s="8">
        <v>1186500</v>
      </c>
      <c r="D29" s="4">
        <f t="shared" si="10"/>
        <v>966000</v>
      </c>
      <c r="E29" s="4">
        <f t="shared" si="11"/>
        <v>210000</v>
      </c>
      <c r="F29" s="2">
        <v>625</v>
      </c>
      <c r="G29" s="4">
        <f>ROUND((G28+(G28*(($M$7/100)))),-2)</f>
        <v>10500</v>
      </c>
      <c r="H29" s="13">
        <f t="shared" si="12"/>
        <v>579600</v>
      </c>
      <c r="I29" s="13">
        <f t="shared" si="5"/>
        <v>16600</v>
      </c>
      <c r="J29" s="13">
        <f t="shared" si="13"/>
        <v>202900</v>
      </c>
    </row>
    <row r="30" spans="1:12" x14ac:dyDescent="0.25">
      <c r="A30" s="1" t="s">
        <v>22</v>
      </c>
      <c r="B30" t="s">
        <v>27</v>
      </c>
      <c r="C30" s="8">
        <v>1376100</v>
      </c>
      <c r="D30" s="4">
        <f t="shared" si="10"/>
        <v>1085600</v>
      </c>
      <c r="E30" s="4">
        <f t="shared" si="11"/>
        <v>236000</v>
      </c>
      <c r="F30" s="2">
        <v>660</v>
      </c>
      <c r="G30" s="4">
        <f>ROUND((G29+(G29*(($M$7/100)))),-2)</f>
        <v>11800</v>
      </c>
      <c r="H30" s="13">
        <f t="shared" si="12"/>
        <v>651400</v>
      </c>
      <c r="I30" s="13">
        <f t="shared" si="5"/>
        <v>18600</v>
      </c>
      <c r="J30" s="13">
        <f t="shared" si="13"/>
        <v>228000</v>
      </c>
    </row>
    <row r="31" spans="1:12" x14ac:dyDescent="0.25">
      <c r="B31"/>
      <c r="C31" s="8"/>
      <c r="D31" s="4"/>
      <c r="E31" s="4"/>
      <c r="G31" s="4"/>
      <c r="H31" s="13"/>
      <c r="I31" s="13"/>
      <c r="J31" s="13"/>
    </row>
    <row r="32" spans="1:12" x14ac:dyDescent="0.25">
      <c r="A32" s="5" t="s">
        <v>42</v>
      </c>
      <c r="B32" t="s">
        <v>35</v>
      </c>
      <c r="C32" s="8">
        <v>0</v>
      </c>
      <c r="D32" s="4">
        <f>ROUND(E32*$M$9,-2)</f>
        <v>1214400</v>
      </c>
      <c r="E32" s="4">
        <f>ROUND((G32*$M$8),-2)</f>
        <v>264000</v>
      </c>
      <c r="F32" s="9">
        <v>60</v>
      </c>
      <c r="G32" s="4">
        <f>ROUND((G30+(G30*(($M$7/100)))),-2)</f>
        <v>13200</v>
      </c>
      <c r="H32" s="13">
        <f>ROUND((D32*($M$10)),-2)</f>
        <v>728600</v>
      </c>
      <c r="I32" s="13">
        <f t="shared" si="5"/>
        <v>20800</v>
      </c>
      <c r="J32" s="13">
        <f>ROUND((D32*$M$13),-2)</f>
        <v>255000</v>
      </c>
    </row>
    <row r="33" spans="1:13" x14ac:dyDescent="0.25">
      <c r="A33" s="5"/>
      <c r="B33"/>
      <c r="C33" s="8"/>
      <c r="D33" s="4"/>
      <c r="E33" s="4"/>
      <c r="F33" s="9"/>
      <c r="G33" s="4"/>
      <c r="H33" s="13"/>
      <c r="I33" s="13"/>
      <c r="J33" s="13"/>
    </row>
    <row r="34" spans="1:13" x14ac:dyDescent="0.25">
      <c r="A34" s="5" t="s">
        <v>3</v>
      </c>
      <c r="B34" t="s">
        <v>37</v>
      </c>
      <c r="C34" s="8">
        <v>263040</v>
      </c>
      <c r="D34" s="4">
        <f t="shared" ref="D34:D40" si="14">ROUND(E34*$M$9,-2)</f>
        <v>1214400</v>
      </c>
      <c r="E34" s="4">
        <f t="shared" ref="E34:E40" si="15">ROUND((G34*$M$8),-2)</f>
        <v>264000</v>
      </c>
      <c r="F34" s="2">
        <v>700</v>
      </c>
      <c r="G34" s="4">
        <f>ROUND((G30+(G30*(($M$7/100)))),-2)</f>
        <v>13200</v>
      </c>
      <c r="H34" s="13">
        <f t="shared" ref="H34:H40" si="16">ROUND((D34*($M$10)),-2)</f>
        <v>728600</v>
      </c>
      <c r="I34" s="13">
        <f t="shared" si="5"/>
        <v>20800</v>
      </c>
      <c r="J34" s="13">
        <f t="shared" ref="J34:J40" si="17">ROUND((D34*$M$13),-2)</f>
        <v>255000</v>
      </c>
    </row>
    <row r="35" spans="1:13" x14ac:dyDescent="0.25">
      <c r="A35" s="5" t="s">
        <v>44</v>
      </c>
      <c r="B35" t="s">
        <v>38</v>
      </c>
      <c r="C35" s="8">
        <v>318866</v>
      </c>
      <c r="D35" s="4">
        <f t="shared" si="14"/>
        <v>1361600</v>
      </c>
      <c r="E35" s="4">
        <f t="shared" si="15"/>
        <v>296000</v>
      </c>
      <c r="F35" s="2">
        <v>750</v>
      </c>
      <c r="G35" s="4">
        <f t="shared" ref="G35:G40" si="18">ROUND((G34+(G34*(($M$7/100)))),-2)</f>
        <v>14800</v>
      </c>
      <c r="H35" s="13">
        <f t="shared" si="16"/>
        <v>817000</v>
      </c>
      <c r="I35" s="13">
        <f t="shared" si="5"/>
        <v>23300</v>
      </c>
      <c r="J35" s="13">
        <f t="shared" si="17"/>
        <v>285900</v>
      </c>
    </row>
    <row r="36" spans="1:13" x14ac:dyDescent="0.25">
      <c r="A36" s="5" t="s">
        <v>40</v>
      </c>
      <c r="B36" t="s">
        <v>32</v>
      </c>
      <c r="C36" s="8">
        <v>0</v>
      </c>
      <c r="D36" s="4">
        <f t="shared" si="14"/>
        <v>1527200</v>
      </c>
      <c r="E36" s="4">
        <f t="shared" si="15"/>
        <v>332000</v>
      </c>
      <c r="F36" s="2">
        <v>800</v>
      </c>
      <c r="G36" s="4">
        <f t="shared" si="18"/>
        <v>16600</v>
      </c>
      <c r="H36" s="13">
        <f t="shared" si="16"/>
        <v>916300</v>
      </c>
      <c r="I36" s="13">
        <f t="shared" si="5"/>
        <v>26200</v>
      </c>
      <c r="J36" s="13">
        <f t="shared" si="17"/>
        <v>320700</v>
      </c>
    </row>
    <row r="37" spans="1:13" x14ac:dyDescent="0.25">
      <c r="A37" s="5" t="s">
        <v>45</v>
      </c>
      <c r="B37" t="s">
        <v>33</v>
      </c>
      <c r="C37" s="8">
        <v>0</v>
      </c>
      <c r="D37" s="4">
        <f t="shared" si="14"/>
        <v>1711200</v>
      </c>
      <c r="E37" s="4">
        <f t="shared" si="15"/>
        <v>372000</v>
      </c>
      <c r="F37" s="2">
        <v>850</v>
      </c>
      <c r="G37" s="4">
        <f t="shared" si="18"/>
        <v>18600</v>
      </c>
      <c r="H37" s="13">
        <f t="shared" si="16"/>
        <v>1026700</v>
      </c>
      <c r="I37" s="13">
        <f t="shared" si="5"/>
        <v>29300</v>
      </c>
      <c r="J37" s="13">
        <f t="shared" si="17"/>
        <v>359400</v>
      </c>
    </row>
    <row r="38" spans="1:13" x14ac:dyDescent="0.25">
      <c r="A38" s="5" t="s">
        <v>41</v>
      </c>
      <c r="B38" t="s">
        <v>34</v>
      </c>
      <c r="C38" s="8">
        <v>318860</v>
      </c>
      <c r="D38" s="4">
        <f t="shared" si="14"/>
        <v>1913600</v>
      </c>
      <c r="E38" s="4">
        <f t="shared" si="15"/>
        <v>416000</v>
      </c>
      <c r="F38" s="2">
        <v>900</v>
      </c>
      <c r="G38" s="4">
        <f t="shared" si="18"/>
        <v>20800</v>
      </c>
      <c r="H38" s="13">
        <f t="shared" si="16"/>
        <v>1148200</v>
      </c>
      <c r="I38" s="13">
        <f t="shared" si="5"/>
        <v>32800</v>
      </c>
      <c r="J38" s="13">
        <f t="shared" si="17"/>
        <v>401900</v>
      </c>
    </row>
    <row r="39" spans="1:13" x14ac:dyDescent="0.25">
      <c r="A39" s="5" t="s">
        <v>43</v>
      </c>
      <c r="B39" t="s">
        <v>36</v>
      </c>
      <c r="C39" s="8">
        <v>0</v>
      </c>
      <c r="D39" s="4">
        <f t="shared" si="14"/>
        <v>2143600</v>
      </c>
      <c r="E39" s="4">
        <f t="shared" si="15"/>
        <v>466000</v>
      </c>
      <c r="F39" s="2">
        <v>950</v>
      </c>
      <c r="G39" s="4">
        <f t="shared" si="18"/>
        <v>23300</v>
      </c>
      <c r="H39" s="13">
        <f t="shared" si="16"/>
        <v>1286200</v>
      </c>
      <c r="I39" s="13">
        <f t="shared" si="5"/>
        <v>36700</v>
      </c>
      <c r="J39" s="13">
        <f t="shared" si="17"/>
        <v>450200</v>
      </c>
    </row>
    <row r="40" spans="1:13" x14ac:dyDescent="0.25">
      <c r="A40" s="5" t="s">
        <v>4</v>
      </c>
      <c r="B40" t="s">
        <v>39</v>
      </c>
      <c r="C40" s="8">
        <v>392040</v>
      </c>
      <c r="D40" s="4">
        <f t="shared" si="14"/>
        <v>2401200</v>
      </c>
      <c r="E40" s="4">
        <f t="shared" si="15"/>
        <v>522000</v>
      </c>
      <c r="F40" s="2">
        <v>1000</v>
      </c>
      <c r="G40" s="4">
        <f t="shared" si="18"/>
        <v>26100</v>
      </c>
      <c r="H40" s="13">
        <f t="shared" si="16"/>
        <v>1440700</v>
      </c>
      <c r="I40" s="13">
        <f t="shared" si="5"/>
        <v>41200</v>
      </c>
      <c r="J40" s="13">
        <f t="shared" si="17"/>
        <v>504300</v>
      </c>
    </row>
    <row r="41" spans="1:13" x14ac:dyDescent="0.25">
      <c r="C41" s="8"/>
      <c r="D41" s="4"/>
      <c r="E41" s="4"/>
      <c r="F41" s="9"/>
      <c r="G41" s="4"/>
      <c r="H41" s="13"/>
      <c r="I41" s="13"/>
      <c r="J41" s="13"/>
    </row>
    <row r="42" spans="1:13" x14ac:dyDescent="0.25">
      <c r="A42" s="1" t="s">
        <v>23</v>
      </c>
      <c r="B42" t="s">
        <v>28</v>
      </c>
      <c r="C42" s="6">
        <v>0</v>
      </c>
      <c r="D42" s="4">
        <f>ROUND(E42*$M$9,-2)</f>
        <v>2686400</v>
      </c>
      <c r="E42" s="4">
        <f>ROUND((G42*$M$8),-2)</f>
        <v>584000</v>
      </c>
      <c r="F42" s="2">
        <v>1150</v>
      </c>
      <c r="G42" s="4">
        <f>ROUND((G40+(G40*(($M$7/100)))),-2)</f>
        <v>29200</v>
      </c>
      <c r="H42" s="13">
        <f>ROUND((D42*($M$10)),-2)</f>
        <v>1611800</v>
      </c>
      <c r="I42" s="13">
        <f t="shared" si="5"/>
        <v>46100</v>
      </c>
      <c r="J42" s="13">
        <f>ROUND((D42*$M$13),-2)</f>
        <v>564100</v>
      </c>
    </row>
    <row r="43" spans="1:13" x14ac:dyDescent="0.25">
      <c r="B43"/>
      <c r="C43" s="6"/>
      <c r="D43" s="4"/>
      <c r="E43" s="4"/>
      <c r="G43" s="4"/>
      <c r="H43" s="13"/>
      <c r="I43" s="13"/>
      <c r="J43" s="13"/>
    </row>
    <row r="44" spans="1:13" x14ac:dyDescent="0.25">
      <c r="A44" s="17" t="s">
        <v>108</v>
      </c>
      <c r="C44" s="6"/>
      <c r="D44" s="4"/>
      <c r="E44" s="4"/>
      <c r="G44" s="4"/>
      <c r="H44" s="13"/>
      <c r="I44" s="13"/>
      <c r="J44" s="13"/>
    </row>
    <row r="45" spans="1:13" x14ac:dyDescent="0.25">
      <c r="A45" s="1" t="s">
        <v>71</v>
      </c>
      <c r="B45" t="s">
        <v>66</v>
      </c>
      <c r="C45" s="6">
        <v>0</v>
      </c>
      <c r="D45" s="4">
        <f>ROUND((E45*$M$9),-2)</f>
        <v>1035000</v>
      </c>
      <c r="E45" s="4">
        <f t="shared" ref="E45:E67" si="19">ROUND((G45*$M$8),-2)</f>
        <v>225000</v>
      </c>
      <c r="F45" s="2">
        <v>45</v>
      </c>
      <c r="G45" s="4">
        <f>SUM(F45*$M$46)</f>
        <v>11250</v>
      </c>
      <c r="H45" s="13">
        <f t="shared" ref="H45:H67" si="20">ROUND((D45*($M$10)),-2)</f>
        <v>621000</v>
      </c>
      <c r="I45" s="13">
        <f t="shared" si="5"/>
        <v>17700</v>
      </c>
      <c r="J45" s="13">
        <f t="shared" ref="J45:J67" si="21">ROUND((D45*$M$13),-2)</f>
        <v>217400</v>
      </c>
      <c r="L45" s="21" t="s">
        <v>105</v>
      </c>
      <c r="M45" s="26">
        <v>2</v>
      </c>
    </row>
    <row r="46" spans="1:13" x14ac:dyDescent="0.25">
      <c r="A46" s="1" t="s">
        <v>98</v>
      </c>
      <c r="B46" t="s">
        <v>67</v>
      </c>
      <c r="C46" s="6">
        <v>0</v>
      </c>
      <c r="D46" s="4">
        <f t="shared" ref="D46:D47" si="22">ROUND((E46*$M$9),-2)</f>
        <v>2070000</v>
      </c>
      <c r="E46" s="4">
        <f t="shared" si="19"/>
        <v>450000</v>
      </c>
      <c r="F46" s="2">
        <v>100</v>
      </c>
      <c r="G46" s="4">
        <f>ROUND((G45+(G45*(($M$47/100)))),-2)</f>
        <v>22500</v>
      </c>
      <c r="H46" s="13">
        <f t="shared" si="20"/>
        <v>1242000</v>
      </c>
      <c r="I46" s="13">
        <f t="shared" si="5"/>
        <v>35500</v>
      </c>
      <c r="J46" s="13">
        <f t="shared" si="21"/>
        <v>434700</v>
      </c>
      <c r="L46" s="21" t="s">
        <v>106</v>
      </c>
      <c r="M46" s="27">
        <v>250</v>
      </c>
    </row>
    <row r="47" spans="1:13" x14ac:dyDescent="0.25">
      <c r="A47" s="5" t="s">
        <v>97</v>
      </c>
      <c r="B47" t="s">
        <v>68</v>
      </c>
      <c r="C47" s="6">
        <v>0</v>
      </c>
      <c r="D47" s="4">
        <f t="shared" si="22"/>
        <v>4140000</v>
      </c>
      <c r="E47" s="4">
        <f t="shared" si="19"/>
        <v>900000</v>
      </c>
      <c r="F47" s="2">
        <v>130</v>
      </c>
      <c r="G47" s="4">
        <f>ROUND((G46+(G46*(($M$47/100)))),-2)</f>
        <v>45000</v>
      </c>
      <c r="H47" s="13">
        <f t="shared" si="20"/>
        <v>2484000</v>
      </c>
      <c r="I47" s="13">
        <f t="shared" si="5"/>
        <v>71000</v>
      </c>
      <c r="J47" s="13">
        <f t="shared" si="21"/>
        <v>869400</v>
      </c>
      <c r="L47" s="21" t="s">
        <v>7</v>
      </c>
      <c r="M47" s="23">
        <v>100</v>
      </c>
    </row>
    <row r="48" spans="1:13" x14ac:dyDescent="0.25">
      <c r="A48" s="5"/>
      <c r="B48"/>
      <c r="C48" s="6"/>
      <c r="D48" s="4"/>
      <c r="E48" s="4"/>
      <c r="G48" s="4"/>
      <c r="H48" s="13"/>
      <c r="I48" s="13"/>
      <c r="J48" s="13"/>
    </row>
    <row r="49" spans="1:10" x14ac:dyDescent="0.25">
      <c r="A49" s="18" t="s">
        <v>107</v>
      </c>
      <c r="B49"/>
      <c r="C49" s="6"/>
      <c r="D49" s="4"/>
      <c r="E49" s="4"/>
      <c r="G49" s="4"/>
      <c r="H49" s="13"/>
      <c r="I49" s="13"/>
      <c r="J49" s="13"/>
    </row>
    <row r="50" spans="1:10" x14ac:dyDescent="0.25">
      <c r="A50" s="1" t="s">
        <v>72</v>
      </c>
      <c r="B50" t="s">
        <v>69</v>
      </c>
      <c r="C50" s="6">
        <v>0</v>
      </c>
      <c r="D50" s="4">
        <f t="shared" ref="D50:D67" si="23">ROUND((G50*$M$8*1.5),-2)</f>
        <v>48000</v>
      </c>
      <c r="E50" s="4">
        <f t="shared" si="19"/>
        <v>32000</v>
      </c>
      <c r="F50" s="2">
        <v>80</v>
      </c>
      <c r="G50" s="4">
        <f>SUM(F50*$M$8)</f>
        <v>1600</v>
      </c>
      <c r="H50" s="13">
        <f t="shared" si="20"/>
        <v>28800</v>
      </c>
      <c r="I50" s="13">
        <f t="shared" si="5"/>
        <v>800</v>
      </c>
      <c r="J50" s="13">
        <f t="shared" si="21"/>
        <v>10100</v>
      </c>
    </row>
    <row r="51" spans="1:10" x14ac:dyDescent="0.25">
      <c r="A51" s="1" t="s">
        <v>17</v>
      </c>
      <c r="B51" t="s">
        <v>70</v>
      </c>
      <c r="C51" s="6">
        <v>0</v>
      </c>
      <c r="D51" s="4">
        <f t="shared" si="23"/>
        <v>27000</v>
      </c>
      <c r="E51" s="4">
        <f t="shared" si="19"/>
        <v>18000</v>
      </c>
      <c r="F51" s="2">
        <v>45</v>
      </c>
      <c r="G51" s="4">
        <f>SUM(F51*$M$8)</f>
        <v>900</v>
      </c>
      <c r="H51" s="13">
        <f t="shared" si="20"/>
        <v>16200</v>
      </c>
      <c r="I51" s="13">
        <f t="shared" si="5"/>
        <v>500</v>
      </c>
      <c r="J51" s="13">
        <f t="shared" si="21"/>
        <v>5700</v>
      </c>
    </row>
    <row r="52" spans="1:10" x14ac:dyDescent="0.25">
      <c r="B52"/>
      <c r="C52" s="6"/>
      <c r="D52" s="4"/>
      <c r="E52" s="4"/>
      <c r="G52" s="4"/>
      <c r="H52" s="13"/>
      <c r="I52" s="13"/>
      <c r="J52" s="13"/>
    </row>
    <row r="53" spans="1:10" x14ac:dyDescent="0.25">
      <c r="A53" s="17" t="s">
        <v>109</v>
      </c>
      <c r="C53" s="6"/>
      <c r="D53" s="4"/>
      <c r="E53" s="4"/>
      <c r="G53" s="4"/>
      <c r="H53" s="13"/>
      <c r="I53" s="13"/>
      <c r="J53" s="13"/>
    </row>
    <row r="54" spans="1:10" x14ac:dyDescent="0.25">
      <c r="A54" s="1" t="s">
        <v>102</v>
      </c>
      <c r="B54" s="7" t="s">
        <v>84</v>
      </c>
      <c r="C54" s="6">
        <v>0</v>
      </c>
      <c r="D54" s="4">
        <f t="shared" si="23"/>
        <v>27000</v>
      </c>
      <c r="E54" s="4">
        <f t="shared" si="19"/>
        <v>18000</v>
      </c>
      <c r="F54" s="2">
        <v>45</v>
      </c>
      <c r="G54" s="4">
        <f t="shared" ref="G54:G67" si="24">SUM(F54*$M$8)</f>
        <v>900</v>
      </c>
      <c r="H54" s="13">
        <f t="shared" si="20"/>
        <v>16200</v>
      </c>
      <c r="I54" s="13">
        <f t="shared" si="5"/>
        <v>500</v>
      </c>
      <c r="J54" s="13">
        <f t="shared" si="21"/>
        <v>5700</v>
      </c>
    </row>
    <row r="55" spans="1:10" x14ac:dyDescent="0.25">
      <c r="A55" s="1" t="s">
        <v>103</v>
      </c>
      <c r="B55" s="7" t="s">
        <v>85</v>
      </c>
      <c r="C55" s="6">
        <v>0</v>
      </c>
      <c r="D55" s="4">
        <f t="shared" si="23"/>
        <v>105000</v>
      </c>
      <c r="E55" s="4">
        <f t="shared" si="19"/>
        <v>70000</v>
      </c>
      <c r="F55" s="2">
        <v>175</v>
      </c>
      <c r="G55" s="4">
        <f t="shared" si="24"/>
        <v>3500</v>
      </c>
      <c r="H55" s="13">
        <f t="shared" si="20"/>
        <v>63000</v>
      </c>
      <c r="I55" s="13">
        <f t="shared" si="5"/>
        <v>1800</v>
      </c>
      <c r="J55" s="13">
        <f t="shared" si="21"/>
        <v>22100</v>
      </c>
    </row>
    <row r="56" spans="1:10" x14ac:dyDescent="0.25">
      <c r="A56" s="1" t="s">
        <v>104</v>
      </c>
      <c r="B56" s="7" t="s">
        <v>86</v>
      </c>
      <c r="C56" s="6">
        <v>0</v>
      </c>
      <c r="D56" s="4">
        <f t="shared" si="23"/>
        <v>105000</v>
      </c>
      <c r="E56" s="4">
        <f t="shared" si="19"/>
        <v>70000</v>
      </c>
      <c r="F56" s="2">
        <v>175</v>
      </c>
      <c r="G56" s="4">
        <f t="shared" si="24"/>
        <v>3500</v>
      </c>
      <c r="H56" s="13">
        <f t="shared" si="20"/>
        <v>63000</v>
      </c>
      <c r="I56" s="13">
        <f t="shared" si="5"/>
        <v>1800</v>
      </c>
      <c r="J56" s="13">
        <f t="shared" si="21"/>
        <v>22100</v>
      </c>
    </row>
    <row r="57" spans="1:10" x14ac:dyDescent="0.25">
      <c r="A57" s="1" t="s">
        <v>104</v>
      </c>
      <c r="B57" s="7" t="s">
        <v>87</v>
      </c>
      <c r="C57" s="6">
        <v>0</v>
      </c>
      <c r="D57" s="4">
        <f t="shared" si="23"/>
        <v>105000</v>
      </c>
      <c r="E57" s="4">
        <f t="shared" si="19"/>
        <v>70000</v>
      </c>
      <c r="F57" s="2">
        <v>175</v>
      </c>
      <c r="G57" s="4">
        <f t="shared" si="24"/>
        <v>3500</v>
      </c>
      <c r="H57" s="13">
        <f t="shared" si="20"/>
        <v>63000</v>
      </c>
      <c r="I57" s="13">
        <f t="shared" si="5"/>
        <v>1800</v>
      </c>
      <c r="J57" s="13">
        <f t="shared" si="21"/>
        <v>22100</v>
      </c>
    </row>
    <row r="58" spans="1:10" x14ac:dyDescent="0.25">
      <c r="B58" s="7"/>
      <c r="C58" s="6"/>
      <c r="D58" s="4"/>
      <c r="E58" s="4"/>
      <c r="G58" s="4"/>
      <c r="H58" s="13"/>
      <c r="I58" s="13"/>
      <c r="J58" s="13"/>
    </row>
    <row r="59" spans="1:10" x14ac:dyDescent="0.25">
      <c r="A59" s="17" t="s">
        <v>110</v>
      </c>
      <c r="B59" s="7"/>
      <c r="C59" s="6"/>
      <c r="D59" s="4"/>
      <c r="E59" s="4"/>
      <c r="G59" s="4"/>
      <c r="H59" s="13"/>
      <c r="I59" s="13"/>
      <c r="J59" s="13"/>
    </row>
    <row r="60" spans="1:10" x14ac:dyDescent="0.25">
      <c r="A60" s="1" t="s">
        <v>99</v>
      </c>
      <c r="B60" s="7" t="s">
        <v>88</v>
      </c>
      <c r="C60" s="6">
        <v>0</v>
      </c>
      <c r="D60" s="4">
        <f t="shared" si="23"/>
        <v>51000</v>
      </c>
      <c r="E60" s="4">
        <f t="shared" si="19"/>
        <v>34000</v>
      </c>
      <c r="F60" s="2">
        <v>85</v>
      </c>
      <c r="G60" s="4">
        <f t="shared" si="24"/>
        <v>1700</v>
      </c>
      <c r="H60" s="13">
        <f t="shared" si="20"/>
        <v>30600</v>
      </c>
      <c r="I60" s="13">
        <f t="shared" si="5"/>
        <v>900</v>
      </c>
      <c r="J60" s="13">
        <f t="shared" si="21"/>
        <v>10700</v>
      </c>
    </row>
    <row r="61" spans="1:10" x14ac:dyDescent="0.25">
      <c r="A61" s="1" t="s">
        <v>100</v>
      </c>
      <c r="B61" s="7" t="s">
        <v>89</v>
      </c>
      <c r="C61" s="6">
        <v>0</v>
      </c>
      <c r="D61" s="4">
        <f t="shared" si="23"/>
        <v>51000</v>
      </c>
      <c r="E61" s="4">
        <f t="shared" si="19"/>
        <v>34000</v>
      </c>
      <c r="F61" s="2">
        <v>85</v>
      </c>
      <c r="G61" s="4">
        <f t="shared" si="24"/>
        <v>1700</v>
      </c>
      <c r="H61" s="13">
        <f t="shared" si="20"/>
        <v>30600</v>
      </c>
      <c r="I61" s="13">
        <f t="shared" si="5"/>
        <v>900</v>
      </c>
      <c r="J61" s="13">
        <f t="shared" si="21"/>
        <v>10700</v>
      </c>
    </row>
    <row r="62" spans="1:10" x14ac:dyDescent="0.25">
      <c r="A62" s="1" t="s">
        <v>101</v>
      </c>
      <c r="B62" s="7" t="s">
        <v>90</v>
      </c>
      <c r="C62" s="6">
        <v>0</v>
      </c>
      <c r="D62" s="4">
        <f t="shared" si="23"/>
        <v>51000</v>
      </c>
      <c r="E62" s="4">
        <f t="shared" si="19"/>
        <v>34000</v>
      </c>
      <c r="F62" s="2">
        <v>85</v>
      </c>
      <c r="G62" s="4">
        <f t="shared" si="24"/>
        <v>1700</v>
      </c>
      <c r="H62" s="13">
        <f t="shared" si="20"/>
        <v>30600</v>
      </c>
      <c r="I62" s="13">
        <f t="shared" si="5"/>
        <v>900</v>
      </c>
      <c r="J62" s="13">
        <f t="shared" si="21"/>
        <v>10700</v>
      </c>
    </row>
    <row r="63" spans="1:10" x14ac:dyDescent="0.25">
      <c r="B63" s="7"/>
      <c r="C63" s="6"/>
      <c r="D63" s="4"/>
      <c r="E63" s="4"/>
      <c r="G63" s="4"/>
      <c r="H63" s="13"/>
      <c r="I63" s="13"/>
      <c r="J63" s="13"/>
    </row>
    <row r="64" spans="1:10" x14ac:dyDescent="0.25">
      <c r="A64" s="17" t="s">
        <v>111</v>
      </c>
      <c r="B64" s="7"/>
      <c r="C64" s="6"/>
      <c r="D64" s="4"/>
      <c r="E64" s="4"/>
      <c r="G64" s="4"/>
      <c r="H64" s="13"/>
      <c r="I64" s="13"/>
      <c r="J64" s="13"/>
    </row>
    <row r="65" spans="1:10" x14ac:dyDescent="0.25">
      <c r="A65" s="1" t="s">
        <v>92</v>
      </c>
      <c r="B65" s="7" t="s">
        <v>91</v>
      </c>
      <c r="C65" s="6">
        <v>0</v>
      </c>
      <c r="D65" s="4">
        <f t="shared" si="23"/>
        <v>39000</v>
      </c>
      <c r="E65" s="4">
        <f t="shared" si="19"/>
        <v>26000</v>
      </c>
      <c r="F65" s="2">
        <v>65</v>
      </c>
      <c r="G65" s="4">
        <f t="shared" si="24"/>
        <v>1300</v>
      </c>
      <c r="H65" s="13">
        <f t="shared" si="20"/>
        <v>23400</v>
      </c>
      <c r="I65" s="13">
        <f t="shared" si="5"/>
        <v>700</v>
      </c>
      <c r="J65" s="13">
        <f t="shared" si="21"/>
        <v>8200</v>
      </c>
    </row>
    <row r="66" spans="1:10" x14ac:dyDescent="0.25">
      <c r="A66" s="1" t="s">
        <v>93</v>
      </c>
      <c r="B66" s="7" t="s">
        <v>95</v>
      </c>
      <c r="C66" s="6">
        <v>0</v>
      </c>
      <c r="D66" s="4">
        <f t="shared" si="23"/>
        <v>36000</v>
      </c>
      <c r="E66" s="4">
        <f t="shared" si="19"/>
        <v>24000</v>
      </c>
      <c r="F66" s="2">
        <v>60</v>
      </c>
      <c r="G66" s="4">
        <f t="shared" si="24"/>
        <v>1200</v>
      </c>
      <c r="H66" s="13">
        <f t="shared" si="20"/>
        <v>21600</v>
      </c>
      <c r="I66" s="13">
        <f t="shared" si="5"/>
        <v>600</v>
      </c>
      <c r="J66" s="13">
        <f t="shared" si="21"/>
        <v>7600</v>
      </c>
    </row>
    <row r="67" spans="1:10" x14ac:dyDescent="0.25">
      <c r="A67" s="1" t="s">
        <v>94</v>
      </c>
      <c r="B67" s="7" t="s">
        <v>96</v>
      </c>
      <c r="C67" s="6">
        <v>0</v>
      </c>
      <c r="D67" s="4">
        <f t="shared" si="23"/>
        <v>33000</v>
      </c>
      <c r="E67" s="4">
        <f t="shared" si="19"/>
        <v>22000</v>
      </c>
      <c r="F67" s="2">
        <v>55</v>
      </c>
      <c r="G67" s="4">
        <f t="shared" si="24"/>
        <v>1100</v>
      </c>
      <c r="H67" s="13">
        <f t="shared" si="20"/>
        <v>19800</v>
      </c>
      <c r="I67" s="13">
        <f t="shared" si="5"/>
        <v>600</v>
      </c>
      <c r="J67" s="13">
        <f t="shared" si="21"/>
        <v>6900</v>
      </c>
    </row>
    <row r="68" spans="1:10" x14ac:dyDescent="0.25">
      <c r="G68" s="6"/>
    </row>
    <row r="69" spans="1:10" x14ac:dyDescent="0.25">
      <c r="G69" s="6"/>
    </row>
    <row r="70" spans="1:10" x14ac:dyDescent="0.25">
      <c r="G70" s="6"/>
    </row>
    <row r="71" spans="1:10" x14ac:dyDescent="0.25">
      <c r="G71" s="6"/>
    </row>
    <row r="72" spans="1:10" x14ac:dyDescent="0.25">
      <c r="G72" s="6"/>
    </row>
    <row r="73" spans="1:10" x14ac:dyDescent="0.25">
      <c r="G73" s="6"/>
    </row>
    <row r="74" spans="1:10" x14ac:dyDescent="0.25">
      <c r="G74" s="6"/>
    </row>
    <row r="75" spans="1:10" x14ac:dyDescent="0.25">
      <c r="G75" s="6"/>
    </row>
    <row r="76" spans="1:10" x14ac:dyDescent="0.25">
      <c r="G76" s="6"/>
    </row>
    <row r="77" spans="1:10" x14ac:dyDescent="0.25">
      <c r="G77" s="6"/>
    </row>
    <row r="78" spans="1:10" x14ac:dyDescent="0.25">
      <c r="G78" s="6"/>
    </row>
    <row r="79" spans="1:10" x14ac:dyDescent="0.25">
      <c r="G79" s="6"/>
    </row>
    <row r="80" spans="1:10" x14ac:dyDescent="0.25">
      <c r="G80" s="6"/>
    </row>
    <row r="81" spans="7:7" x14ac:dyDescent="0.25">
      <c r="G81" s="6"/>
    </row>
    <row r="82" spans="7:7" x14ac:dyDescent="0.25">
      <c r="G82" s="6"/>
    </row>
    <row r="83" spans="7:7" x14ac:dyDescent="0.25">
      <c r="G83" s="6"/>
    </row>
    <row r="84" spans="7:7" x14ac:dyDescent="0.25">
      <c r="G84" s="6"/>
    </row>
    <row r="85" spans="7:7" x14ac:dyDescent="0.25">
      <c r="G85" s="6"/>
    </row>
    <row r="86" spans="7:7" x14ac:dyDescent="0.25">
      <c r="G86" s="6"/>
    </row>
    <row r="87" spans="7:7" x14ac:dyDescent="0.25">
      <c r="G87" s="6"/>
    </row>
    <row r="88" spans="7:7" x14ac:dyDescent="0.25">
      <c r="G88" s="6"/>
    </row>
    <row r="89" spans="7:7" x14ac:dyDescent="0.25">
      <c r="G89" s="6"/>
    </row>
    <row r="90" spans="7:7" x14ac:dyDescent="0.25">
      <c r="G90" s="6"/>
    </row>
    <row r="91" spans="7:7" x14ac:dyDescent="0.25">
      <c r="G91" s="6"/>
    </row>
    <row r="92" spans="7:7" x14ac:dyDescent="0.25">
      <c r="G92" s="6"/>
    </row>
    <row r="93" spans="7:7" x14ac:dyDescent="0.25">
      <c r="G93" s="6"/>
    </row>
    <row r="94" spans="7:7" x14ac:dyDescent="0.25">
      <c r="G94" s="6"/>
    </row>
    <row r="95" spans="7:7" x14ac:dyDescent="0.25">
      <c r="G95" s="6"/>
    </row>
    <row r="96" spans="7:7" x14ac:dyDescent="0.25">
      <c r="G96" s="6"/>
    </row>
    <row r="97" spans="7:7" x14ac:dyDescent="0.25">
      <c r="G97" s="6"/>
    </row>
    <row r="98" spans="7:7" x14ac:dyDescent="0.25">
      <c r="G98" s="6"/>
    </row>
    <row r="99" spans="7:7" x14ac:dyDescent="0.25">
      <c r="G99" s="6"/>
    </row>
    <row r="100" spans="7:7" x14ac:dyDescent="0.25">
      <c r="G100" s="6"/>
    </row>
    <row r="101" spans="7:7" x14ac:dyDescent="0.25">
      <c r="G101" s="6"/>
    </row>
    <row r="102" spans="7:7" x14ac:dyDescent="0.25">
      <c r="G102" s="6"/>
    </row>
    <row r="103" spans="7:7" x14ac:dyDescent="0.25">
      <c r="G103" s="6"/>
    </row>
    <row r="104" spans="7:7" x14ac:dyDescent="0.25">
      <c r="G104" s="6"/>
    </row>
    <row r="105" spans="7:7" x14ac:dyDescent="0.25">
      <c r="G105" s="6"/>
    </row>
    <row r="106" spans="7:7" x14ac:dyDescent="0.25">
      <c r="G106" s="6"/>
    </row>
    <row r="107" spans="7:7" x14ac:dyDescent="0.25">
      <c r="G107" s="6"/>
    </row>
    <row r="108" spans="7:7" x14ac:dyDescent="0.25">
      <c r="G108" s="6"/>
    </row>
    <row r="109" spans="7:7" x14ac:dyDescent="0.25">
      <c r="G109" s="6"/>
    </row>
    <row r="110" spans="7:7" x14ac:dyDescent="0.25">
      <c r="G110" s="6"/>
    </row>
    <row r="111" spans="7:7" x14ac:dyDescent="0.25">
      <c r="G111" s="6"/>
    </row>
    <row r="112" spans="7:7" x14ac:dyDescent="0.25">
      <c r="G112" s="6"/>
    </row>
    <row r="113" spans="7:7" x14ac:dyDescent="0.25">
      <c r="G113" s="6"/>
    </row>
    <row r="114" spans="7:7" x14ac:dyDescent="0.25">
      <c r="G114" s="6"/>
    </row>
    <row r="115" spans="7:7" x14ac:dyDescent="0.25">
      <c r="G115" s="6"/>
    </row>
    <row r="116" spans="7:7" x14ac:dyDescent="0.25">
      <c r="G116" s="6"/>
    </row>
    <row r="117" spans="7:7" x14ac:dyDescent="0.25">
      <c r="G117" s="6"/>
    </row>
    <row r="118" spans="7:7" x14ac:dyDescent="0.25">
      <c r="G118" s="6"/>
    </row>
    <row r="119" spans="7:7" x14ac:dyDescent="0.25">
      <c r="G119" s="6"/>
    </row>
    <row r="120" spans="7:7" x14ac:dyDescent="0.25">
      <c r="G120" s="6"/>
    </row>
    <row r="121" spans="7:7" x14ac:dyDescent="0.25">
      <c r="G121" s="6"/>
    </row>
    <row r="122" spans="7:7" x14ac:dyDescent="0.25">
      <c r="G122" s="6"/>
    </row>
    <row r="123" spans="7:7" x14ac:dyDescent="0.25">
      <c r="G123" s="6"/>
    </row>
    <row r="124" spans="7:7" x14ac:dyDescent="0.25">
      <c r="G124" s="6"/>
    </row>
    <row r="125" spans="7:7" x14ac:dyDescent="0.25">
      <c r="G125" s="6"/>
    </row>
    <row r="126" spans="7:7" x14ac:dyDescent="0.25">
      <c r="G126" s="6"/>
    </row>
    <row r="127" spans="7:7" x14ac:dyDescent="0.25">
      <c r="G127" s="6"/>
    </row>
    <row r="128" spans="7:7" x14ac:dyDescent="0.25">
      <c r="G128" s="6"/>
    </row>
    <row r="129" spans="7:7" x14ac:dyDescent="0.25">
      <c r="G129" s="6"/>
    </row>
    <row r="130" spans="7:7" x14ac:dyDescent="0.25">
      <c r="G130" s="6"/>
    </row>
    <row r="131" spans="7:7" x14ac:dyDescent="0.25">
      <c r="G131" s="6"/>
    </row>
    <row r="132" spans="7:7" x14ac:dyDescent="0.25">
      <c r="G132" s="6"/>
    </row>
    <row r="133" spans="7:7" x14ac:dyDescent="0.25">
      <c r="G133" s="6"/>
    </row>
    <row r="134" spans="7:7" x14ac:dyDescent="0.25">
      <c r="G134" s="6"/>
    </row>
    <row r="135" spans="7:7" x14ac:dyDescent="0.25">
      <c r="G135" s="6"/>
    </row>
    <row r="136" spans="7:7" x14ac:dyDescent="0.25">
      <c r="G136" s="6"/>
    </row>
    <row r="137" spans="7:7" x14ac:dyDescent="0.25">
      <c r="G137" s="6"/>
    </row>
    <row r="138" spans="7:7" x14ac:dyDescent="0.25">
      <c r="G138" s="6"/>
    </row>
    <row r="139" spans="7:7" x14ac:dyDescent="0.25">
      <c r="G139" s="6"/>
    </row>
    <row r="140" spans="7:7" x14ac:dyDescent="0.25">
      <c r="G140" s="6"/>
    </row>
    <row r="141" spans="7:7" x14ac:dyDescent="0.25">
      <c r="G141" s="6"/>
    </row>
    <row r="142" spans="7:7" x14ac:dyDescent="0.25">
      <c r="G142" s="6"/>
    </row>
    <row r="143" spans="7:7" x14ac:dyDescent="0.25">
      <c r="G143" s="6"/>
    </row>
    <row r="144" spans="7:7" x14ac:dyDescent="0.25">
      <c r="G144" s="6"/>
    </row>
    <row r="145" spans="7:7" x14ac:dyDescent="0.25">
      <c r="G145" s="6"/>
    </row>
    <row r="146" spans="7:7" x14ac:dyDescent="0.25">
      <c r="G146" s="6"/>
    </row>
    <row r="147" spans="7:7" x14ac:dyDescent="0.25">
      <c r="G147" s="6"/>
    </row>
    <row r="148" spans="7:7" x14ac:dyDescent="0.25">
      <c r="G148" s="6"/>
    </row>
    <row r="149" spans="7:7" x14ac:dyDescent="0.25">
      <c r="G149" s="6"/>
    </row>
    <row r="150" spans="7:7" x14ac:dyDescent="0.25">
      <c r="G150" s="6"/>
    </row>
    <row r="151" spans="7:7" x14ac:dyDescent="0.25">
      <c r="G151" s="6"/>
    </row>
    <row r="152" spans="7:7" x14ac:dyDescent="0.25">
      <c r="G152" s="6"/>
    </row>
    <row r="153" spans="7:7" x14ac:dyDescent="0.25">
      <c r="G153" s="6"/>
    </row>
    <row r="154" spans="7:7" x14ac:dyDescent="0.25">
      <c r="G154" s="6"/>
    </row>
    <row r="155" spans="7:7" x14ac:dyDescent="0.25">
      <c r="G155" s="6"/>
    </row>
    <row r="156" spans="7:7" x14ac:dyDescent="0.25">
      <c r="G156" s="6"/>
    </row>
    <row r="157" spans="7:7" x14ac:dyDescent="0.25">
      <c r="G157" s="6"/>
    </row>
    <row r="158" spans="7:7" x14ac:dyDescent="0.25">
      <c r="G158" s="6"/>
    </row>
    <row r="159" spans="7:7" x14ac:dyDescent="0.25">
      <c r="G159" s="6"/>
    </row>
    <row r="160" spans="7:7" x14ac:dyDescent="0.25">
      <c r="G160" s="6"/>
    </row>
    <row r="161" spans="7:7" x14ac:dyDescent="0.25">
      <c r="G161" s="6"/>
    </row>
    <row r="162" spans="7:7" x14ac:dyDescent="0.25">
      <c r="G162" s="6"/>
    </row>
    <row r="163" spans="7:7" x14ac:dyDescent="0.25">
      <c r="G163" s="6"/>
    </row>
    <row r="164" spans="7:7" x14ac:dyDescent="0.25">
      <c r="G164" s="6"/>
    </row>
    <row r="165" spans="7:7" x14ac:dyDescent="0.25">
      <c r="G165" s="6"/>
    </row>
    <row r="166" spans="7:7" x14ac:dyDescent="0.25">
      <c r="G166" s="6"/>
    </row>
    <row r="167" spans="7:7" x14ac:dyDescent="0.25">
      <c r="G167" s="6"/>
    </row>
    <row r="168" spans="7:7" x14ac:dyDescent="0.25">
      <c r="G168" s="6"/>
    </row>
    <row r="169" spans="7:7" x14ac:dyDescent="0.25">
      <c r="G169" s="6"/>
    </row>
    <row r="170" spans="7:7" x14ac:dyDescent="0.25">
      <c r="G170" s="6"/>
    </row>
    <row r="171" spans="7:7" x14ac:dyDescent="0.25">
      <c r="G171" s="6"/>
    </row>
    <row r="172" spans="7:7" x14ac:dyDescent="0.25">
      <c r="G172" s="6"/>
    </row>
    <row r="173" spans="7:7" x14ac:dyDescent="0.25">
      <c r="G173" s="6"/>
    </row>
    <row r="174" spans="7:7" x14ac:dyDescent="0.25">
      <c r="G174" s="6"/>
    </row>
    <row r="175" spans="7:7" x14ac:dyDescent="0.25">
      <c r="G175" s="6"/>
    </row>
    <row r="176" spans="7:7" x14ac:dyDescent="0.25">
      <c r="G176" s="6"/>
    </row>
    <row r="177" spans="7:7" x14ac:dyDescent="0.25">
      <c r="G177" s="6"/>
    </row>
    <row r="178" spans="7:7" x14ac:dyDescent="0.25">
      <c r="G178" s="6"/>
    </row>
    <row r="179" spans="7:7" x14ac:dyDescent="0.25">
      <c r="G179" s="6"/>
    </row>
    <row r="180" spans="7:7" x14ac:dyDescent="0.25">
      <c r="G180" s="6"/>
    </row>
    <row r="181" spans="7:7" x14ac:dyDescent="0.25">
      <c r="G181" s="6"/>
    </row>
    <row r="182" spans="7:7" x14ac:dyDescent="0.25">
      <c r="G182" s="6"/>
    </row>
    <row r="183" spans="7:7" x14ac:dyDescent="0.25">
      <c r="G183" s="6"/>
    </row>
    <row r="184" spans="7:7" x14ac:dyDescent="0.25">
      <c r="G184" s="6"/>
    </row>
    <row r="185" spans="7:7" x14ac:dyDescent="0.25">
      <c r="G185" s="6"/>
    </row>
    <row r="186" spans="7:7" x14ac:dyDescent="0.25">
      <c r="G186" s="6"/>
    </row>
    <row r="187" spans="7:7" x14ac:dyDescent="0.25">
      <c r="G187" s="6"/>
    </row>
    <row r="188" spans="7:7" x14ac:dyDescent="0.25">
      <c r="G188" s="6"/>
    </row>
    <row r="189" spans="7:7" x14ac:dyDescent="0.25">
      <c r="G189" s="6"/>
    </row>
    <row r="190" spans="7:7" x14ac:dyDescent="0.25">
      <c r="G190" s="6"/>
    </row>
    <row r="191" spans="7:7" x14ac:dyDescent="0.25">
      <c r="G191" s="6"/>
    </row>
    <row r="192" spans="7:7" x14ac:dyDescent="0.25">
      <c r="G192" s="6"/>
    </row>
    <row r="193" spans="7:7" x14ac:dyDescent="0.25">
      <c r="G193" s="6"/>
    </row>
    <row r="194" spans="7:7" x14ac:dyDescent="0.25">
      <c r="G194" s="6"/>
    </row>
    <row r="195" spans="7:7" x14ac:dyDescent="0.25">
      <c r="G195" s="6"/>
    </row>
    <row r="196" spans="7:7" x14ac:dyDescent="0.25">
      <c r="G196" s="6"/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Frost-RL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</dc:creator>
  <cp:lastModifiedBy>Th3Z0n3</cp:lastModifiedBy>
  <dcterms:created xsi:type="dcterms:W3CDTF">2014-04-07T19:31:05Z</dcterms:created>
  <dcterms:modified xsi:type="dcterms:W3CDTF">2014-05-15T17:04:56Z</dcterms:modified>
</cp:coreProperties>
</file>