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Kaesinee\Desktop\Mini\"/>
    </mc:Choice>
  </mc:AlternateContent>
  <xr:revisionPtr revIDLastSave="0" documentId="13_ncr:1_{4F2412FF-E398-4FE9-A30E-0CD85438489B}" xr6:coauthVersionLast="47" xr6:coauthVersionMax="47" xr10:uidLastSave="{00000000-0000-0000-0000-000000000000}"/>
  <bookViews>
    <workbookView xWindow="-108" yWindow="-108" windowWidth="23256" windowHeight="12576" activeTab="2" xr2:uid="{C02668B5-56CC-4E36-8559-285D2AAB0985}"/>
  </bookViews>
  <sheets>
    <sheet name="EMPLOYEE" sheetId="1" r:id="rId1"/>
    <sheet name="Sheet3" sheetId="5" r:id="rId2"/>
    <sheet name="Sheet4" sheetId="6" r:id="rId3"/>
    <sheet name="Sheet2" sheetId="3" r:id="rId4"/>
    <sheet name="BRANCH" sheetId="2" r:id="rId5"/>
  </sheets>
  <definedNames>
    <definedName name="_xlnm._FilterDatabase" localSheetId="0" hidden="1">EMPLOYEE!$A$1:$M$21</definedName>
    <definedName name="BRANCH">BRANCH!$A$1:$C$4</definedName>
    <definedName name="DEPT">EMPLOYEE!$D$2:$D$21</definedName>
    <definedName name="EMPLOYEE">EMPLOYEE!$A$2:$M$21</definedName>
    <definedName name="SALARY">EMPLOYEE!$G$2:$G$21</definedName>
    <definedName name="SALARY_INC">EMPLOYEE!$Y$23</definedName>
    <definedName name="Slicer_DEPT">#N/A</definedName>
    <definedName name="Slicer_POSITION">#N/A</definedName>
  </definedNames>
  <calcPr calcId="191029"/>
  <pivotCaches>
    <pivotCache cacheId="7"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 i="3" l="1"/>
  <c r="Z3" i="3"/>
  <c r="Z4" i="3"/>
  <c r="Z5" i="3"/>
  <c r="Z6" i="3"/>
  <c r="Z7" i="3"/>
  <c r="Z8" i="3"/>
  <c r="Z9" i="3"/>
  <c r="Z10" i="3"/>
  <c r="Z11" i="3"/>
  <c r="Z12" i="3"/>
  <c r="Z13" i="3"/>
  <c r="Z14" i="3"/>
  <c r="Z15" i="3"/>
  <c r="Z16" i="3"/>
  <c r="Z17" i="3"/>
  <c r="Z18" i="3"/>
  <c r="Z19" i="3"/>
  <c r="Z20" i="3"/>
  <c r="Z21" i="3"/>
  <c r="AC2" i="3"/>
  <c r="AB2" i="3" a="1"/>
  <c r="AB2" i="3" s="1"/>
  <c r="Y2" i="3"/>
  <c r="Y3" i="3"/>
  <c r="Y4" i="3"/>
  <c r="Y5" i="3"/>
  <c r="Y6" i="3"/>
  <c r="Y7" i="3"/>
  <c r="Y8" i="3"/>
  <c r="Y9" i="3"/>
  <c r="Y10" i="3"/>
  <c r="Y11" i="3"/>
  <c r="Y12" i="3"/>
  <c r="Y13" i="3"/>
  <c r="Y14" i="3"/>
  <c r="Y15" i="3"/>
  <c r="Y16" i="3"/>
  <c r="Y17" i="3"/>
  <c r="Y18" i="3"/>
  <c r="Y19" i="3"/>
  <c r="Y20" i="3"/>
  <c r="Y21" i="3"/>
  <c r="Y2" i="1" a="1"/>
  <c r="Y2" i="1" s="1"/>
  <c r="T2" i="1"/>
  <c r="T3" i="1"/>
  <c r="T4" i="1"/>
  <c r="T5" i="1"/>
  <c r="T6" i="1"/>
  <c r="T7" i="1"/>
  <c r="T8" i="1"/>
  <c r="T9" i="1"/>
  <c r="T10" i="1"/>
  <c r="T11" i="1"/>
  <c r="T12" i="1"/>
  <c r="T13" i="1"/>
  <c r="T14" i="1"/>
  <c r="T15" i="1"/>
  <c r="T16" i="1"/>
  <c r="T17" i="1"/>
  <c r="T18" i="1"/>
  <c r="T19" i="1"/>
  <c r="T20" i="1"/>
  <c r="T21" i="1"/>
  <c r="R2" i="1" a="1"/>
  <c r="R2" i="1" s="1"/>
  <c r="Q2" i="1" a="1"/>
  <c r="Q2" i="1" s="1"/>
  <c r="P2" i="1" a="1"/>
  <c r="P2" i="1" s="1"/>
  <c r="O2" i="1" a="1"/>
  <c r="O2" i="1" s="1"/>
  <c r="N2" i="1" a="1"/>
  <c r="N2" i="1" s="1"/>
  <c r="AC7" i="1" a="1"/>
  <c r="AC7" i="1" s="1"/>
  <c r="AC2" i="1" a="1"/>
  <c r="AC2" i="1" s="1"/>
  <c r="AB1" i="3"/>
  <c r="AC6" i="1"/>
  <c r="AC1" i="1"/>
  <c r="W2" i="1" l="1" a="1"/>
  <c r="W2" i="1" s="1"/>
  <c r="X2" i="1" a="1"/>
  <c r="X2" i="1" s="1"/>
  <c r="V2" i="1" a="1"/>
  <c r="V2" i="1" s="1"/>
  <c r="U2" i="1" a="1"/>
  <c r="U2" i="1" s="1"/>
  <c r="S2" i="1" a="1"/>
  <c r="S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<sst xmlns="http://schemas.openxmlformats.org/spreadsheetml/2006/main" count="495" uniqueCount="108">
  <si>
    <t>EMP_ID</t>
  </si>
  <si>
    <t>NAME</t>
  </si>
  <si>
    <t>DEPT</t>
  </si>
  <si>
    <t>JOB_TITLE</t>
  </si>
  <si>
    <t>POSITION</t>
  </si>
  <si>
    <t>SALARY</t>
  </si>
  <si>
    <t>INCENTIVE</t>
  </si>
  <si>
    <t>DEGREE</t>
  </si>
  <si>
    <t>MAJOR</t>
  </si>
  <si>
    <t>BIRTH_DATE</t>
  </si>
  <si>
    <t>HIRED_DATE</t>
  </si>
  <si>
    <t>Toy</t>
  </si>
  <si>
    <t>Marketing</t>
  </si>
  <si>
    <t>Manager</t>
  </si>
  <si>
    <t>Back</t>
  </si>
  <si>
    <t>Fixed</t>
  </si>
  <si>
    <t>Bachelor</t>
  </si>
  <si>
    <t>John</t>
  </si>
  <si>
    <t>Officer</t>
  </si>
  <si>
    <t>Incentive</t>
  </si>
  <si>
    <t>Mary</t>
  </si>
  <si>
    <t>Economics</t>
  </si>
  <si>
    <t>David</t>
  </si>
  <si>
    <t>AVP</t>
  </si>
  <si>
    <t>Computer Science</t>
  </si>
  <si>
    <t>Anna</t>
  </si>
  <si>
    <t>SVP</t>
  </si>
  <si>
    <t>Front</t>
  </si>
  <si>
    <t>Kevin</t>
  </si>
  <si>
    <t>Sales</t>
  </si>
  <si>
    <t>Mark</t>
  </si>
  <si>
    <t>Nami</t>
  </si>
  <si>
    <t>Finance</t>
  </si>
  <si>
    <t>Lufy</t>
  </si>
  <si>
    <t>Management</t>
  </si>
  <si>
    <t>Sunji</t>
  </si>
  <si>
    <t>Zoro</t>
  </si>
  <si>
    <t>HR</t>
  </si>
  <si>
    <t>Human Resource</t>
  </si>
  <si>
    <t>Uzop</t>
  </si>
  <si>
    <t>Social Science</t>
  </si>
  <si>
    <t>Garf</t>
  </si>
  <si>
    <t>Mihawk</t>
  </si>
  <si>
    <t>CEO Office</t>
  </si>
  <si>
    <t>CEO</t>
  </si>
  <si>
    <t>Jennifer</t>
  </si>
  <si>
    <t>Kim</t>
  </si>
  <si>
    <t>Data Science</t>
  </si>
  <si>
    <t>Engineering</t>
  </si>
  <si>
    <t>Liam</t>
  </si>
  <si>
    <t>Wick</t>
  </si>
  <si>
    <t>Bean</t>
  </si>
  <si>
    <t>Statistics</t>
  </si>
  <si>
    <t>Beck</t>
  </si>
  <si>
    <t>Master</t>
  </si>
  <si>
    <t>BONUS</t>
  </si>
  <si>
    <t>* = AND</t>
  </si>
  <si>
    <t>+ = OR</t>
  </si>
  <si>
    <t>PERFORMANCE</t>
  </si>
  <si>
    <t>MIHAWK@google.com</t>
  </si>
  <si>
    <t>JENNIFER@google.com</t>
  </si>
  <si>
    <t>BEAN@google.com</t>
  </si>
  <si>
    <t>BECK@google.com</t>
  </si>
  <si>
    <t>WICK@google.com</t>
  </si>
  <si>
    <t>KIM@google.com</t>
  </si>
  <si>
    <t>LIAM@google.com</t>
  </si>
  <si>
    <t>SUNJI@google.com</t>
  </si>
  <si>
    <t>LUFY@google.com</t>
  </si>
  <si>
    <t>GARF@google.com</t>
  </si>
  <si>
    <t>UZOP@google.com</t>
  </si>
  <si>
    <t>ZORO@google.com</t>
  </si>
  <si>
    <t>ANNA@google.com</t>
  </si>
  <si>
    <t>DAVID@google.com</t>
  </si>
  <si>
    <t>TOY@google.com</t>
  </si>
  <si>
    <t>MARY@google.com</t>
  </si>
  <si>
    <t>JOHN@google.com</t>
  </si>
  <si>
    <t>NAMI@google.com</t>
  </si>
  <si>
    <t>KEVIN@google.com</t>
  </si>
  <si>
    <t>MARK@google.com</t>
  </si>
  <si>
    <t>EMAIL (ctrl+E)</t>
  </si>
  <si>
    <t>EXP_YEAR</t>
  </si>
  <si>
    <t>Month</t>
  </si>
  <si>
    <t>Day</t>
  </si>
  <si>
    <t>Year</t>
  </si>
  <si>
    <t>DATE</t>
  </si>
  <si>
    <t>LOCATION</t>
  </si>
  <si>
    <t>London</t>
  </si>
  <si>
    <t>New York</t>
  </si>
  <si>
    <t>Country</t>
  </si>
  <si>
    <t>UK</t>
  </si>
  <si>
    <t>USA</t>
  </si>
  <si>
    <t>BRANCH_ID</t>
  </si>
  <si>
    <t>CITY</t>
  </si>
  <si>
    <t>Southamton</t>
  </si>
  <si>
    <t>COUNTRY</t>
  </si>
  <si>
    <t>CITY_xlookup</t>
  </si>
  <si>
    <t>COUNTRY_xlookup</t>
  </si>
  <si>
    <t>New_salary</t>
  </si>
  <si>
    <t>Salary increase</t>
  </si>
  <si>
    <t>High Performane</t>
  </si>
  <si>
    <t>Avg Performance</t>
  </si>
  <si>
    <t>NEW_SALARY</t>
  </si>
  <si>
    <t>NEW_EMAIL</t>
  </si>
  <si>
    <t>Row Labels</t>
  </si>
  <si>
    <t>Grand Total</t>
  </si>
  <si>
    <t>Sum of SALARY</t>
  </si>
  <si>
    <t>Sum of BONUS</t>
  </si>
  <si>
    <t>Sum of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</si>
</sst>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_-[$$-409]* #,##0.00_ ;_-[$$-409]* \-#,##0.00\ ;_-[$$-409]* &quot;-&quot;??_ ;_-@_ "/>
  </numFmts>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164" fontId="0" fillId="0" borderId="0" xfId="0" applyNumberFormat="1"/>
    <xf numFmtId="0" fontId="0" fillId="0" borderId="0" xfId="0" quotePrefix="1"/>
    <xf numFmtId="0" fontId="1" fillId="0" borderId="0" xfId="0" applyFont="1"/>
    <xf numFmtId="0" fontId="1" fillId="2" borderId="0" xfId="0" applyFont="1" applyFill="1"/>
    <xf numFmtId="164" fontId="0" fillId="2" borderId="0" xfId="0" applyNumberFormat="1" applyFill="1"/>
    <xf numFmtId="0" fontId="2" fillId="2" borderId="0" xfId="1" applyFill="1"/>
    <xf numFmtId="0" fontId="0" fillId="2" borderId="0" xfId="0" applyFill="1"/>
    <xf numFmtId="9" fontId="0" fillId="0" borderId="0" xfId="0" applyNumberFormat="1"/>
    <xf numFmtId="0" fontId="0" fillId="0" borderId="0" xfId="0" pivotButton="1"/>
    <xf numFmtId="0" fontId="0" fillId="0" borderId="0" xfId="0" applyAlignment="1">
      <alignment horizontal="left"/>
    </xf>
    <xf numFmtId="165" fontId="0" fillId="0" borderId="0" xfId="0" applyNumberFormat="1"/>
    <xf numFmtId="10" fontId="0" fillId="0" borderId="0" xfId="0" applyNumberFormat="1"/>
  </cellXfs>
  <cellStyles count="2">
    <cellStyle name="Hyperlink" xfId="1" builtinId="8"/>
    <cellStyle name="Normal" xfId="0" builtinId="0"/>
  </cellStyles>
  <dxfs count="18">
    <dxf>
      <numFmt numFmtId="165" formatCode="_-[$$-409]* #,##0.00_ ;_-[$$-409]* \-#,##0.00\ ;_-[$$-409]* &quot;-&quot;??_ ;_-@_ "/>
    </dxf>
    <dxf>
      <numFmt numFmtId="14" formatCode="0.00%"/>
    </dxf>
    <dxf>
      <numFmt numFmtId="165" formatCode="_-[$$-409]* #,##0.00_ ;_-[$$-409]* \-#,##0.00\ ;_-[$$-409]* &quot;-&quot;??_ ;_-@_ "/>
    </dxf>
    <dxf>
      <numFmt numFmtId="14" formatCode="0.00%"/>
    </dxf>
    <dxf>
      <numFmt numFmtId="166" formatCode="0.0%"/>
    </dxf>
    <dxf>
      <numFmt numFmtId="14" formatCode="0.00%"/>
    </dxf>
    <dxf>
      <numFmt numFmtId="165" formatCode="_-[$$-409]* #,##0.00_ ;_-[$$-409]* \-#,##0.00\ ;_-[$$-409]* &quot;-&quot;??_ ;_-@_ "/>
    </dxf>
    <dxf>
      <numFmt numFmtId="166" formatCode="0.0%"/>
    </dxf>
    <dxf>
      <numFmt numFmtId="13" formatCode="0%"/>
    </dxf>
    <dxf>
      <numFmt numFmtId="165" formatCode="_-[$$-409]* #,##0.00_ ;_-[$$-409]* \-#,##0.00\ ;_-[$$-409]* &quot;-&quot;??_ ;_-@_ "/>
    </dxf>
    <dxf>
      <numFmt numFmtId="13" formatCode="0%"/>
    </dxf>
    <dxf>
      <numFmt numFmtId="165" formatCode="_-[$$-409]* #,##0.00_ ;_-[$$-409]* \-#,##0.00\ ;_-[$$-409]* &quot;-&quot;??_ ;_-@_ "/>
    </dxf>
    <dxf>
      <numFmt numFmtId="165" formatCode="_-[$$-409]* #,##0.00_ ;_-[$$-409]* \-#,##0.00\ ;_-[$$-409]* &quot;-&quot;??_ ;_-@_ "/>
    </dxf>
    <dxf>
      <numFmt numFmtId="0" formatCode="General"/>
    </dxf>
    <dxf>
      <numFmt numFmtId="0" formatCode="General"/>
    </dxf>
    <dxf>
      <numFmt numFmtId="164" formatCode="yyyy\-mm\-dd;@"/>
    </dxf>
    <dxf>
      <numFmt numFmtId="164" formatCode="yyyy\-mm\-dd;@"/>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250371</xdr:colOff>
      <xdr:row>24</xdr:row>
      <xdr:rowOff>64045</xdr:rowOff>
    </xdr:from>
    <xdr:to>
      <xdr:col>6</xdr:col>
      <xdr:colOff>69214</xdr:colOff>
      <xdr:row>30</xdr:row>
      <xdr:rowOff>10886</xdr:rowOff>
    </xdr:to>
    <mc:AlternateContent xmlns:mc="http://schemas.openxmlformats.org/markup-compatibility/2006">
      <mc:Choice xmlns:sle15="http://schemas.microsoft.com/office/drawing/2012/slicer" Requires="sle15">
        <xdr:graphicFrame macro="">
          <xdr:nvGraphicFramePr>
            <xdr:cNvPr id="3" name="DEPT">
              <a:extLst>
                <a:ext uri="{FF2B5EF4-FFF2-40B4-BE49-F238E27FC236}">
                  <a16:creationId xmlns:a16="http://schemas.microsoft.com/office/drawing/2014/main" id="{50038FAE-2FE1-D5FD-A223-F3C123E2E982}"/>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dr:sp macro="" textlink="">
          <xdr:nvSpPr>
            <xdr:cNvPr id="0" name=""/>
            <xdr:cNvSpPr>
              <a:spLocks noTextEdit="1"/>
            </xdr:cNvSpPr>
          </xdr:nvSpPr>
          <xdr:spPr>
            <a:xfrm>
              <a:off x="250371" y="4505416"/>
              <a:ext cx="4292872" cy="105718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127907</xdr:colOff>
      <xdr:row>24</xdr:row>
      <xdr:rowOff>82822</xdr:rowOff>
    </xdr:from>
    <xdr:to>
      <xdr:col>8</xdr:col>
      <xdr:colOff>672193</xdr:colOff>
      <xdr:row>28</xdr:row>
      <xdr:rowOff>54428</xdr:rowOff>
    </xdr:to>
    <mc:AlternateContent xmlns:mc="http://schemas.openxmlformats.org/markup-compatibility/2006">
      <mc:Choice xmlns:sle15="http://schemas.microsoft.com/office/drawing/2012/slicer" Requires="sle15">
        <xdr:graphicFrame macro="">
          <xdr:nvGraphicFramePr>
            <xdr:cNvPr id="4" name="POSITION">
              <a:extLst>
                <a:ext uri="{FF2B5EF4-FFF2-40B4-BE49-F238E27FC236}">
                  <a16:creationId xmlns:a16="http://schemas.microsoft.com/office/drawing/2014/main" id="{580228C2-892D-F556-12DB-C7A20A59EAA8}"/>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dr:sp macro="" textlink="">
          <xdr:nvSpPr>
            <xdr:cNvPr id="0" name=""/>
            <xdr:cNvSpPr>
              <a:spLocks noTextEdit="1"/>
            </xdr:cNvSpPr>
          </xdr:nvSpPr>
          <xdr:spPr>
            <a:xfrm>
              <a:off x="4601936" y="4524193"/>
              <a:ext cx="1828800" cy="71183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esinee" refreshedDate="45186.634149652775" createdVersion="8" refreshedVersion="8" minRefreshableVersion="3" recordCount="20" xr:uid="{5605F2D1-D644-4332-99E4-95A3111393FA}">
  <cacheSource type="worksheet">
    <worksheetSource name="DATASET"/>
  </cacheSource>
  <cacheFields count="27">
    <cacheField name="EMP_ID" numFmtId="0">
      <sharedItems containsSemiMixedTypes="0" containsString="0" containsNumber="1" containsInteger="1" minValue="1" maxValue="20"/>
    </cacheField>
    <cacheField name="NAME" numFmtId="0">
      <sharedItems/>
    </cacheField>
    <cacheField name="EMAIL (ctrl+E)" numFmtId="0">
      <sharedItems/>
    </cacheField>
    <cacheField name="DEPT" numFmtId="0">
      <sharedItems count="6">
        <s v="CEO Office"/>
        <s v="Data Science"/>
        <s v="Finance"/>
        <s v="HR"/>
        <s v="Marketing"/>
        <s v="Sales"/>
      </sharedItems>
    </cacheField>
    <cacheField name="JOB_TITLE" numFmtId="0">
      <sharedItems count="5">
        <s v="CEO"/>
        <s v="SVP"/>
        <s v="AVP"/>
        <s v="Manager"/>
        <s v="Officer"/>
      </sharedItems>
    </cacheField>
    <cacheField name="POSITION" numFmtId="0">
      <sharedItems count="2">
        <s v="Back"/>
        <s v="Front"/>
      </sharedItems>
    </cacheField>
    <cacheField name="SALARY" numFmtId="0">
      <sharedItems containsSemiMixedTypes="0" containsString="0" containsNumber="1" containsInteger="1" minValue="25000" maxValue="250000"/>
    </cacheField>
    <cacheField name="BONUS" numFmtId="0">
      <sharedItems containsSemiMixedTypes="0" containsString="0" containsNumber="1" containsInteger="1" minValue="2000" maxValue="50000"/>
    </cacheField>
    <cacheField name="INCENTIVE" numFmtId="0">
      <sharedItems/>
    </cacheField>
    <cacheField name="DEGREE" numFmtId="0">
      <sharedItems/>
    </cacheField>
    <cacheField name="MAJOR" numFmtId="0">
      <sharedItems count="10">
        <s v="Marketing"/>
        <s v="Finance"/>
        <s v="Statistics"/>
        <s v="Data Science"/>
        <s v="Engineering"/>
        <s v="Management"/>
        <s v="Social Science"/>
        <s v="Human Resource"/>
        <s v="Economics"/>
        <s v="Computer Science"/>
      </sharedItems>
    </cacheField>
    <cacheField name="BIRTH_DATE" numFmtId="164">
      <sharedItems containsSemiMixedTypes="0" containsNonDate="0" containsDate="1" containsString="0" minDate="1979-10-22T00:00:00" maxDate="1998-11-20T00:00:00"/>
    </cacheField>
    <cacheField name="HIRED_DATE" numFmtId="164">
      <sharedItems containsSemiMixedTypes="0" containsNonDate="0" containsDate="1" containsString="0" minDate="2003-11-11T00:00:00" maxDate="2023-05-29T00:00:00"/>
    </cacheField>
    <cacheField name="PERFORMANCE" numFmtId="0">
      <sharedItems/>
    </cacheField>
    <cacheField name="EXP_YEAR" numFmtId="0">
      <sharedItems containsSemiMixedTypes="0" containsString="0" containsNumber="1" containsInteger="1" minValue="0" maxValue="20"/>
    </cacheField>
    <cacheField name="Month" numFmtId="0">
      <sharedItems containsSemiMixedTypes="0" containsString="0" containsNumber="1" containsInteger="1" minValue="1" maxValue="12"/>
    </cacheField>
    <cacheField name="Day" numFmtId="0">
      <sharedItems containsSemiMixedTypes="0" containsString="0" containsNumber="1" containsInteger="1" minValue="1" maxValue="31"/>
    </cacheField>
    <cacheField name="Year" numFmtId="0">
      <sharedItems containsSemiMixedTypes="0" containsString="0" containsNumber="1" containsInteger="1" minValue="2003" maxValue="2023"/>
    </cacheField>
    <cacheField name="DATE" numFmtId="164">
      <sharedItems containsSemiMixedTypes="0" containsNonDate="0" containsDate="1" containsString="0" minDate="2003-11-11T00:00:00" maxDate="2023-05-29T00:00:00"/>
    </cacheField>
    <cacheField name="BRANCH_ID" numFmtId="0">
      <sharedItems containsSemiMixedTypes="0" containsString="0" containsNumber="1" containsInteger="1" minValue="1" maxValue="2"/>
    </cacheField>
    <cacheField name="CITY" numFmtId="0">
      <sharedItems/>
    </cacheField>
    <cacheField name="COUNTRY" numFmtId="0">
      <sharedItems/>
    </cacheField>
    <cacheField name="CITY_xlookup" numFmtId="0">
      <sharedItems/>
    </cacheField>
    <cacheField name="COUNTRY_xlookup" numFmtId="0">
      <sharedItems/>
    </cacheField>
    <cacheField name="NEW_SALARY" numFmtId="0">
      <sharedItems containsSemiMixedTypes="0" containsString="0" containsNumber="1" containsInteger="1" minValue="30000" maxValue="300000"/>
    </cacheField>
    <cacheField name="NEW_EMAIL" numFmtId="0">
      <sharedItems/>
    </cacheField>
    <cacheField name="%Bonus" numFmtId="0" formula="SUM(BONUS)/SUM(SALARY)"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4"/>
    <s v="Mihawk"/>
    <s v="MIHAWK@google.com"/>
    <x v="0"/>
    <x v="0"/>
    <x v="0"/>
    <n v="250000"/>
    <n v="50000"/>
    <s v="Fixed"/>
    <s v="Bachelor"/>
    <x v="0"/>
    <d v="1992-03-04T00:00:00"/>
    <d v="2015-04-20T00:00:00"/>
    <s v="High Performane"/>
    <n v="8"/>
    <n v="4"/>
    <n v="20"/>
    <n v="2015"/>
    <d v="2015-04-20T00:00:00"/>
    <n v="2"/>
    <s v="New York"/>
    <s v="USA"/>
    <s v="New York"/>
    <s v="USA"/>
    <n v="300000"/>
    <s v="Mihawk@DATA.COM"/>
  </r>
  <r>
    <n v="15"/>
    <s v="Jennifer"/>
    <s v="JENNIFER@google.com"/>
    <x v="0"/>
    <x v="1"/>
    <x v="0"/>
    <n v="180000"/>
    <n v="34000"/>
    <s v="Fixed"/>
    <s v="Bachelor"/>
    <x v="1"/>
    <d v="1996-06-24T00:00:00"/>
    <d v="2020-05-19T00:00:00"/>
    <s v="High Performane"/>
    <n v="3"/>
    <n v="5"/>
    <n v="19"/>
    <n v="2020"/>
    <d v="2020-05-19T00:00:00"/>
    <n v="2"/>
    <s v="New York"/>
    <s v="USA"/>
    <s v="New York"/>
    <s v="USA"/>
    <n v="216000"/>
    <s v="Jennifer@DATA.COM"/>
  </r>
  <r>
    <n v="19"/>
    <s v="Bean"/>
    <s v="BEAN@google.com"/>
    <x v="1"/>
    <x v="1"/>
    <x v="0"/>
    <n v="175000"/>
    <n v="40000"/>
    <s v="Fixed"/>
    <s v="Master"/>
    <x v="2"/>
    <d v="1998-11-19T00:00:00"/>
    <d v="2020-10-13T00:00:00"/>
    <s v="High Performane"/>
    <n v="3"/>
    <n v="10"/>
    <n v="13"/>
    <n v="2020"/>
    <d v="2020-10-13T00:00:00"/>
    <n v="2"/>
    <s v="New York"/>
    <s v="USA"/>
    <s v="New York"/>
    <s v="USA"/>
    <n v="210000"/>
    <s v="Bean@DATA.COM"/>
  </r>
  <r>
    <n v="20"/>
    <s v="Beck"/>
    <s v="BECK@google.com"/>
    <x v="1"/>
    <x v="2"/>
    <x v="0"/>
    <n v="140000"/>
    <n v="38000"/>
    <s v="Fixed"/>
    <s v="Master"/>
    <x v="3"/>
    <d v="1983-06-04T00:00:00"/>
    <d v="2004-03-12T00:00:00"/>
    <s v="High Performane"/>
    <n v="19"/>
    <n v="3"/>
    <n v="12"/>
    <n v="2004"/>
    <d v="2004-03-12T00:00:00"/>
    <n v="1"/>
    <s v="London"/>
    <s v="UK"/>
    <s v="London"/>
    <s v="UK"/>
    <n v="168000"/>
    <s v="Beck@DATA.COM"/>
  </r>
  <r>
    <n v="18"/>
    <s v="Wick"/>
    <s v="WICK@google.com"/>
    <x v="1"/>
    <x v="3"/>
    <x v="1"/>
    <n v="80000"/>
    <n v="8000"/>
    <s v="Fixed"/>
    <s v="Master"/>
    <x v="4"/>
    <d v="1990-12-05T00:00:00"/>
    <d v="2011-09-12T00:00:00"/>
    <s v="Avg Performance"/>
    <n v="12"/>
    <n v="9"/>
    <n v="12"/>
    <n v="2011"/>
    <d v="2011-09-12T00:00:00"/>
    <n v="1"/>
    <s v="London"/>
    <s v="UK"/>
    <s v="London"/>
    <s v="UK"/>
    <n v="96000"/>
    <s v="Wick@DATA.COM"/>
  </r>
  <r>
    <n v="16"/>
    <s v="Kim"/>
    <s v="KIM@google.com"/>
    <x v="1"/>
    <x v="4"/>
    <x v="1"/>
    <n v="30000"/>
    <n v="2000"/>
    <s v="Incentive"/>
    <s v="Bachelor"/>
    <x v="4"/>
    <d v="1989-10-04T00:00:00"/>
    <d v="2020-07-18T00:00:00"/>
    <s v="Avg Performance"/>
    <n v="3"/>
    <n v="7"/>
    <n v="18"/>
    <n v="2020"/>
    <d v="2020-07-18T00:00:00"/>
    <n v="2"/>
    <s v="New York"/>
    <s v="USA"/>
    <s v="New York"/>
    <s v="USA"/>
    <n v="36000"/>
    <s v="Kim@DATA.COM"/>
  </r>
  <r>
    <n v="17"/>
    <s v="Liam"/>
    <s v="LIAM@google.com"/>
    <x v="1"/>
    <x v="4"/>
    <x v="1"/>
    <n v="25000"/>
    <n v="2500"/>
    <s v="Incentive"/>
    <s v="Master"/>
    <x v="4"/>
    <d v="1982-09-19T00:00:00"/>
    <d v="2006-12-05T00:00:00"/>
    <s v="Avg Performance"/>
    <n v="17"/>
    <n v="12"/>
    <n v="5"/>
    <n v="2006"/>
    <d v="2006-12-05T00:00:00"/>
    <n v="1"/>
    <s v="London"/>
    <s v="UK"/>
    <s v="London"/>
    <s v="UK"/>
    <n v="30000"/>
    <s v="Liam@DATA.COM"/>
  </r>
  <r>
    <n v="10"/>
    <s v="Sunji"/>
    <s v="SUNJI@google.com"/>
    <x v="2"/>
    <x v="1"/>
    <x v="0"/>
    <n v="178000"/>
    <n v="30000"/>
    <s v="Fixed"/>
    <s v="Bachelor"/>
    <x v="1"/>
    <d v="1979-10-22T00:00:00"/>
    <d v="2003-11-11T00:00:00"/>
    <s v="High Performane"/>
    <n v="20"/>
    <n v="11"/>
    <n v="11"/>
    <n v="2003"/>
    <d v="2003-11-11T00:00:00"/>
    <n v="2"/>
    <s v="New York"/>
    <s v="USA"/>
    <s v="New York"/>
    <s v="USA"/>
    <n v="213600"/>
    <s v="Sunji@DATA.COM"/>
  </r>
  <r>
    <n v="9"/>
    <s v="Lufy"/>
    <s v="LUFY@google.com"/>
    <x v="2"/>
    <x v="4"/>
    <x v="0"/>
    <n v="28000"/>
    <n v="2500"/>
    <s v="Fixed"/>
    <s v="Bachelor"/>
    <x v="5"/>
    <d v="1982-06-06T00:00:00"/>
    <d v="2005-09-26T00:00:00"/>
    <s v="Avg Performance"/>
    <n v="18"/>
    <n v="9"/>
    <n v="26"/>
    <n v="2005"/>
    <d v="2005-09-26T00:00:00"/>
    <n v="2"/>
    <s v="New York"/>
    <s v="USA"/>
    <s v="New York"/>
    <s v="USA"/>
    <n v="33600"/>
    <s v="Lufy@DATA.COM"/>
  </r>
  <r>
    <n v="13"/>
    <s v="Garf"/>
    <s v="GARF@google.com"/>
    <x v="3"/>
    <x v="2"/>
    <x v="0"/>
    <n v="148000"/>
    <n v="25000"/>
    <s v="Fixed"/>
    <s v="Bachelor"/>
    <x v="6"/>
    <d v="1988-08-11T00:00:00"/>
    <d v="2017-09-01T00:00:00"/>
    <s v="High Performane"/>
    <n v="6"/>
    <n v="9"/>
    <n v="1"/>
    <n v="2017"/>
    <d v="2017-09-01T00:00:00"/>
    <n v="1"/>
    <s v="London"/>
    <s v="UK"/>
    <s v="London"/>
    <s v="UK"/>
    <n v="177600"/>
    <s v="Garf@DATA.COM"/>
  </r>
  <r>
    <n v="12"/>
    <s v="Uzop"/>
    <s v="UZOP@google.com"/>
    <x v="3"/>
    <x v="4"/>
    <x v="0"/>
    <n v="45000"/>
    <n v="6800"/>
    <s v="Fixed"/>
    <s v="Bachelor"/>
    <x v="6"/>
    <d v="1993-10-01T00:00:00"/>
    <d v="2023-05-28T00:00:00"/>
    <s v="Avg Performance"/>
    <n v="0"/>
    <n v="5"/>
    <n v="28"/>
    <n v="2023"/>
    <d v="2023-05-28T00:00:00"/>
    <n v="1"/>
    <s v="London"/>
    <s v="UK"/>
    <s v="London"/>
    <s v="UK"/>
    <n v="54000"/>
    <s v="Uzop@DATA.COM"/>
  </r>
  <r>
    <n v="11"/>
    <s v="Zoro"/>
    <s v="ZORO@google.com"/>
    <x v="3"/>
    <x v="4"/>
    <x v="0"/>
    <n v="32000"/>
    <n v="5000"/>
    <s v="Incentive"/>
    <s v="Bachelor"/>
    <x v="7"/>
    <d v="1985-01-27T00:00:00"/>
    <d v="2014-08-26T00:00:00"/>
    <s v="Avg Performance"/>
    <n v="9"/>
    <n v="8"/>
    <n v="26"/>
    <n v="2014"/>
    <d v="2014-08-26T00:00:00"/>
    <n v="1"/>
    <s v="London"/>
    <s v="UK"/>
    <s v="London"/>
    <s v="UK"/>
    <n v="38400"/>
    <s v="Zoro@DATA.COM"/>
  </r>
  <r>
    <n v="5"/>
    <s v="Anna"/>
    <s v="ANNA@google.com"/>
    <x v="4"/>
    <x v="1"/>
    <x v="1"/>
    <n v="160000"/>
    <n v="20000"/>
    <s v="Fixed"/>
    <s v="Master"/>
    <x v="8"/>
    <d v="1996-09-29T00:00:00"/>
    <d v="2017-12-31T00:00:00"/>
    <s v="High Performane"/>
    <n v="6"/>
    <n v="12"/>
    <n v="31"/>
    <n v="2017"/>
    <d v="2017-12-31T00:00:00"/>
    <n v="1"/>
    <s v="London"/>
    <s v="UK"/>
    <s v="London"/>
    <s v="UK"/>
    <n v="192000"/>
    <s v="Anna@DATA.COM"/>
  </r>
  <r>
    <n v="4"/>
    <s v="David"/>
    <s v="DAVID@google.com"/>
    <x v="4"/>
    <x v="2"/>
    <x v="0"/>
    <n v="125000"/>
    <n v="25000"/>
    <s v="Fixed"/>
    <s v="Master"/>
    <x v="9"/>
    <d v="1990-06-03T00:00:00"/>
    <d v="2020-04-04T00:00:00"/>
    <s v="High Performane"/>
    <n v="3"/>
    <n v="4"/>
    <n v="4"/>
    <n v="2020"/>
    <d v="2020-04-04T00:00:00"/>
    <n v="1"/>
    <s v="London"/>
    <s v="UK"/>
    <s v="London"/>
    <s v="UK"/>
    <n v="150000"/>
    <s v="David@DATA.COM"/>
  </r>
  <r>
    <n v="1"/>
    <s v="Toy"/>
    <s v="TOY@google.com"/>
    <x v="4"/>
    <x v="3"/>
    <x v="0"/>
    <n v="90000"/>
    <n v="15000"/>
    <s v="Fixed"/>
    <s v="Bachelor"/>
    <x v="0"/>
    <d v="1988-05-01T00:00:00"/>
    <d v="2020-02-01T00:00:00"/>
    <s v="Avg Performance"/>
    <n v="3"/>
    <n v="2"/>
    <n v="1"/>
    <n v="2020"/>
    <d v="2020-02-01T00:00:00"/>
    <n v="1"/>
    <s v="London"/>
    <s v="UK"/>
    <s v="London"/>
    <s v="UK"/>
    <n v="108000"/>
    <s v="Toy@DATA.COM"/>
  </r>
  <r>
    <n v="3"/>
    <s v="Mary"/>
    <s v="MARY@google.com"/>
    <x v="4"/>
    <x v="4"/>
    <x v="0"/>
    <n v="30000"/>
    <n v="6000"/>
    <s v="Incentive"/>
    <s v="Bachelor"/>
    <x v="8"/>
    <d v="1984-11-16T00:00:00"/>
    <d v="2005-11-07T00:00:00"/>
    <s v="Avg Performance"/>
    <n v="18"/>
    <n v="11"/>
    <n v="7"/>
    <n v="2005"/>
    <d v="2005-11-07T00:00:00"/>
    <n v="1"/>
    <s v="London"/>
    <s v="UK"/>
    <s v="London"/>
    <s v="UK"/>
    <n v="36000"/>
    <s v="Mary@DATA.COM"/>
  </r>
  <r>
    <n v="2"/>
    <s v="John"/>
    <s v="JOHN@google.com"/>
    <x v="4"/>
    <x v="4"/>
    <x v="0"/>
    <n v="25000"/>
    <n v="5000"/>
    <s v="Incentive"/>
    <s v="Bachelor"/>
    <x v="0"/>
    <d v="1995-02-17T00:00:00"/>
    <d v="2019-11-14T00:00:00"/>
    <s v="Avg Performance"/>
    <n v="4"/>
    <n v="11"/>
    <n v="14"/>
    <n v="2019"/>
    <d v="2019-11-14T00:00:00"/>
    <n v="1"/>
    <s v="London"/>
    <s v="UK"/>
    <s v="London"/>
    <s v="UK"/>
    <n v="30000"/>
    <s v="John@DATA.COM"/>
  </r>
  <r>
    <n v="8"/>
    <s v="Nami"/>
    <s v="NAMI@google.com"/>
    <x v="5"/>
    <x v="1"/>
    <x v="1"/>
    <n v="185000"/>
    <n v="30000"/>
    <s v="Fixed"/>
    <s v="Master"/>
    <x v="1"/>
    <d v="1983-10-05T00:00:00"/>
    <d v="2009-07-22T00:00:00"/>
    <s v="High Performane"/>
    <n v="14"/>
    <n v="7"/>
    <n v="22"/>
    <n v="2009"/>
    <d v="2009-07-22T00:00:00"/>
    <n v="2"/>
    <s v="New York"/>
    <s v="USA"/>
    <s v="New York"/>
    <s v="USA"/>
    <n v="222000"/>
    <s v="Nami@DATA.COM"/>
  </r>
  <r>
    <n v="6"/>
    <s v="Kevin"/>
    <s v="KEVIN@google.com"/>
    <x v="5"/>
    <x v="4"/>
    <x v="1"/>
    <n v="35000"/>
    <n v="9000"/>
    <s v="Incentive"/>
    <s v="Bachelor"/>
    <x v="0"/>
    <d v="1982-12-22T00:00:00"/>
    <d v="2011-11-28T00:00:00"/>
    <s v="Avg Performance"/>
    <n v="12"/>
    <n v="11"/>
    <n v="28"/>
    <n v="2011"/>
    <d v="2011-11-28T00:00:00"/>
    <n v="1"/>
    <s v="London"/>
    <s v="UK"/>
    <s v="London"/>
    <s v="UK"/>
    <n v="42000"/>
    <s v="Kevin@DATA.COM"/>
  </r>
  <r>
    <n v="7"/>
    <s v="Mark"/>
    <s v="MARK@google.com"/>
    <x v="5"/>
    <x v="4"/>
    <x v="1"/>
    <n v="32000"/>
    <n v="7500"/>
    <s v="Incentive"/>
    <s v="Bachelor"/>
    <x v="8"/>
    <d v="1981-05-25T00:00:00"/>
    <d v="2007-01-04T00:00:00"/>
    <s v="Avg Performance"/>
    <n v="16"/>
    <n v="1"/>
    <n v="4"/>
    <n v="2007"/>
    <d v="2007-01-04T00:00:00"/>
    <n v="2"/>
    <s v="New York"/>
    <s v="USA"/>
    <s v="New York"/>
    <s v="USA"/>
    <n v="38400"/>
    <s v="Mark@DATA.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A5B475-3111-4972-9BBA-13F8348A1158}"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0" firstDataRow="1" firstDataCol="1"/>
  <pivotFields count="27">
    <pivotField showAll="0"/>
    <pivotField showAll="0"/>
    <pivotField showAll="0"/>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items count="6">
        <item sd="0" x="2"/>
        <item sd="0" x="0"/>
        <item sd="0" x="3"/>
        <item sd="0" x="4"/>
        <item sd="0" x="1"/>
        <item t="default"/>
      </items>
    </pivotField>
    <pivotField showAll="0">
      <items count="3">
        <item x="0"/>
        <item x="1"/>
        <item t="default"/>
      </items>
    </pivotField>
    <pivotField dataField="1" showAll="0"/>
    <pivotField dataField="1" showAll="0"/>
    <pivotField showAll="0"/>
    <pivotField showAll="0"/>
    <pivotField showAll="0" sortType="descending">
      <items count="11">
        <item x="9"/>
        <item x="3"/>
        <item x="8"/>
        <item x="4"/>
        <item x="1"/>
        <item x="7"/>
        <item x="5"/>
        <item x="0"/>
        <item x="6"/>
        <item x="2"/>
        <item t="default"/>
      </items>
      <autoSortScope>
        <pivotArea dataOnly="0" outline="0" fieldPosition="0">
          <references count="1">
            <reference field="4294967294" count="1" selected="0">
              <x v="0"/>
            </reference>
          </references>
        </pivotArea>
      </autoSortScope>
    </pivotField>
    <pivotField numFmtId="164" showAll="0"/>
    <pivotField numFmtId="164"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dataField="1" dragToRow="0" dragToCol="0" dragToPage="0" showAll="0" defaultSubtotal="0"/>
  </pivotFields>
  <rowFields count="1">
    <field x="3"/>
  </rowFields>
  <rowItems count="7">
    <i>
      <x v="1"/>
    </i>
    <i>
      <x v="4"/>
    </i>
    <i>
      <x/>
    </i>
    <i>
      <x v="5"/>
    </i>
    <i>
      <x v="3"/>
    </i>
    <i>
      <x v="2"/>
    </i>
    <i t="grand">
      <x/>
    </i>
  </rowItems>
  <colFields count="1">
    <field x="-2"/>
  </colFields>
  <colItems count="3">
    <i>
      <x/>
    </i>
    <i i="1">
      <x v="1"/>
    </i>
    <i i="2">
      <x v="2"/>
    </i>
  </colItems>
  <dataFields count="3">
    <dataField name="Sum of SALARY" fld="6" baseField="10" baseItem="0" numFmtId="165"/>
    <dataField name="Sum of BONUS" fld="7" baseField="0" baseItem="0"/>
    <dataField name="Sum of %Bonus" fld="26" baseField="0" baseItem="0" numFmtId="10"/>
  </dataFields>
  <formats count="2">
    <format dxfId="12">
      <pivotArea outline="0" collapsedLevelsAreSubtotals="1" fieldPosition="0"/>
    </format>
    <format dxfId="5">
      <pivotArea outline="0" collapsedLevelsAreSubtotals="1" fieldPosition="0">
        <references count="1">
          <reference field="4294967294" count="1" selected="0">
            <x v="2"/>
          </reference>
        </references>
      </pivotArea>
    </format>
  </formats>
  <conditionalFormats count="2">
    <conditionalFormat scope="field" priority="2">
      <pivotAreas count="1">
        <pivotArea outline="0" collapsedLevelsAreSubtotals="1" fieldPosition="0">
          <references count="2">
            <reference field="4294967294" count="1" selected="0">
              <x v="2"/>
            </reference>
            <reference field="3" count="0" selected="0"/>
          </references>
        </pivotArea>
      </pivotAreas>
    </conditionalFormat>
    <conditionalFormat scope="field" priority="1">
      <pivotAreas count="1">
        <pivotArea outline="0" collapsedLevelsAreSubtotals="1" fieldPosition="0">
          <references count="2">
            <reference field="4294967294" count="1" selected="0">
              <x v="0"/>
            </reference>
            <reference field="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AB264B47-8586-43C6-AA02-D78292F72B3E}" sourceName="DEPT">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34CDBD03-A0A7-4DB5-986F-9DAC4A2D3064}" sourceName="POSITION">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E267B9ED-A487-4522-A73E-7DFE87CAFDD1}" cache="Slicer_DEPT" caption="DEPT" columnCount="3" rowHeight="247650"/>
  <slicer name="POSITION" xr10:uid="{488B2516-0410-4DE2-9CDB-4C801FD1BF68}" cache="Slicer_POSITION" caption="POSITION" columnCoun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911CF5-5FC0-4AB0-B4F0-D3D98B109654}" name="DATASET" displayName="DATASET" ref="A1:Z21" totalsRowShown="0">
  <autoFilter ref="A1:Z21" xr:uid="{1D911CF5-5FC0-4AB0-B4F0-D3D98B109654}"/>
  <tableColumns count="26">
    <tableColumn id="1" xr3:uid="{BB47EA81-BC84-41A3-A621-212097917787}" name="EMP_ID"/>
    <tableColumn id="2" xr3:uid="{E9949A18-D9FB-42FC-B211-FEBA214008C5}" name="NAME"/>
    <tableColumn id="3" xr3:uid="{5B512B76-4E1A-4401-B23D-0BDB56ED9EE9}" name="EMAIL (ctrl+E)"/>
    <tableColumn id="4" xr3:uid="{AD4648EB-B22B-4909-A1FA-62D03A6B8A33}" name="DEPT"/>
    <tableColumn id="5" xr3:uid="{6504DBFB-577F-4FF1-AA2D-7A9F649F3E2C}" name="JOB_TITLE"/>
    <tableColumn id="6" xr3:uid="{02B5899A-F8EA-4945-A1B9-29A8F5E74CE0}" name="POSITION"/>
    <tableColumn id="7" xr3:uid="{7D478B37-7C7B-4411-B1BB-E4DA8F2DDA60}" name="SALARY"/>
    <tableColumn id="8" xr3:uid="{4731EAC9-A628-4E93-BC4B-13CAC731D9D0}" name="BONUS"/>
    <tableColumn id="9" xr3:uid="{08439AD6-59F4-40FD-93B2-4A87667A26FB}" name="INCENTIVE"/>
    <tableColumn id="10" xr3:uid="{D9FBC01C-DE54-4B12-8D10-AD42A547FE66}" name="DEGREE"/>
    <tableColumn id="11" xr3:uid="{5FD06B3E-FEBC-4575-932A-47FADC5A32EB}" name="MAJOR"/>
    <tableColumn id="12" xr3:uid="{5C231159-4278-4C51-BA0D-A893083A2D7F}" name="BIRTH_DATE" dataDxfId="17"/>
    <tableColumn id="13" xr3:uid="{7213EB4E-8EC8-4F99-A5F1-2DBAC7099A54}" name="HIRED_DATE" dataDxfId="16"/>
    <tableColumn id="14" xr3:uid="{0EAEF269-E988-412E-BC61-F8CCD3B9BFC1}" name="PERFORMANCE"/>
    <tableColumn id="15" xr3:uid="{9B42134A-0A6A-47E8-BF2C-1A4DA2A71688}" name="EXP_YEAR"/>
    <tableColumn id="16" xr3:uid="{4BDB319B-2275-49F5-96C8-160814F1FDDB}" name="Month"/>
    <tableColumn id="17" xr3:uid="{01FD37DE-38C1-480B-9C22-8616C357E285}" name="Day"/>
    <tableColumn id="18" xr3:uid="{A8E52537-3348-462D-8521-C62F5AB76FEA}" name="Year"/>
    <tableColumn id="19" xr3:uid="{CA93EA4C-A7F3-45E7-8274-E85A7DCD65E6}" name="DATE" dataDxfId="15"/>
    <tableColumn id="20" xr3:uid="{6973F58B-2C81-4CA1-817B-631196EAE156}" name="BRANCH_ID"/>
    <tableColumn id="21" xr3:uid="{F54DD355-F630-4352-ABC6-C09E54E325A4}" name="CITY"/>
    <tableColumn id="22" xr3:uid="{BFB9670B-5AE2-4E3F-8331-491264E89675}" name="COUNTRY"/>
    <tableColumn id="23" xr3:uid="{73AEFA49-7F93-4A11-BCA4-15E0AF83DD1E}" name="CITY_xlookup"/>
    <tableColumn id="24" xr3:uid="{C5E82DA9-BCB6-4081-8488-9903F2B542F6}" name="COUNTRY_xlookup"/>
    <tableColumn id="25" xr3:uid="{B9F366BA-464E-40A2-A645-EA34CDFD0881}" name="NEW_SALARY" dataDxfId="14">
      <calculatedColumnFormula>DATASET[[#This Row],[SALARY]]*1.2</calculatedColumnFormula>
    </tableColumn>
    <tableColumn id="26" xr3:uid="{4F2EA8FA-8918-4B44-B086-A61B8940F819}" name="NEW_EMAIL" dataDxfId="13">
      <calculatedColumnFormula>DATASET[[#This Row],[NAME]] &amp;"@DATA.COM"</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NJI@google.com" TargetMode="External"/><Relationship Id="rId13" Type="http://schemas.openxmlformats.org/officeDocument/2006/relationships/hyperlink" Target="mailto:ANNA@google.com" TargetMode="External"/><Relationship Id="rId18" Type="http://schemas.openxmlformats.org/officeDocument/2006/relationships/hyperlink" Target="mailto:NAMI@google.com" TargetMode="External"/><Relationship Id="rId3" Type="http://schemas.openxmlformats.org/officeDocument/2006/relationships/hyperlink" Target="mailto:BEAN@google.com" TargetMode="External"/><Relationship Id="rId7" Type="http://schemas.openxmlformats.org/officeDocument/2006/relationships/hyperlink" Target="mailto:LIAM@google.com" TargetMode="External"/><Relationship Id="rId12" Type="http://schemas.openxmlformats.org/officeDocument/2006/relationships/hyperlink" Target="mailto:ZORO@google.com" TargetMode="External"/><Relationship Id="rId17" Type="http://schemas.openxmlformats.org/officeDocument/2006/relationships/hyperlink" Target="mailto:JOHN@google.com" TargetMode="External"/><Relationship Id="rId2" Type="http://schemas.openxmlformats.org/officeDocument/2006/relationships/hyperlink" Target="mailto:JENNIFER@google.com" TargetMode="External"/><Relationship Id="rId16" Type="http://schemas.openxmlformats.org/officeDocument/2006/relationships/hyperlink" Target="mailto:MARY@google.com" TargetMode="External"/><Relationship Id="rId20" Type="http://schemas.openxmlformats.org/officeDocument/2006/relationships/hyperlink" Target="mailto:MARK@google.com" TargetMode="External"/><Relationship Id="rId1" Type="http://schemas.openxmlformats.org/officeDocument/2006/relationships/hyperlink" Target="mailto:MIHAWK@google.com" TargetMode="External"/><Relationship Id="rId6" Type="http://schemas.openxmlformats.org/officeDocument/2006/relationships/hyperlink" Target="mailto:KIM@google.com" TargetMode="External"/><Relationship Id="rId11" Type="http://schemas.openxmlformats.org/officeDocument/2006/relationships/hyperlink" Target="mailto:UZOP@google.com" TargetMode="External"/><Relationship Id="rId5" Type="http://schemas.openxmlformats.org/officeDocument/2006/relationships/hyperlink" Target="mailto:WICK@google.com" TargetMode="External"/><Relationship Id="rId15" Type="http://schemas.openxmlformats.org/officeDocument/2006/relationships/hyperlink" Target="mailto:TOY@google.com" TargetMode="External"/><Relationship Id="rId10" Type="http://schemas.openxmlformats.org/officeDocument/2006/relationships/hyperlink" Target="mailto:GARF@google.com" TargetMode="External"/><Relationship Id="rId19" Type="http://schemas.openxmlformats.org/officeDocument/2006/relationships/hyperlink" Target="mailto:KEVIN@google.com" TargetMode="External"/><Relationship Id="rId4" Type="http://schemas.openxmlformats.org/officeDocument/2006/relationships/hyperlink" Target="mailto:BECK@google.com" TargetMode="External"/><Relationship Id="rId9" Type="http://schemas.openxmlformats.org/officeDocument/2006/relationships/hyperlink" Target="mailto:LUFY@google.com" TargetMode="External"/><Relationship Id="rId14" Type="http://schemas.openxmlformats.org/officeDocument/2006/relationships/hyperlink" Target="mailto:DAVID@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5DA89-5C7F-44AA-9DFB-6DC107039AD4}">
  <dimension ref="A1:AO31"/>
  <sheetViews>
    <sheetView zoomScale="70" zoomScaleNormal="70" workbookViewId="0">
      <selection sqref="A1:Y21"/>
    </sheetView>
  </sheetViews>
  <sheetFormatPr defaultRowHeight="14.4" x14ac:dyDescent="0.3"/>
  <cols>
    <col min="1" max="2" width="12.77734375" customWidth="1"/>
    <col min="3" max="3" width="20.5546875" bestFit="1" customWidth="1"/>
    <col min="4" max="13" width="12.77734375" customWidth="1"/>
    <col min="14" max="14" width="15" bestFit="1" customWidth="1"/>
    <col min="15" max="27" width="15" customWidth="1"/>
    <col min="28" max="28" width="12.77734375" customWidth="1"/>
  </cols>
  <sheetData>
    <row r="1" spans="1:41" x14ac:dyDescent="0.3">
      <c r="A1" s="3" t="s">
        <v>0</v>
      </c>
      <c r="B1" s="3" t="s">
        <v>1</v>
      </c>
      <c r="C1" s="4" t="s">
        <v>79</v>
      </c>
      <c r="D1" s="3" t="s">
        <v>2</v>
      </c>
      <c r="E1" s="3" t="s">
        <v>3</v>
      </c>
      <c r="F1" s="3" t="s">
        <v>4</v>
      </c>
      <c r="G1" s="3" t="s">
        <v>5</v>
      </c>
      <c r="H1" s="3" t="s">
        <v>55</v>
      </c>
      <c r="I1" s="3" t="s">
        <v>6</v>
      </c>
      <c r="J1" s="3" t="s">
        <v>7</v>
      </c>
      <c r="K1" s="3" t="s">
        <v>8</v>
      </c>
      <c r="L1" s="3" t="s">
        <v>9</v>
      </c>
      <c r="M1" s="3" t="s">
        <v>10</v>
      </c>
      <c r="N1" s="4" t="s">
        <v>58</v>
      </c>
      <c r="O1" s="4" t="s">
        <v>80</v>
      </c>
      <c r="P1" s="4" t="s">
        <v>81</v>
      </c>
      <c r="Q1" s="4" t="s">
        <v>82</v>
      </c>
      <c r="R1" s="4" t="s">
        <v>83</v>
      </c>
      <c r="S1" s="4" t="s">
        <v>84</v>
      </c>
      <c r="T1" s="4" t="s">
        <v>91</v>
      </c>
      <c r="U1" s="4" t="s">
        <v>92</v>
      </c>
      <c r="V1" s="4" t="s">
        <v>94</v>
      </c>
      <c r="W1" s="4" t="s">
        <v>95</v>
      </c>
      <c r="X1" s="4" t="s">
        <v>96</v>
      </c>
      <c r="Y1" s="4" t="s">
        <v>97</v>
      </c>
      <c r="Z1" s="4"/>
      <c r="AA1" s="4"/>
      <c r="AC1" t="str">
        <f ca="1">_xlfn.FORMULATEXT(AC2)</f>
        <v>=FILTER(EMPLOYEE,(DEPT="Marketing")*(SALARY&gt;100000))</v>
      </c>
      <c r="AI1" s="2" t="s">
        <v>56</v>
      </c>
    </row>
    <row r="2" spans="1:41" x14ac:dyDescent="0.3">
      <c r="A2">
        <v>14</v>
      </c>
      <c r="B2" t="s">
        <v>42</v>
      </c>
      <c r="C2" s="6" t="s">
        <v>59</v>
      </c>
      <c r="D2" t="s">
        <v>43</v>
      </c>
      <c r="E2" t="s">
        <v>44</v>
      </c>
      <c r="F2" t="s">
        <v>14</v>
      </c>
      <c r="G2">
        <v>250000</v>
      </c>
      <c r="H2">
        <v>50000</v>
      </c>
      <c r="I2" t="s">
        <v>15</v>
      </c>
      <c r="J2" t="s">
        <v>16</v>
      </c>
      <c r="K2" t="s">
        <v>12</v>
      </c>
      <c r="L2" s="1">
        <v>33667</v>
      </c>
      <c r="M2" s="1">
        <v>42114</v>
      </c>
      <c r="N2" s="5" t="str" cm="1">
        <f t="array" ref="N2:N21">IF(SALARY&gt;100000, "High Performane", "Avg Performance")</f>
        <v>High Performane</v>
      </c>
      <c r="O2" s="7" cm="1">
        <f t="array" ref="O2:O21">2023-YEAR(M2:M21)</f>
        <v>8</v>
      </c>
      <c r="P2" s="7" cm="1">
        <f t="array" ref="P2:P21">MONTH(M2:M21)</f>
        <v>4</v>
      </c>
      <c r="Q2" s="7" cm="1">
        <f t="array" ref="Q2:Q21">DAY(M2:M21)</f>
        <v>20</v>
      </c>
      <c r="R2" s="7" cm="1">
        <f t="array" ref="R2:R21">YEAR(M2:M21)</f>
        <v>2015</v>
      </c>
      <c r="S2" s="5" cm="1">
        <f t="array" ref="S2:S21">DATE(_xlfn.ANCHORARRAY(R2),_xlfn.ANCHORARRAY(P2),_xlfn.ANCHORARRAY(Q2))</f>
        <v>42114</v>
      </c>
      <c r="T2" s="7">
        <f ca="1">RANDBETWEEN(1,3)</f>
        <v>3</v>
      </c>
      <c r="U2" s="5" t="str" cm="1">
        <f t="array" aca="1" ref="U2:U21" ca="1">IFERROR(VLOOKUP(T2:T21,BRANCH,2,FALSE),"not found")</f>
        <v>Southamton</v>
      </c>
      <c r="V2" s="5" t="str" cm="1">
        <f t="array" aca="1" ref="V2:V21" ca="1">VLOOKUP(T2:T21,BRANCH,3,FALSE)</f>
        <v>UK</v>
      </c>
      <c r="W2" s="5" t="str" cm="1">
        <f t="array" aca="1" ref="W2:W21" ca="1">_xlfn.XLOOKUP(T2:T21,BRANCH!A2:A4,BRANCH!B2:B4)</f>
        <v>Southamton</v>
      </c>
      <c r="X2" s="5" t="str" cm="1">
        <f t="array" aca="1" ref="X2:X21" ca="1">_xlfn.XLOOKUP(T2:T21,BRANCH!A2:A4,BRANCH!C2:C4)</f>
        <v>UK</v>
      </c>
      <c r="Y2" s="7" cm="1">
        <f t="array" ref="Y2:Y21">SALARY*(1+SALARY_INC)</f>
        <v>262500</v>
      </c>
      <c r="Z2" s="5"/>
      <c r="AA2" s="5"/>
      <c r="AB2" s="1"/>
      <c r="AC2" cm="1">
        <f t="array" ref="AC2:AO3">_xlfn._xlws.FILTER(EMPLOYEE,(DEPT="Marketing")*(SALARY&gt;100000))</f>
        <v>5</v>
      </c>
      <c r="AD2" t="str">
        <v>Anna</v>
      </c>
      <c r="AE2" t="str">
        <v>ANNA@google.com</v>
      </c>
      <c r="AF2" t="str">
        <v>Marketing</v>
      </c>
      <c r="AG2" t="str">
        <v>SVP</v>
      </c>
      <c r="AH2" t="str">
        <v>Front</v>
      </c>
      <c r="AI2">
        <v>160000</v>
      </c>
      <c r="AJ2">
        <v>20000</v>
      </c>
      <c r="AK2" t="str">
        <v>Fixed</v>
      </c>
      <c r="AL2" t="str">
        <v>Master</v>
      </c>
      <c r="AM2" t="str">
        <v>Economics</v>
      </c>
      <c r="AN2">
        <v>35337</v>
      </c>
      <c r="AO2">
        <v>43100</v>
      </c>
    </row>
    <row r="3" spans="1:41" x14ac:dyDescent="0.3">
      <c r="A3">
        <v>15</v>
      </c>
      <c r="B3" t="s">
        <v>45</v>
      </c>
      <c r="C3" s="6" t="s">
        <v>60</v>
      </c>
      <c r="D3" t="s">
        <v>43</v>
      </c>
      <c r="E3" t="s">
        <v>26</v>
      </c>
      <c r="F3" t="s">
        <v>14</v>
      </c>
      <c r="G3">
        <v>180000</v>
      </c>
      <c r="H3">
        <v>34000</v>
      </c>
      <c r="I3" t="s">
        <v>15</v>
      </c>
      <c r="J3" t="s">
        <v>16</v>
      </c>
      <c r="K3" t="s">
        <v>32</v>
      </c>
      <c r="L3" s="1">
        <v>35240</v>
      </c>
      <c r="M3" s="1">
        <v>43970</v>
      </c>
      <c r="N3" s="5" t="str">
        <v>High Performane</v>
      </c>
      <c r="O3" s="7">
        <v>3</v>
      </c>
      <c r="P3" s="7">
        <v>5</v>
      </c>
      <c r="Q3" s="7">
        <v>19</v>
      </c>
      <c r="R3" s="7">
        <v>2020</v>
      </c>
      <c r="S3" s="5">
        <v>43970</v>
      </c>
      <c r="T3" s="7">
        <f t="shared" ref="T3:T21" ca="1" si="0">RANDBETWEEN(1,2)</f>
        <v>1</v>
      </c>
      <c r="U3" s="5" t="str">
        <f ca="1"/>
        <v>London</v>
      </c>
      <c r="V3" s="5" t="str">
        <f ca="1"/>
        <v>UK</v>
      </c>
      <c r="W3" s="5" t="str">
        <f ca="1"/>
        <v>London</v>
      </c>
      <c r="X3" s="5" t="str">
        <f ca="1"/>
        <v>UK</v>
      </c>
      <c r="Y3" s="7">
        <v>189000</v>
      </c>
      <c r="Z3" s="5"/>
      <c r="AA3" s="5"/>
      <c r="AB3" s="1"/>
      <c r="AC3">
        <v>4</v>
      </c>
      <c r="AD3" t="str">
        <v>David</v>
      </c>
      <c r="AE3" t="str">
        <v>DAVID@google.com</v>
      </c>
      <c r="AF3" t="str">
        <v>Marketing</v>
      </c>
      <c r="AG3" t="str">
        <v>AVP</v>
      </c>
      <c r="AH3" t="str">
        <v>Back</v>
      </c>
      <c r="AI3">
        <v>125000</v>
      </c>
      <c r="AJ3">
        <v>25000</v>
      </c>
      <c r="AK3" t="str">
        <v>Fixed</v>
      </c>
      <c r="AL3" t="str">
        <v>Master</v>
      </c>
      <c r="AM3" t="str">
        <v>Computer Science</v>
      </c>
      <c r="AN3">
        <v>33027</v>
      </c>
      <c r="AO3">
        <v>43925</v>
      </c>
    </row>
    <row r="4" spans="1:41" x14ac:dyDescent="0.3">
      <c r="A4">
        <v>19</v>
      </c>
      <c r="B4" t="s">
        <v>51</v>
      </c>
      <c r="C4" s="6" t="s">
        <v>61</v>
      </c>
      <c r="D4" t="s">
        <v>47</v>
      </c>
      <c r="E4" t="s">
        <v>26</v>
      </c>
      <c r="F4" t="s">
        <v>14</v>
      </c>
      <c r="G4">
        <v>175000</v>
      </c>
      <c r="H4">
        <v>40000</v>
      </c>
      <c r="I4" t="s">
        <v>15</v>
      </c>
      <c r="J4" t="s">
        <v>54</v>
      </c>
      <c r="K4" t="s">
        <v>52</v>
      </c>
      <c r="L4" s="1">
        <v>36118</v>
      </c>
      <c r="M4" s="1">
        <v>44117</v>
      </c>
      <c r="N4" s="5" t="str">
        <v>High Performane</v>
      </c>
      <c r="O4" s="7">
        <v>3</v>
      </c>
      <c r="P4" s="7">
        <v>10</v>
      </c>
      <c r="Q4" s="7">
        <v>13</v>
      </c>
      <c r="R4" s="7">
        <v>2020</v>
      </c>
      <c r="S4" s="5">
        <v>44117</v>
      </c>
      <c r="T4" s="7">
        <f t="shared" ca="1" si="0"/>
        <v>2</v>
      </c>
      <c r="U4" s="5" t="str">
        <f ca="1"/>
        <v>New York</v>
      </c>
      <c r="V4" s="5" t="str">
        <f ca="1"/>
        <v>USA</v>
      </c>
      <c r="W4" s="5" t="str">
        <f ca="1"/>
        <v>New York</v>
      </c>
      <c r="X4" s="5" t="str">
        <f ca="1"/>
        <v>USA</v>
      </c>
      <c r="Y4" s="7">
        <v>183750</v>
      </c>
      <c r="Z4" s="5"/>
      <c r="AA4" s="5"/>
      <c r="AB4" s="1"/>
    </row>
    <row r="5" spans="1:41" x14ac:dyDescent="0.3">
      <c r="A5">
        <v>20</v>
      </c>
      <c r="B5" t="s">
        <v>53</v>
      </c>
      <c r="C5" s="6" t="s">
        <v>62</v>
      </c>
      <c r="D5" t="s">
        <v>47</v>
      </c>
      <c r="E5" t="s">
        <v>23</v>
      </c>
      <c r="F5" t="s">
        <v>14</v>
      </c>
      <c r="G5">
        <v>140000</v>
      </c>
      <c r="H5">
        <v>38000</v>
      </c>
      <c r="I5" t="s">
        <v>15</v>
      </c>
      <c r="J5" t="s">
        <v>54</v>
      </c>
      <c r="K5" t="s">
        <v>47</v>
      </c>
      <c r="L5" s="1">
        <v>30471</v>
      </c>
      <c r="M5" s="1">
        <v>38058</v>
      </c>
      <c r="N5" s="5" t="str">
        <v>High Performane</v>
      </c>
      <c r="O5" s="7">
        <v>19</v>
      </c>
      <c r="P5" s="7">
        <v>3</v>
      </c>
      <c r="Q5" s="7">
        <v>12</v>
      </c>
      <c r="R5" s="7">
        <v>2004</v>
      </c>
      <c r="S5" s="5">
        <v>38058</v>
      </c>
      <c r="T5" s="7">
        <f t="shared" ca="1" si="0"/>
        <v>1</v>
      </c>
      <c r="U5" s="5" t="str">
        <f ca="1"/>
        <v>London</v>
      </c>
      <c r="V5" s="5" t="str">
        <f ca="1"/>
        <v>UK</v>
      </c>
      <c r="W5" s="5" t="str">
        <f ca="1"/>
        <v>London</v>
      </c>
      <c r="X5" s="5" t="str">
        <f ca="1"/>
        <v>UK</v>
      </c>
      <c r="Y5" s="7">
        <v>147000</v>
      </c>
      <c r="Z5" s="5"/>
      <c r="AA5" s="5"/>
      <c r="AB5" s="1"/>
    </row>
    <row r="6" spans="1:41" x14ac:dyDescent="0.3">
      <c r="A6">
        <v>18</v>
      </c>
      <c r="B6" t="s">
        <v>50</v>
      </c>
      <c r="C6" s="6" t="s">
        <v>63</v>
      </c>
      <c r="D6" t="s">
        <v>47</v>
      </c>
      <c r="E6" t="s">
        <v>13</v>
      </c>
      <c r="F6" t="s">
        <v>27</v>
      </c>
      <c r="G6">
        <v>80000</v>
      </c>
      <c r="H6">
        <v>8000</v>
      </c>
      <c r="I6" t="s">
        <v>15</v>
      </c>
      <c r="J6" t="s">
        <v>54</v>
      </c>
      <c r="K6" t="s">
        <v>48</v>
      </c>
      <c r="L6" s="1">
        <v>33212</v>
      </c>
      <c r="M6" s="1">
        <v>40798</v>
      </c>
      <c r="N6" s="5" t="str">
        <v>Avg Performance</v>
      </c>
      <c r="O6" s="7">
        <v>12</v>
      </c>
      <c r="P6" s="7">
        <v>9</v>
      </c>
      <c r="Q6" s="7">
        <v>12</v>
      </c>
      <c r="R6" s="7">
        <v>2011</v>
      </c>
      <c r="S6" s="5">
        <v>40798</v>
      </c>
      <c r="T6" s="7">
        <f t="shared" ca="1" si="0"/>
        <v>1</v>
      </c>
      <c r="U6" s="5" t="str">
        <f ca="1"/>
        <v>London</v>
      </c>
      <c r="V6" s="5" t="str">
        <f ca="1"/>
        <v>UK</v>
      </c>
      <c r="W6" s="5" t="str">
        <f ca="1"/>
        <v>London</v>
      </c>
      <c r="X6" s="5" t="str">
        <f ca="1"/>
        <v>UK</v>
      </c>
      <c r="Y6" s="7">
        <v>84000</v>
      </c>
      <c r="Z6" s="5"/>
      <c r="AA6" s="5"/>
      <c r="AB6" s="1"/>
      <c r="AC6" t="str">
        <f ca="1">_xlfn.FORMULATEXT(AC7)</f>
        <v>=FILTER(EMPLOYEE,(DEPT="Marketing")+(SALARY&gt;100000))</v>
      </c>
      <c r="AI6" s="2" t="s">
        <v>57</v>
      </c>
    </row>
    <row r="7" spans="1:41" x14ac:dyDescent="0.3">
      <c r="A7">
        <v>16</v>
      </c>
      <c r="B7" t="s">
        <v>46</v>
      </c>
      <c r="C7" s="6" t="s">
        <v>64</v>
      </c>
      <c r="D7" t="s">
        <v>47</v>
      </c>
      <c r="E7" t="s">
        <v>18</v>
      </c>
      <c r="F7" t="s">
        <v>27</v>
      </c>
      <c r="G7">
        <v>30000</v>
      </c>
      <c r="H7">
        <v>2000</v>
      </c>
      <c r="I7" t="s">
        <v>19</v>
      </c>
      <c r="J7" t="s">
        <v>16</v>
      </c>
      <c r="K7" t="s">
        <v>48</v>
      </c>
      <c r="L7" s="1">
        <v>32785</v>
      </c>
      <c r="M7" s="1">
        <v>44030</v>
      </c>
      <c r="N7" s="5" t="str">
        <v>Avg Performance</v>
      </c>
      <c r="O7" s="7">
        <v>3</v>
      </c>
      <c r="P7" s="7">
        <v>7</v>
      </c>
      <c r="Q7" s="7">
        <v>18</v>
      </c>
      <c r="R7" s="7">
        <v>2020</v>
      </c>
      <c r="S7" s="5">
        <v>44030</v>
      </c>
      <c r="T7" s="7">
        <f t="shared" ca="1" si="0"/>
        <v>2</v>
      </c>
      <c r="U7" s="5" t="str">
        <f ca="1"/>
        <v>New York</v>
      </c>
      <c r="V7" s="5" t="str">
        <f ca="1"/>
        <v>USA</v>
      </c>
      <c r="W7" s="5" t="str">
        <f ca="1"/>
        <v>New York</v>
      </c>
      <c r="X7" s="5" t="str">
        <f ca="1"/>
        <v>USA</v>
      </c>
      <c r="Y7" s="7">
        <v>31500</v>
      </c>
      <c r="Z7" s="5"/>
      <c r="AA7" s="5"/>
      <c r="AB7" s="1"/>
      <c r="AC7" cm="1">
        <f t="array" ref="AC7:AO18">_xlfn._xlws.FILTER(EMPLOYEE,(DEPT="Marketing")+(SALARY&gt;100000))</f>
        <v>14</v>
      </c>
      <c r="AD7" t="str">
        <v>Mihawk</v>
      </c>
      <c r="AE7" t="str">
        <v>MIHAWK@google.com</v>
      </c>
      <c r="AF7" t="str">
        <v>CEO Office</v>
      </c>
      <c r="AG7" t="str">
        <v>CEO</v>
      </c>
      <c r="AH7" t="str">
        <v>Back</v>
      </c>
      <c r="AI7">
        <v>250000</v>
      </c>
      <c r="AJ7">
        <v>50000</v>
      </c>
      <c r="AK7" t="str">
        <v>Fixed</v>
      </c>
      <c r="AL7" t="str">
        <v>Bachelor</v>
      </c>
      <c r="AM7" t="str">
        <v>Marketing</v>
      </c>
      <c r="AN7">
        <v>33667</v>
      </c>
      <c r="AO7">
        <v>42114</v>
      </c>
    </row>
    <row r="8" spans="1:41" x14ac:dyDescent="0.3">
      <c r="A8">
        <v>17</v>
      </c>
      <c r="B8" t="s">
        <v>49</v>
      </c>
      <c r="C8" s="6" t="s">
        <v>65</v>
      </c>
      <c r="D8" t="s">
        <v>47</v>
      </c>
      <c r="E8" t="s">
        <v>18</v>
      </c>
      <c r="F8" t="s">
        <v>27</v>
      </c>
      <c r="G8">
        <v>25000</v>
      </c>
      <c r="H8">
        <v>2500</v>
      </c>
      <c r="I8" t="s">
        <v>19</v>
      </c>
      <c r="J8" t="s">
        <v>54</v>
      </c>
      <c r="K8" t="s">
        <v>48</v>
      </c>
      <c r="L8" s="1">
        <v>30213</v>
      </c>
      <c r="M8" s="1">
        <v>39056</v>
      </c>
      <c r="N8" s="5" t="str">
        <v>Avg Performance</v>
      </c>
      <c r="O8" s="7">
        <v>17</v>
      </c>
      <c r="P8" s="7">
        <v>12</v>
      </c>
      <c r="Q8" s="7">
        <v>5</v>
      </c>
      <c r="R8" s="7">
        <v>2006</v>
      </c>
      <c r="S8" s="5">
        <v>39056</v>
      </c>
      <c r="T8" s="7">
        <f t="shared" ca="1" si="0"/>
        <v>2</v>
      </c>
      <c r="U8" s="5" t="str">
        <f ca="1"/>
        <v>New York</v>
      </c>
      <c r="V8" s="5" t="str">
        <f ca="1"/>
        <v>USA</v>
      </c>
      <c r="W8" s="5" t="str">
        <f ca="1"/>
        <v>New York</v>
      </c>
      <c r="X8" s="5" t="str">
        <f ca="1"/>
        <v>USA</v>
      </c>
      <c r="Y8" s="7">
        <v>26250</v>
      </c>
      <c r="Z8" s="5"/>
      <c r="AA8" s="5"/>
      <c r="AB8" s="1"/>
      <c r="AC8">
        <v>15</v>
      </c>
      <c r="AD8" t="str">
        <v>Jennifer</v>
      </c>
      <c r="AE8" t="str">
        <v>JENNIFER@google.com</v>
      </c>
      <c r="AF8" t="str">
        <v>CEO Office</v>
      </c>
      <c r="AG8" t="str">
        <v>SVP</v>
      </c>
      <c r="AH8" t="str">
        <v>Back</v>
      </c>
      <c r="AI8">
        <v>180000</v>
      </c>
      <c r="AJ8">
        <v>34000</v>
      </c>
      <c r="AK8" t="str">
        <v>Fixed</v>
      </c>
      <c r="AL8" t="str">
        <v>Bachelor</v>
      </c>
      <c r="AM8" t="str">
        <v>Finance</v>
      </c>
      <c r="AN8">
        <v>35240</v>
      </c>
      <c r="AO8">
        <v>43970</v>
      </c>
    </row>
    <row r="9" spans="1:41" x14ac:dyDescent="0.3">
      <c r="A9">
        <v>10</v>
      </c>
      <c r="B9" t="s">
        <v>35</v>
      </c>
      <c r="C9" s="6" t="s">
        <v>66</v>
      </c>
      <c r="D9" t="s">
        <v>32</v>
      </c>
      <c r="E9" t="s">
        <v>26</v>
      </c>
      <c r="F9" t="s">
        <v>14</v>
      </c>
      <c r="G9">
        <v>178000</v>
      </c>
      <c r="H9">
        <v>30000</v>
      </c>
      <c r="I9" t="s">
        <v>15</v>
      </c>
      <c r="J9" t="s">
        <v>16</v>
      </c>
      <c r="K9" t="s">
        <v>32</v>
      </c>
      <c r="L9" s="1">
        <v>29150</v>
      </c>
      <c r="M9" s="1">
        <v>37936</v>
      </c>
      <c r="N9" s="5" t="str">
        <v>High Performane</v>
      </c>
      <c r="O9" s="7">
        <v>20</v>
      </c>
      <c r="P9" s="7">
        <v>11</v>
      </c>
      <c r="Q9" s="7">
        <v>11</v>
      </c>
      <c r="R9" s="7">
        <v>2003</v>
      </c>
      <c r="S9" s="5">
        <v>37936</v>
      </c>
      <c r="T9" s="7">
        <f t="shared" ca="1" si="0"/>
        <v>1</v>
      </c>
      <c r="U9" s="5" t="str">
        <f ca="1"/>
        <v>London</v>
      </c>
      <c r="V9" s="5" t="str">
        <f ca="1"/>
        <v>UK</v>
      </c>
      <c r="W9" s="5" t="str">
        <f ca="1"/>
        <v>London</v>
      </c>
      <c r="X9" s="5" t="str">
        <f ca="1"/>
        <v>UK</v>
      </c>
      <c r="Y9" s="7">
        <v>186900</v>
      </c>
      <c r="Z9" s="5"/>
      <c r="AA9" s="5"/>
      <c r="AB9" s="1"/>
      <c r="AC9">
        <v>19</v>
      </c>
      <c r="AD9" t="str">
        <v>Bean</v>
      </c>
      <c r="AE9" t="str">
        <v>BEAN@google.com</v>
      </c>
      <c r="AF9" t="str">
        <v>Data Science</v>
      </c>
      <c r="AG9" t="str">
        <v>SVP</v>
      </c>
      <c r="AH9" t="str">
        <v>Back</v>
      </c>
      <c r="AI9">
        <v>175000</v>
      </c>
      <c r="AJ9">
        <v>40000</v>
      </c>
      <c r="AK9" t="str">
        <v>Fixed</v>
      </c>
      <c r="AL9" t="str">
        <v>Master</v>
      </c>
      <c r="AM9" t="str">
        <v>Statistics</v>
      </c>
      <c r="AN9">
        <v>36118</v>
      </c>
      <c r="AO9">
        <v>44117</v>
      </c>
    </row>
    <row r="10" spans="1:41" x14ac:dyDescent="0.3">
      <c r="A10">
        <v>9</v>
      </c>
      <c r="B10" t="s">
        <v>33</v>
      </c>
      <c r="C10" s="6" t="s">
        <v>67</v>
      </c>
      <c r="D10" t="s">
        <v>32</v>
      </c>
      <c r="E10" t="s">
        <v>18</v>
      </c>
      <c r="F10" t="s">
        <v>14</v>
      </c>
      <c r="G10">
        <v>28000</v>
      </c>
      <c r="H10">
        <v>2500</v>
      </c>
      <c r="I10" t="s">
        <v>15</v>
      </c>
      <c r="J10" t="s">
        <v>16</v>
      </c>
      <c r="K10" t="s">
        <v>34</v>
      </c>
      <c r="L10" s="1">
        <v>30108</v>
      </c>
      <c r="M10" s="1">
        <v>38621</v>
      </c>
      <c r="N10" s="5" t="str">
        <v>Avg Performance</v>
      </c>
      <c r="O10" s="7">
        <v>18</v>
      </c>
      <c r="P10" s="7">
        <v>9</v>
      </c>
      <c r="Q10" s="7">
        <v>26</v>
      </c>
      <c r="R10" s="7">
        <v>2005</v>
      </c>
      <c r="S10" s="5">
        <v>38621</v>
      </c>
      <c r="T10" s="7">
        <f t="shared" ca="1" si="0"/>
        <v>2</v>
      </c>
      <c r="U10" s="5" t="str">
        <f ca="1"/>
        <v>New York</v>
      </c>
      <c r="V10" s="5" t="str">
        <f ca="1"/>
        <v>USA</v>
      </c>
      <c r="W10" s="5" t="str">
        <f ca="1"/>
        <v>New York</v>
      </c>
      <c r="X10" s="5" t="str">
        <f ca="1"/>
        <v>USA</v>
      </c>
      <c r="Y10" s="7">
        <v>29400</v>
      </c>
      <c r="Z10" s="5"/>
      <c r="AA10" s="5"/>
      <c r="AB10" s="1"/>
      <c r="AC10">
        <v>20</v>
      </c>
      <c r="AD10" t="str">
        <v>Beck</v>
      </c>
      <c r="AE10" t="str">
        <v>BECK@google.com</v>
      </c>
      <c r="AF10" t="str">
        <v>Data Science</v>
      </c>
      <c r="AG10" t="str">
        <v>AVP</v>
      </c>
      <c r="AH10" t="str">
        <v>Back</v>
      </c>
      <c r="AI10">
        <v>140000</v>
      </c>
      <c r="AJ10">
        <v>38000</v>
      </c>
      <c r="AK10" t="str">
        <v>Fixed</v>
      </c>
      <c r="AL10" t="str">
        <v>Master</v>
      </c>
      <c r="AM10" t="str">
        <v>Data Science</v>
      </c>
      <c r="AN10">
        <v>30471</v>
      </c>
      <c r="AO10">
        <v>38058</v>
      </c>
    </row>
    <row r="11" spans="1:41" x14ac:dyDescent="0.3">
      <c r="A11">
        <v>13</v>
      </c>
      <c r="B11" t="s">
        <v>41</v>
      </c>
      <c r="C11" s="6" t="s">
        <v>68</v>
      </c>
      <c r="D11" t="s">
        <v>37</v>
      </c>
      <c r="E11" t="s">
        <v>23</v>
      </c>
      <c r="F11" t="s">
        <v>14</v>
      </c>
      <c r="G11">
        <v>148000</v>
      </c>
      <c r="H11">
        <v>25000</v>
      </c>
      <c r="I11" t="s">
        <v>15</v>
      </c>
      <c r="J11" t="s">
        <v>16</v>
      </c>
      <c r="K11" t="s">
        <v>40</v>
      </c>
      <c r="L11" s="1">
        <v>32366</v>
      </c>
      <c r="M11" s="1">
        <v>42979</v>
      </c>
      <c r="N11" s="5" t="str">
        <v>High Performane</v>
      </c>
      <c r="O11" s="7">
        <v>6</v>
      </c>
      <c r="P11" s="7">
        <v>9</v>
      </c>
      <c r="Q11" s="7">
        <v>1</v>
      </c>
      <c r="R11" s="7">
        <v>2017</v>
      </c>
      <c r="S11" s="5">
        <v>42979</v>
      </c>
      <c r="T11" s="7">
        <f t="shared" ca="1" si="0"/>
        <v>1</v>
      </c>
      <c r="U11" s="5" t="str">
        <f ca="1"/>
        <v>London</v>
      </c>
      <c r="V11" s="5" t="str">
        <f ca="1"/>
        <v>UK</v>
      </c>
      <c r="W11" s="5" t="str">
        <f ca="1"/>
        <v>London</v>
      </c>
      <c r="X11" s="5" t="str">
        <f ca="1"/>
        <v>UK</v>
      </c>
      <c r="Y11" s="7">
        <v>155400</v>
      </c>
      <c r="Z11" s="5"/>
      <c r="AA11" s="5"/>
      <c r="AB11" s="1"/>
      <c r="AC11">
        <v>10</v>
      </c>
      <c r="AD11" t="str">
        <v>Sunji</v>
      </c>
      <c r="AE11" t="str">
        <v>SUNJI@google.com</v>
      </c>
      <c r="AF11" t="str">
        <v>Finance</v>
      </c>
      <c r="AG11" t="str">
        <v>SVP</v>
      </c>
      <c r="AH11" t="str">
        <v>Back</v>
      </c>
      <c r="AI11">
        <v>178000</v>
      </c>
      <c r="AJ11">
        <v>30000</v>
      </c>
      <c r="AK11" t="str">
        <v>Fixed</v>
      </c>
      <c r="AL11" t="str">
        <v>Bachelor</v>
      </c>
      <c r="AM11" t="str">
        <v>Finance</v>
      </c>
      <c r="AN11">
        <v>29150</v>
      </c>
      <c r="AO11">
        <v>37936</v>
      </c>
    </row>
    <row r="12" spans="1:41" x14ac:dyDescent="0.3">
      <c r="A12">
        <v>12</v>
      </c>
      <c r="B12" t="s">
        <v>39</v>
      </c>
      <c r="C12" s="6" t="s">
        <v>69</v>
      </c>
      <c r="D12" t="s">
        <v>37</v>
      </c>
      <c r="E12" t="s">
        <v>18</v>
      </c>
      <c r="F12" t="s">
        <v>14</v>
      </c>
      <c r="G12">
        <v>45000</v>
      </c>
      <c r="H12">
        <v>6800</v>
      </c>
      <c r="I12" t="s">
        <v>15</v>
      </c>
      <c r="J12" t="s">
        <v>16</v>
      </c>
      <c r="K12" t="s">
        <v>40</v>
      </c>
      <c r="L12" s="1">
        <v>34243</v>
      </c>
      <c r="M12" s="1">
        <v>45074</v>
      </c>
      <c r="N12" s="5" t="str">
        <v>Avg Performance</v>
      </c>
      <c r="O12" s="7">
        <v>0</v>
      </c>
      <c r="P12" s="7">
        <v>5</v>
      </c>
      <c r="Q12" s="7">
        <v>28</v>
      </c>
      <c r="R12" s="7">
        <v>2023</v>
      </c>
      <c r="S12" s="5">
        <v>45074</v>
      </c>
      <c r="T12" s="7">
        <f t="shared" ca="1" si="0"/>
        <v>2</v>
      </c>
      <c r="U12" s="5" t="str">
        <f ca="1"/>
        <v>New York</v>
      </c>
      <c r="V12" s="5" t="str">
        <f ca="1"/>
        <v>USA</v>
      </c>
      <c r="W12" s="5" t="str">
        <f ca="1"/>
        <v>New York</v>
      </c>
      <c r="X12" s="5" t="str">
        <f ca="1"/>
        <v>USA</v>
      </c>
      <c r="Y12" s="7">
        <v>47250</v>
      </c>
      <c r="Z12" s="5"/>
      <c r="AA12" s="5"/>
      <c r="AB12" s="1"/>
      <c r="AC12">
        <v>13</v>
      </c>
      <c r="AD12" t="str">
        <v>Garf</v>
      </c>
      <c r="AE12" t="str">
        <v>GARF@google.com</v>
      </c>
      <c r="AF12" t="str">
        <v>HR</v>
      </c>
      <c r="AG12" t="str">
        <v>AVP</v>
      </c>
      <c r="AH12" t="str">
        <v>Back</v>
      </c>
      <c r="AI12">
        <v>148000</v>
      </c>
      <c r="AJ12">
        <v>25000</v>
      </c>
      <c r="AK12" t="str">
        <v>Fixed</v>
      </c>
      <c r="AL12" t="str">
        <v>Bachelor</v>
      </c>
      <c r="AM12" t="str">
        <v>Social Science</v>
      </c>
      <c r="AN12">
        <v>32366</v>
      </c>
      <c r="AO12">
        <v>42979</v>
      </c>
    </row>
    <row r="13" spans="1:41" x14ac:dyDescent="0.3">
      <c r="A13">
        <v>11</v>
      </c>
      <c r="B13" t="s">
        <v>36</v>
      </c>
      <c r="C13" s="6" t="s">
        <v>70</v>
      </c>
      <c r="D13" t="s">
        <v>37</v>
      </c>
      <c r="E13" t="s">
        <v>18</v>
      </c>
      <c r="F13" t="s">
        <v>14</v>
      </c>
      <c r="G13">
        <v>32000</v>
      </c>
      <c r="H13">
        <v>5000</v>
      </c>
      <c r="I13" t="s">
        <v>19</v>
      </c>
      <c r="J13" t="s">
        <v>16</v>
      </c>
      <c r="K13" t="s">
        <v>38</v>
      </c>
      <c r="L13" s="1">
        <v>31074</v>
      </c>
      <c r="M13" s="1">
        <v>41877</v>
      </c>
      <c r="N13" s="5" t="str">
        <v>Avg Performance</v>
      </c>
      <c r="O13" s="7">
        <v>9</v>
      </c>
      <c r="P13" s="7">
        <v>8</v>
      </c>
      <c r="Q13" s="7">
        <v>26</v>
      </c>
      <c r="R13" s="7">
        <v>2014</v>
      </c>
      <c r="S13" s="5">
        <v>41877</v>
      </c>
      <c r="T13" s="7">
        <f t="shared" ca="1" si="0"/>
        <v>2</v>
      </c>
      <c r="U13" s="5" t="str">
        <f ca="1"/>
        <v>New York</v>
      </c>
      <c r="V13" s="5" t="str">
        <f ca="1"/>
        <v>USA</v>
      </c>
      <c r="W13" s="5" t="str">
        <f ca="1"/>
        <v>New York</v>
      </c>
      <c r="X13" s="5" t="str">
        <f ca="1"/>
        <v>USA</v>
      </c>
      <c r="Y13" s="7">
        <v>33600</v>
      </c>
      <c r="Z13" s="5"/>
      <c r="AA13" s="5"/>
      <c r="AB13" s="1"/>
      <c r="AC13">
        <v>5</v>
      </c>
      <c r="AD13" t="str">
        <v>Anna</v>
      </c>
      <c r="AE13" t="str">
        <v>ANNA@google.com</v>
      </c>
      <c r="AF13" t="str">
        <v>Marketing</v>
      </c>
      <c r="AG13" t="str">
        <v>SVP</v>
      </c>
      <c r="AH13" t="str">
        <v>Front</v>
      </c>
      <c r="AI13">
        <v>160000</v>
      </c>
      <c r="AJ13">
        <v>20000</v>
      </c>
      <c r="AK13" t="str">
        <v>Fixed</v>
      </c>
      <c r="AL13" t="str">
        <v>Master</v>
      </c>
      <c r="AM13" t="str">
        <v>Economics</v>
      </c>
      <c r="AN13">
        <v>35337</v>
      </c>
      <c r="AO13">
        <v>43100</v>
      </c>
    </row>
    <row r="14" spans="1:41" x14ac:dyDescent="0.3">
      <c r="A14">
        <v>5</v>
      </c>
      <c r="B14" t="s">
        <v>25</v>
      </c>
      <c r="C14" s="6" t="s">
        <v>71</v>
      </c>
      <c r="D14" t="s">
        <v>12</v>
      </c>
      <c r="E14" t="s">
        <v>26</v>
      </c>
      <c r="F14" t="s">
        <v>27</v>
      </c>
      <c r="G14">
        <v>160000</v>
      </c>
      <c r="H14">
        <v>20000</v>
      </c>
      <c r="I14" t="s">
        <v>15</v>
      </c>
      <c r="J14" t="s">
        <v>54</v>
      </c>
      <c r="K14" t="s">
        <v>21</v>
      </c>
      <c r="L14" s="1">
        <v>35337</v>
      </c>
      <c r="M14" s="1">
        <v>43100</v>
      </c>
      <c r="N14" s="5" t="str">
        <v>High Performane</v>
      </c>
      <c r="O14" s="7">
        <v>6</v>
      </c>
      <c r="P14" s="7">
        <v>12</v>
      </c>
      <c r="Q14" s="7">
        <v>31</v>
      </c>
      <c r="R14" s="7">
        <v>2017</v>
      </c>
      <c r="S14" s="5">
        <v>43100</v>
      </c>
      <c r="T14" s="7">
        <f t="shared" ca="1" si="0"/>
        <v>2</v>
      </c>
      <c r="U14" s="5" t="str">
        <f ca="1"/>
        <v>New York</v>
      </c>
      <c r="V14" s="5" t="str">
        <f ca="1"/>
        <v>USA</v>
      </c>
      <c r="W14" s="5" t="str">
        <f ca="1"/>
        <v>New York</v>
      </c>
      <c r="X14" s="5" t="str">
        <f ca="1"/>
        <v>USA</v>
      </c>
      <c r="Y14" s="7">
        <v>168000</v>
      </c>
      <c r="Z14" s="5"/>
      <c r="AA14" s="5"/>
      <c r="AB14" s="1"/>
      <c r="AC14">
        <v>4</v>
      </c>
      <c r="AD14" t="str">
        <v>David</v>
      </c>
      <c r="AE14" t="str">
        <v>DAVID@google.com</v>
      </c>
      <c r="AF14" t="str">
        <v>Marketing</v>
      </c>
      <c r="AG14" t="str">
        <v>AVP</v>
      </c>
      <c r="AH14" t="str">
        <v>Back</v>
      </c>
      <c r="AI14">
        <v>125000</v>
      </c>
      <c r="AJ14">
        <v>25000</v>
      </c>
      <c r="AK14" t="str">
        <v>Fixed</v>
      </c>
      <c r="AL14" t="str">
        <v>Master</v>
      </c>
      <c r="AM14" t="str">
        <v>Computer Science</v>
      </c>
      <c r="AN14">
        <v>33027</v>
      </c>
      <c r="AO14">
        <v>43925</v>
      </c>
    </row>
    <row r="15" spans="1:41" x14ac:dyDescent="0.3">
      <c r="A15">
        <v>4</v>
      </c>
      <c r="B15" t="s">
        <v>22</v>
      </c>
      <c r="C15" s="6" t="s">
        <v>72</v>
      </c>
      <c r="D15" t="s">
        <v>12</v>
      </c>
      <c r="E15" t="s">
        <v>23</v>
      </c>
      <c r="F15" t="s">
        <v>14</v>
      </c>
      <c r="G15">
        <v>125000</v>
      </c>
      <c r="H15">
        <v>25000</v>
      </c>
      <c r="I15" t="s">
        <v>15</v>
      </c>
      <c r="J15" t="s">
        <v>54</v>
      </c>
      <c r="K15" t="s">
        <v>24</v>
      </c>
      <c r="L15" s="1">
        <v>33027</v>
      </c>
      <c r="M15" s="1">
        <v>43925</v>
      </c>
      <c r="N15" s="5" t="str">
        <v>High Performane</v>
      </c>
      <c r="O15" s="7">
        <v>3</v>
      </c>
      <c r="P15" s="7">
        <v>4</v>
      </c>
      <c r="Q15" s="7">
        <v>4</v>
      </c>
      <c r="R15" s="7">
        <v>2020</v>
      </c>
      <c r="S15" s="5">
        <v>43925</v>
      </c>
      <c r="T15" s="7">
        <f t="shared" ca="1" si="0"/>
        <v>2</v>
      </c>
      <c r="U15" s="5" t="str">
        <f ca="1"/>
        <v>New York</v>
      </c>
      <c r="V15" s="5" t="str">
        <f ca="1"/>
        <v>USA</v>
      </c>
      <c r="W15" s="5" t="str">
        <f ca="1"/>
        <v>New York</v>
      </c>
      <c r="X15" s="5" t="str">
        <f ca="1"/>
        <v>USA</v>
      </c>
      <c r="Y15" s="7">
        <v>131250</v>
      </c>
      <c r="Z15" s="5"/>
      <c r="AA15" s="5"/>
      <c r="AB15" s="1"/>
      <c r="AC15">
        <v>1</v>
      </c>
      <c r="AD15" t="str">
        <v>Toy</v>
      </c>
      <c r="AE15" t="str">
        <v>TOY@google.com</v>
      </c>
      <c r="AF15" t="str">
        <v>Marketing</v>
      </c>
      <c r="AG15" t="str">
        <v>Manager</v>
      </c>
      <c r="AH15" t="str">
        <v>Back</v>
      </c>
      <c r="AI15">
        <v>90000</v>
      </c>
      <c r="AJ15">
        <v>15000</v>
      </c>
      <c r="AK15" t="str">
        <v>Fixed</v>
      </c>
      <c r="AL15" t="str">
        <v>Bachelor</v>
      </c>
      <c r="AM15" t="str">
        <v>Marketing</v>
      </c>
      <c r="AN15">
        <v>32264</v>
      </c>
      <c r="AO15">
        <v>43862</v>
      </c>
    </row>
    <row r="16" spans="1:41" x14ac:dyDescent="0.3">
      <c r="A16">
        <v>1</v>
      </c>
      <c r="B16" t="s">
        <v>11</v>
      </c>
      <c r="C16" s="6" t="s">
        <v>73</v>
      </c>
      <c r="D16" t="s">
        <v>12</v>
      </c>
      <c r="E16" t="s">
        <v>13</v>
      </c>
      <c r="F16" t="s">
        <v>14</v>
      </c>
      <c r="G16">
        <v>90000</v>
      </c>
      <c r="H16">
        <v>15000</v>
      </c>
      <c r="I16" t="s">
        <v>15</v>
      </c>
      <c r="J16" t="s">
        <v>16</v>
      </c>
      <c r="K16" t="s">
        <v>12</v>
      </c>
      <c r="L16" s="1">
        <v>32264</v>
      </c>
      <c r="M16" s="1">
        <v>43862</v>
      </c>
      <c r="N16" s="5" t="str">
        <v>Avg Performance</v>
      </c>
      <c r="O16" s="7">
        <v>3</v>
      </c>
      <c r="P16" s="7">
        <v>2</v>
      </c>
      <c r="Q16" s="7">
        <v>1</v>
      </c>
      <c r="R16" s="7">
        <v>2020</v>
      </c>
      <c r="S16" s="5">
        <v>43862</v>
      </c>
      <c r="T16" s="7">
        <f t="shared" ca="1" si="0"/>
        <v>2</v>
      </c>
      <c r="U16" s="5" t="str">
        <f ca="1"/>
        <v>New York</v>
      </c>
      <c r="V16" s="5" t="str">
        <f ca="1"/>
        <v>USA</v>
      </c>
      <c r="W16" s="5" t="str">
        <f ca="1"/>
        <v>New York</v>
      </c>
      <c r="X16" s="5" t="str">
        <f ca="1"/>
        <v>USA</v>
      </c>
      <c r="Y16" s="7">
        <v>94500</v>
      </c>
      <c r="Z16" s="5"/>
      <c r="AA16" s="5"/>
      <c r="AB16" s="1"/>
      <c r="AC16">
        <v>3</v>
      </c>
      <c r="AD16" t="str">
        <v>Mary</v>
      </c>
      <c r="AE16" t="str">
        <v>MARY@google.com</v>
      </c>
      <c r="AF16" t="str">
        <v>Marketing</v>
      </c>
      <c r="AG16" t="str">
        <v>Officer</v>
      </c>
      <c r="AH16" t="str">
        <v>Back</v>
      </c>
      <c r="AI16">
        <v>30000</v>
      </c>
      <c r="AJ16">
        <v>6000</v>
      </c>
      <c r="AK16" t="str">
        <v>Incentive</v>
      </c>
      <c r="AL16" t="str">
        <v>Bachelor</v>
      </c>
      <c r="AM16" t="str">
        <v>Economics</v>
      </c>
      <c r="AN16">
        <v>31002</v>
      </c>
      <c r="AO16">
        <v>38663</v>
      </c>
    </row>
    <row r="17" spans="1:41" x14ac:dyDescent="0.3">
      <c r="A17">
        <v>3</v>
      </c>
      <c r="B17" t="s">
        <v>20</v>
      </c>
      <c r="C17" s="6" t="s">
        <v>74</v>
      </c>
      <c r="D17" t="s">
        <v>12</v>
      </c>
      <c r="E17" t="s">
        <v>18</v>
      </c>
      <c r="F17" t="s">
        <v>14</v>
      </c>
      <c r="G17">
        <v>30000</v>
      </c>
      <c r="H17">
        <v>6000</v>
      </c>
      <c r="I17" t="s">
        <v>19</v>
      </c>
      <c r="J17" t="s">
        <v>16</v>
      </c>
      <c r="K17" t="s">
        <v>21</v>
      </c>
      <c r="L17" s="1">
        <v>31002</v>
      </c>
      <c r="M17" s="1">
        <v>38663</v>
      </c>
      <c r="N17" s="5" t="str">
        <v>Avg Performance</v>
      </c>
      <c r="O17" s="7">
        <v>18</v>
      </c>
      <c r="P17" s="7">
        <v>11</v>
      </c>
      <c r="Q17" s="7">
        <v>7</v>
      </c>
      <c r="R17" s="7">
        <v>2005</v>
      </c>
      <c r="S17" s="5">
        <v>38663</v>
      </c>
      <c r="T17" s="7">
        <f t="shared" ca="1" si="0"/>
        <v>2</v>
      </c>
      <c r="U17" s="5" t="str">
        <f ca="1"/>
        <v>New York</v>
      </c>
      <c r="V17" s="5" t="str">
        <f ca="1"/>
        <v>USA</v>
      </c>
      <c r="W17" s="5" t="str">
        <f ca="1"/>
        <v>New York</v>
      </c>
      <c r="X17" s="5" t="str">
        <f ca="1"/>
        <v>USA</v>
      </c>
      <c r="Y17" s="7">
        <v>31500</v>
      </c>
      <c r="Z17" s="5"/>
      <c r="AA17" s="5"/>
      <c r="AB17" s="1"/>
      <c r="AC17">
        <v>2</v>
      </c>
      <c r="AD17" t="str">
        <v>John</v>
      </c>
      <c r="AE17" t="str">
        <v>JOHN@google.com</v>
      </c>
      <c r="AF17" t="str">
        <v>Marketing</v>
      </c>
      <c r="AG17" t="str">
        <v>Officer</v>
      </c>
      <c r="AH17" t="str">
        <v>Back</v>
      </c>
      <c r="AI17">
        <v>25000</v>
      </c>
      <c r="AJ17">
        <v>5000</v>
      </c>
      <c r="AK17" t="str">
        <v>Incentive</v>
      </c>
      <c r="AL17" t="str">
        <v>Bachelor</v>
      </c>
      <c r="AM17" t="str">
        <v>Marketing</v>
      </c>
      <c r="AN17">
        <v>34747</v>
      </c>
      <c r="AO17">
        <v>43783</v>
      </c>
    </row>
    <row r="18" spans="1:41" x14ac:dyDescent="0.3">
      <c r="A18">
        <v>2</v>
      </c>
      <c r="B18" t="s">
        <v>17</v>
      </c>
      <c r="C18" s="6" t="s">
        <v>75</v>
      </c>
      <c r="D18" t="s">
        <v>12</v>
      </c>
      <c r="E18" t="s">
        <v>18</v>
      </c>
      <c r="F18" t="s">
        <v>14</v>
      </c>
      <c r="G18">
        <v>25000</v>
      </c>
      <c r="H18">
        <v>5000</v>
      </c>
      <c r="I18" t="s">
        <v>19</v>
      </c>
      <c r="J18" t="s">
        <v>16</v>
      </c>
      <c r="K18" t="s">
        <v>12</v>
      </c>
      <c r="L18" s="1">
        <v>34747</v>
      </c>
      <c r="M18" s="1">
        <v>43783</v>
      </c>
      <c r="N18" s="5" t="str">
        <v>Avg Performance</v>
      </c>
      <c r="O18" s="7">
        <v>4</v>
      </c>
      <c r="P18" s="7">
        <v>11</v>
      </c>
      <c r="Q18" s="7">
        <v>14</v>
      </c>
      <c r="R18" s="7">
        <v>2019</v>
      </c>
      <c r="S18" s="5">
        <v>43783</v>
      </c>
      <c r="T18" s="7">
        <f t="shared" ca="1" si="0"/>
        <v>1</v>
      </c>
      <c r="U18" s="5" t="str">
        <f ca="1"/>
        <v>London</v>
      </c>
      <c r="V18" s="5" t="str">
        <f ca="1"/>
        <v>UK</v>
      </c>
      <c r="W18" s="5" t="str">
        <f ca="1"/>
        <v>London</v>
      </c>
      <c r="X18" s="5" t="str">
        <f ca="1"/>
        <v>UK</v>
      </c>
      <c r="Y18" s="7">
        <v>26250</v>
      </c>
      <c r="Z18" s="5"/>
      <c r="AA18" s="5"/>
      <c r="AB18" s="1"/>
      <c r="AC18">
        <v>8</v>
      </c>
      <c r="AD18" t="str">
        <v>Nami</v>
      </c>
      <c r="AE18" t="str">
        <v>NAMI@google.com</v>
      </c>
      <c r="AF18" t="str">
        <v>Sales</v>
      </c>
      <c r="AG18" t="str">
        <v>SVP</v>
      </c>
      <c r="AH18" t="str">
        <v>Front</v>
      </c>
      <c r="AI18">
        <v>185000</v>
      </c>
      <c r="AJ18">
        <v>30000</v>
      </c>
      <c r="AK18" t="str">
        <v>Fixed</v>
      </c>
      <c r="AL18" t="str">
        <v>Master</v>
      </c>
      <c r="AM18" t="str">
        <v>Finance</v>
      </c>
      <c r="AN18">
        <v>30594</v>
      </c>
      <c r="AO18">
        <v>40016</v>
      </c>
    </row>
    <row r="19" spans="1:41" x14ac:dyDescent="0.3">
      <c r="A19">
        <v>8</v>
      </c>
      <c r="B19" t="s">
        <v>31</v>
      </c>
      <c r="C19" s="6" t="s">
        <v>76</v>
      </c>
      <c r="D19" t="s">
        <v>29</v>
      </c>
      <c r="E19" t="s">
        <v>26</v>
      </c>
      <c r="F19" t="s">
        <v>27</v>
      </c>
      <c r="G19">
        <v>185000</v>
      </c>
      <c r="H19">
        <v>30000</v>
      </c>
      <c r="I19" t="s">
        <v>15</v>
      </c>
      <c r="J19" t="s">
        <v>54</v>
      </c>
      <c r="K19" t="s">
        <v>32</v>
      </c>
      <c r="L19" s="1">
        <v>30594</v>
      </c>
      <c r="M19" s="1">
        <v>40016</v>
      </c>
      <c r="N19" s="5" t="str">
        <v>High Performane</v>
      </c>
      <c r="O19" s="7">
        <v>14</v>
      </c>
      <c r="P19" s="7">
        <v>7</v>
      </c>
      <c r="Q19" s="7">
        <v>22</v>
      </c>
      <c r="R19" s="7">
        <v>2009</v>
      </c>
      <c r="S19" s="5">
        <v>40016</v>
      </c>
      <c r="T19" s="7">
        <f t="shared" ca="1" si="0"/>
        <v>2</v>
      </c>
      <c r="U19" s="5" t="str">
        <f ca="1"/>
        <v>New York</v>
      </c>
      <c r="V19" s="5" t="str">
        <f ca="1"/>
        <v>USA</v>
      </c>
      <c r="W19" s="5" t="str">
        <f ca="1"/>
        <v>New York</v>
      </c>
      <c r="X19" s="5" t="str">
        <f ca="1"/>
        <v>USA</v>
      </c>
      <c r="Y19" s="7">
        <v>194250</v>
      </c>
      <c r="Z19" s="5"/>
      <c r="AA19" s="5"/>
      <c r="AB19" s="1"/>
    </row>
    <row r="20" spans="1:41" x14ac:dyDescent="0.3">
      <c r="A20">
        <v>6</v>
      </c>
      <c r="B20" t="s">
        <v>28</v>
      </c>
      <c r="C20" s="6" t="s">
        <v>77</v>
      </c>
      <c r="D20" t="s">
        <v>29</v>
      </c>
      <c r="E20" t="s">
        <v>18</v>
      </c>
      <c r="F20" t="s">
        <v>27</v>
      </c>
      <c r="G20">
        <v>35000</v>
      </c>
      <c r="H20">
        <v>9000</v>
      </c>
      <c r="I20" t="s">
        <v>19</v>
      </c>
      <c r="J20" t="s">
        <v>16</v>
      </c>
      <c r="K20" t="s">
        <v>12</v>
      </c>
      <c r="L20" s="1">
        <v>30307</v>
      </c>
      <c r="M20" s="1">
        <v>40875</v>
      </c>
      <c r="N20" s="5" t="str">
        <v>Avg Performance</v>
      </c>
      <c r="O20" s="7">
        <v>12</v>
      </c>
      <c r="P20" s="7">
        <v>11</v>
      </c>
      <c r="Q20" s="7">
        <v>28</v>
      </c>
      <c r="R20" s="7">
        <v>2011</v>
      </c>
      <c r="S20" s="5">
        <v>40875</v>
      </c>
      <c r="T20" s="7">
        <f t="shared" ca="1" si="0"/>
        <v>2</v>
      </c>
      <c r="U20" s="5" t="str">
        <f ca="1"/>
        <v>New York</v>
      </c>
      <c r="V20" s="5" t="str">
        <f ca="1"/>
        <v>USA</v>
      </c>
      <c r="W20" s="5" t="str">
        <f ca="1"/>
        <v>New York</v>
      </c>
      <c r="X20" s="5" t="str">
        <f ca="1"/>
        <v>USA</v>
      </c>
      <c r="Y20" s="7">
        <v>36750</v>
      </c>
      <c r="Z20" s="5"/>
      <c r="AA20" s="5"/>
      <c r="AB20" s="1"/>
    </row>
    <row r="21" spans="1:41" x14ac:dyDescent="0.3">
      <c r="A21">
        <v>7</v>
      </c>
      <c r="B21" t="s">
        <v>30</v>
      </c>
      <c r="C21" s="6" t="s">
        <v>78</v>
      </c>
      <c r="D21" t="s">
        <v>29</v>
      </c>
      <c r="E21" t="s">
        <v>18</v>
      </c>
      <c r="F21" t="s">
        <v>27</v>
      </c>
      <c r="G21">
        <v>32000</v>
      </c>
      <c r="H21">
        <v>7500</v>
      </c>
      <c r="I21" t="s">
        <v>19</v>
      </c>
      <c r="J21" t="s">
        <v>16</v>
      </c>
      <c r="K21" t="s">
        <v>21</v>
      </c>
      <c r="L21" s="1">
        <v>29731</v>
      </c>
      <c r="M21" s="1">
        <v>39086</v>
      </c>
      <c r="N21" s="5" t="str">
        <v>Avg Performance</v>
      </c>
      <c r="O21" s="7">
        <v>16</v>
      </c>
      <c r="P21" s="7">
        <v>1</v>
      </c>
      <c r="Q21" s="7">
        <v>4</v>
      </c>
      <c r="R21" s="7">
        <v>2007</v>
      </c>
      <c r="S21" s="5">
        <v>39086</v>
      </c>
      <c r="T21" s="7">
        <f t="shared" ca="1" si="0"/>
        <v>2</v>
      </c>
      <c r="U21" s="5" t="str">
        <f ca="1"/>
        <v>New York</v>
      </c>
      <c r="V21" s="5" t="str">
        <f ca="1"/>
        <v>USA</v>
      </c>
      <c r="W21" s="5" t="str">
        <f ca="1"/>
        <v>New York</v>
      </c>
      <c r="X21" s="5" t="str">
        <f ca="1"/>
        <v>USA</v>
      </c>
      <c r="Y21" s="7">
        <v>33600</v>
      </c>
      <c r="Z21" s="5"/>
      <c r="AA21" s="5"/>
      <c r="AB21" s="1"/>
    </row>
    <row r="22" spans="1:41" x14ac:dyDescent="0.3">
      <c r="Y22" t="s">
        <v>98</v>
      </c>
    </row>
    <row r="23" spans="1:41" x14ac:dyDescent="0.3">
      <c r="Y23" s="8">
        <v>0.05</v>
      </c>
    </row>
    <row r="25" spans="1:41" x14ac:dyDescent="0.3">
      <c r="Y25" t="s">
        <v>98</v>
      </c>
    </row>
    <row r="26" spans="1:41" x14ac:dyDescent="0.3">
      <c r="Y26" s="8"/>
    </row>
    <row r="28" spans="1:41" x14ac:dyDescent="0.3">
      <c r="Y28" s="8">
        <v>0.02</v>
      </c>
    </row>
    <row r="29" spans="1:41" x14ac:dyDescent="0.3">
      <c r="Y29" s="8">
        <v>0.05</v>
      </c>
    </row>
    <row r="30" spans="1:41" x14ac:dyDescent="0.3">
      <c r="Y30" s="8">
        <v>0.1</v>
      </c>
    </row>
    <row r="31" spans="1:41" x14ac:dyDescent="0.3">
      <c r="Y31" s="8">
        <v>0.25</v>
      </c>
    </row>
  </sheetData>
  <dataValidations count="1">
    <dataValidation type="list" allowBlank="1" showInputMessage="1" showErrorMessage="1" sqref="Y26" xr:uid="{19E8BDDA-C973-499B-A19D-78DA4E90EF61}">
      <formula1>$Y$28:$Y$31</formula1>
    </dataValidation>
  </dataValidations>
  <hyperlinks>
    <hyperlink ref="C2" r:id="rId1" xr:uid="{8D9A83C0-A1DB-49C5-AA38-3B6712A08203}"/>
    <hyperlink ref="C3" r:id="rId2" xr:uid="{90C2CA66-22DA-447D-BB98-76ADEECA49AE}"/>
    <hyperlink ref="C4" r:id="rId3" xr:uid="{4113F82F-AC00-4DCD-9AE7-7AF07505AA78}"/>
    <hyperlink ref="C5" r:id="rId4" xr:uid="{24CF4B89-DEB2-43D8-A068-30235BBE509A}"/>
    <hyperlink ref="C6" r:id="rId5" xr:uid="{C5494765-A14F-46BE-8786-E13122E21208}"/>
    <hyperlink ref="C7" r:id="rId6" xr:uid="{08D57754-F519-4A1F-930D-2E69F63195D7}"/>
    <hyperlink ref="C8" r:id="rId7" xr:uid="{B0495E56-5A49-4AC6-BDFA-2216C9907B73}"/>
    <hyperlink ref="C9" r:id="rId8" xr:uid="{F0DD83AC-5C3C-42FD-A326-930EBDB2FAF1}"/>
    <hyperlink ref="C10" r:id="rId9" xr:uid="{377C3630-61D8-4A19-9203-36D23B74F177}"/>
    <hyperlink ref="C11" r:id="rId10" xr:uid="{EE890444-BFA4-4143-9AD3-3CE9B1D9C34B}"/>
    <hyperlink ref="C12" r:id="rId11" xr:uid="{40EFD65F-0C71-4A53-8ECB-4BC83A8F9A9D}"/>
    <hyperlink ref="C13" r:id="rId12" xr:uid="{AC6CAC5C-2E51-4CA8-97D6-5275CEBBB23D}"/>
    <hyperlink ref="C14" r:id="rId13" xr:uid="{27C24768-CC9A-413F-85BD-1CD9A4AD744E}"/>
    <hyperlink ref="C15" r:id="rId14" xr:uid="{0635396A-6F3C-40C4-94C6-5BD55DF4BB32}"/>
    <hyperlink ref="C16" r:id="rId15" xr:uid="{8DECC038-C48C-4C30-A2BB-80E395174981}"/>
    <hyperlink ref="C17" r:id="rId16" xr:uid="{FCC6C57B-204D-4BF3-B1C7-9B7C6C3C0309}"/>
    <hyperlink ref="C18" r:id="rId17" xr:uid="{23DCFF4B-2ED1-424A-9C8D-ACC027541AB0}"/>
    <hyperlink ref="C19" r:id="rId18" xr:uid="{7537245A-779B-4846-BDF8-DE709C8101BD}"/>
    <hyperlink ref="C20" r:id="rId19" xr:uid="{007EE98A-9357-4CC7-8466-E439C06AF8F7}"/>
    <hyperlink ref="C21" r:id="rId20" xr:uid="{A9C0D847-CB37-4DC5-9E4C-102758664D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42D4-3324-4E4F-87FE-18193DEEAC44}">
  <dimension ref="A3:D10"/>
  <sheetViews>
    <sheetView workbookViewId="0">
      <selection activeCell="H9" sqref="H9"/>
    </sheetView>
  </sheetViews>
  <sheetFormatPr defaultRowHeight="14.4" x14ac:dyDescent="0.3"/>
  <cols>
    <col min="1" max="1" width="12.44140625" bestFit="1" customWidth="1"/>
    <col min="2" max="2" width="13.77734375" bestFit="1" customWidth="1"/>
    <col min="3" max="3" width="13.21875" bestFit="1" customWidth="1"/>
    <col min="4" max="4" width="13.6640625" bestFit="1" customWidth="1"/>
  </cols>
  <sheetData>
    <row r="3" spans="1:4" x14ac:dyDescent="0.3">
      <c r="A3" s="9" t="s">
        <v>103</v>
      </c>
      <c r="B3" t="s">
        <v>105</v>
      </c>
      <c r="C3" t="s">
        <v>106</v>
      </c>
      <c r="D3" t="s">
        <v>107</v>
      </c>
    </row>
    <row r="4" spans="1:4" x14ac:dyDescent="0.3">
      <c r="A4" s="10" t="s">
        <v>47</v>
      </c>
      <c r="B4" s="11">
        <v>450000</v>
      </c>
      <c r="C4" s="11">
        <v>90500</v>
      </c>
      <c r="D4" s="12">
        <v>0.2011111111111111</v>
      </c>
    </row>
    <row r="5" spans="1:4" x14ac:dyDescent="0.3">
      <c r="A5" s="10" t="s">
        <v>12</v>
      </c>
      <c r="B5" s="11">
        <v>430000</v>
      </c>
      <c r="C5" s="11">
        <v>71000</v>
      </c>
      <c r="D5" s="12">
        <v>0.16511627906976745</v>
      </c>
    </row>
    <row r="6" spans="1:4" x14ac:dyDescent="0.3">
      <c r="A6" s="10" t="s">
        <v>43</v>
      </c>
      <c r="B6" s="11">
        <v>430000</v>
      </c>
      <c r="C6" s="11">
        <v>84000</v>
      </c>
      <c r="D6" s="12">
        <v>0.19534883720930232</v>
      </c>
    </row>
    <row r="7" spans="1:4" x14ac:dyDescent="0.3">
      <c r="A7" s="10" t="s">
        <v>29</v>
      </c>
      <c r="B7" s="11">
        <v>252000</v>
      </c>
      <c r="C7" s="11">
        <v>46500</v>
      </c>
      <c r="D7" s="12">
        <v>0.18452380952380953</v>
      </c>
    </row>
    <row r="8" spans="1:4" x14ac:dyDescent="0.3">
      <c r="A8" s="10" t="s">
        <v>37</v>
      </c>
      <c r="B8" s="11">
        <v>225000</v>
      </c>
      <c r="C8" s="11">
        <v>36800</v>
      </c>
      <c r="D8" s="12">
        <v>0.16355555555555557</v>
      </c>
    </row>
    <row r="9" spans="1:4" x14ac:dyDescent="0.3">
      <c r="A9" s="10" t="s">
        <v>32</v>
      </c>
      <c r="B9" s="11">
        <v>206000</v>
      </c>
      <c r="C9" s="11">
        <v>32500</v>
      </c>
      <c r="D9" s="12">
        <v>0.15776699029126215</v>
      </c>
    </row>
    <row r="10" spans="1:4" x14ac:dyDescent="0.3">
      <c r="A10" s="10" t="s">
        <v>104</v>
      </c>
      <c r="B10" s="11">
        <v>1993000</v>
      </c>
      <c r="C10" s="11">
        <v>361300</v>
      </c>
      <c r="D10" s="12">
        <v>0.18128449573507274</v>
      </c>
    </row>
  </sheetData>
  <conditionalFormatting pivot="1" sqref="D4:D9">
    <cfRule type="dataBar" priority="2">
      <dataBar>
        <cfvo type="min"/>
        <cfvo type="max"/>
        <color rgb="FF63C384"/>
      </dataBar>
      <extLst>
        <ext xmlns:x14="http://schemas.microsoft.com/office/spreadsheetml/2009/9/main" uri="{B025F937-C7B1-47D3-B67F-A62EFF666E3E}">
          <x14:id>{DADCD837-144C-44BF-8FFF-C00275B720FD}</x14:id>
        </ext>
      </extLst>
    </cfRule>
  </conditionalFormatting>
  <conditionalFormatting pivot="1" sqref="B4:B9">
    <cfRule type="colorScale" priority="1">
      <colorScale>
        <cfvo type="min"/>
        <cfvo type="max"/>
        <color rgb="FFFCFCFF"/>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DADCD837-144C-44BF-8FFF-C00275B720FD}">
            <x14:dataBar minLength="0" maxLength="100" gradient="0">
              <x14:cfvo type="autoMin"/>
              <x14:cfvo type="autoMax"/>
              <x14:negativeFillColor rgb="FFFF0000"/>
              <x14:axisColor rgb="FF000000"/>
            </x14:dataBar>
          </x14:cfRule>
          <xm:sqref>D4:D9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D4D1-6439-4562-87A4-9B4ADF34604E}">
  <dimension ref="A1"/>
  <sheetViews>
    <sheetView tabSelected="1"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69BD-80C4-43EE-B771-125B1AD9A043}">
  <dimension ref="A1:AC21"/>
  <sheetViews>
    <sheetView zoomScale="70" zoomScaleNormal="70" workbookViewId="0">
      <selection activeCell="B13" sqref="B13"/>
    </sheetView>
  </sheetViews>
  <sheetFormatPr defaultRowHeight="14.4" x14ac:dyDescent="0.3"/>
  <cols>
    <col min="1" max="1" width="9.33203125" customWidth="1"/>
    <col min="3" max="3" width="15" customWidth="1"/>
    <col min="5" max="5" width="11.5546875" customWidth="1"/>
    <col min="6" max="6" width="11.44140625" customWidth="1"/>
    <col min="7" max="7" width="9.5546875" customWidth="1"/>
    <col min="8" max="8" width="9.21875" customWidth="1"/>
    <col min="9" max="9" width="12.5546875" customWidth="1"/>
    <col min="10" max="10" width="10.109375" customWidth="1"/>
    <col min="12" max="12" width="13.44140625" customWidth="1"/>
    <col min="13" max="13" width="13.77734375" customWidth="1"/>
    <col min="14" max="14" width="16.5546875" customWidth="1"/>
    <col min="15" max="15" width="11.6640625" customWidth="1"/>
    <col min="19" max="19" width="11.21875" bestFit="1" customWidth="1"/>
    <col min="20" max="20" width="13.21875" customWidth="1"/>
    <col min="22" max="22" width="11.6640625" customWidth="1"/>
    <col min="23" max="23" width="14.77734375" customWidth="1"/>
    <col min="24" max="24" width="19.44140625" customWidth="1"/>
    <col min="25" max="25" width="15.6640625" bestFit="1" customWidth="1"/>
    <col min="26" max="26" width="15.6640625" customWidth="1"/>
  </cols>
  <sheetData>
    <row r="1" spans="1:29" x14ac:dyDescent="0.3">
      <c r="A1" t="s">
        <v>0</v>
      </c>
      <c r="B1" t="s">
        <v>1</v>
      </c>
      <c r="C1" t="s">
        <v>79</v>
      </c>
      <c r="D1" t="s">
        <v>2</v>
      </c>
      <c r="E1" t="s">
        <v>3</v>
      </c>
      <c r="F1" t="s">
        <v>4</v>
      </c>
      <c r="G1" t="s">
        <v>5</v>
      </c>
      <c r="H1" t="s">
        <v>55</v>
      </c>
      <c r="I1" t="s">
        <v>6</v>
      </c>
      <c r="J1" t="s">
        <v>7</v>
      </c>
      <c r="K1" t="s">
        <v>8</v>
      </c>
      <c r="L1" t="s">
        <v>9</v>
      </c>
      <c r="M1" t="s">
        <v>10</v>
      </c>
      <c r="N1" t="s">
        <v>58</v>
      </c>
      <c r="O1" t="s">
        <v>80</v>
      </c>
      <c r="P1" t="s">
        <v>81</v>
      </c>
      <c r="Q1" t="s">
        <v>82</v>
      </c>
      <c r="R1" t="s">
        <v>83</v>
      </c>
      <c r="S1" t="s">
        <v>84</v>
      </c>
      <c r="T1" t="s">
        <v>91</v>
      </c>
      <c r="U1" t="s">
        <v>92</v>
      </c>
      <c r="V1" t="s">
        <v>94</v>
      </c>
      <c r="W1" t="s">
        <v>95</v>
      </c>
      <c r="X1" t="s">
        <v>96</v>
      </c>
      <c r="Y1" t="s">
        <v>101</v>
      </c>
      <c r="Z1" t="s">
        <v>102</v>
      </c>
      <c r="AB1" t="str">
        <f ca="1">_xlfn.FORMULATEXT(AB2)</f>
        <v>=DATASET[SALARY]*1.15</v>
      </c>
    </row>
    <row r="2" spans="1:29" x14ac:dyDescent="0.3">
      <c r="A2">
        <v>14</v>
      </c>
      <c r="B2" t="s">
        <v>42</v>
      </c>
      <c r="C2" t="s">
        <v>59</v>
      </c>
      <c r="D2" t="s">
        <v>43</v>
      </c>
      <c r="E2" t="s">
        <v>44</v>
      </c>
      <c r="F2" t="s">
        <v>14</v>
      </c>
      <c r="G2">
        <v>250000</v>
      </c>
      <c r="H2">
        <v>50000</v>
      </c>
      <c r="I2" t="s">
        <v>15</v>
      </c>
      <c r="J2" t="s">
        <v>16</v>
      </c>
      <c r="K2" t="s">
        <v>12</v>
      </c>
      <c r="L2" s="1">
        <v>33667</v>
      </c>
      <c r="M2" s="1">
        <v>42114</v>
      </c>
      <c r="N2" t="s">
        <v>99</v>
      </c>
      <c r="O2">
        <v>8</v>
      </c>
      <c r="P2">
        <v>4</v>
      </c>
      <c r="Q2">
        <v>20</v>
      </c>
      <c r="R2">
        <v>2015</v>
      </c>
      <c r="S2" s="1">
        <v>42114</v>
      </c>
      <c r="T2">
        <v>2</v>
      </c>
      <c r="U2" t="s">
        <v>87</v>
      </c>
      <c r="V2" t="s">
        <v>90</v>
      </c>
      <c r="W2" t="s">
        <v>87</v>
      </c>
      <c r="X2" t="s">
        <v>90</v>
      </c>
      <c r="Y2">
        <f>DATASET[[#This Row],[SALARY]]*1.2</f>
        <v>300000</v>
      </c>
      <c r="Z2" t="str">
        <f>DATASET[[#This Row],[NAME]] &amp;"@DATA.COM"</f>
        <v>Mihawk@DATA.COM</v>
      </c>
      <c r="AB2" cm="1">
        <f t="array" ref="AB2:AB21">DATASET[SALARY]*1.15</f>
        <v>287500</v>
      </c>
      <c r="AC2">
        <f>COUNTA(DATASET[EMAIL (ctrl+E)])</f>
        <v>20</v>
      </c>
    </row>
    <row r="3" spans="1:29" x14ac:dyDescent="0.3">
      <c r="A3">
        <v>15</v>
      </c>
      <c r="B3" t="s">
        <v>45</v>
      </c>
      <c r="C3" t="s">
        <v>60</v>
      </c>
      <c r="D3" t="s">
        <v>43</v>
      </c>
      <c r="E3" t="s">
        <v>26</v>
      </c>
      <c r="F3" t="s">
        <v>14</v>
      </c>
      <c r="G3">
        <v>180000</v>
      </c>
      <c r="H3">
        <v>34000</v>
      </c>
      <c r="I3" t="s">
        <v>15</v>
      </c>
      <c r="J3" t="s">
        <v>16</v>
      </c>
      <c r="K3" t="s">
        <v>32</v>
      </c>
      <c r="L3" s="1">
        <v>35240</v>
      </c>
      <c r="M3" s="1">
        <v>43970</v>
      </c>
      <c r="N3" t="s">
        <v>99</v>
      </c>
      <c r="O3">
        <v>3</v>
      </c>
      <c r="P3">
        <v>5</v>
      </c>
      <c r="Q3">
        <v>19</v>
      </c>
      <c r="R3">
        <v>2020</v>
      </c>
      <c r="S3" s="1">
        <v>43970</v>
      </c>
      <c r="T3">
        <v>2</v>
      </c>
      <c r="U3" t="s">
        <v>87</v>
      </c>
      <c r="V3" t="s">
        <v>90</v>
      </c>
      <c r="W3" t="s">
        <v>87</v>
      </c>
      <c r="X3" t="s">
        <v>90</v>
      </c>
      <c r="Y3">
        <f>DATASET[[#This Row],[SALARY]]*1.2</f>
        <v>216000</v>
      </c>
      <c r="Z3" t="str">
        <f>DATASET[[#This Row],[NAME]] &amp;"@DATA.COM"</f>
        <v>Jennifer@DATA.COM</v>
      </c>
      <c r="AB3">
        <v>206999.99999999997</v>
      </c>
    </row>
    <row r="4" spans="1:29" x14ac:dyDescent="0.3">
      <c r="A4">
        <v>19</v>
      </c>
      <c r="B4" t="s">
        <v>51</v>
      </c>
      <c r="C4" t="s">
        <v>61</v>
      </c>
      <c r="D4" t="s">
        <v>47</v>
      </c>
      <c r="E4" t="s">
        <v>26</v>
      </c>
      <c r="F4" t="s">
        <v>14</v>
      </c>
      <c r="G4">
        <v>175000</v>
      </c>
      <c r="H4">
        <v>40000</v>
      </c>
      <c r="I4" t="s">
        <v>15</v>
      </c>
      <c r="J4" t="s">
        <v>54</v>
      </c>
      <c r="K4" t="s">
        <v>52</v>
      </c>
      <c r="L4" s="1">
        <v>36118</v>
      </c>
      <c r="M4" s="1">
        <v>44117</v>
      </c>
      <c r="N4" t="s">
        <v>99</v>
      </c>
      <c r="O4">
        <v>3</v>
      </c>
      <c r="P4">
        <v>10</v>
      </c>
      <c r="Q4">
        <v>13</v>
      </c>
      <c r="R4">
        <v>2020</v>
      </c>
      <c r="S4" s="1">
        <v>44117</v>
      </c>
      <c r="T4">
        <v>2</v>
      </c>
      <c r="U4" t="s">
        <v>87</v>
      </c>
      <c r="V4" t="s">
        <v>90</v>
      </c>
      <c r="W4" t="s">
        <v>87</v>
      </c>
      <c r="X4" t="s">
        <v>90</v>
      </c>
      <c r="Y4">
        <f>DATASET[[#This Row],[SALARY]]*1.2</f>
        <v>210000</v>
      </c>
      <c r="Z4" t="str">
        <f>DATASET[[#This Row],[NAME]] &amp;"@DATA.COM"</f>
        <v>Bean@DATA.COM</v>
      </c>
      <c r="AB4">
        <v>201249.99999999997</v>
      </c>
    </row>
    <row r="5" spans="1:29" x14ac:dyDescent="0.3">
      <c r="A5">
        <v>20</v>
      </c>
      <c r="B5" t="s">
        <v>53</v>
      </c>
      <c r="C5" t="s">
        <v>62</v>
      </c>
      <c r="D5" t="s">
        <v>47</v>
      </c>
      <c r="E5" t="s">
        <v>23</v>
      </c>
      <c r="F5" t="s">
        <v>14</v>
      </c>
      <c r="G5">
        <v>140000</v>
      </c>
      <c r="H5">
        <v>38000</v>
      </c>
      <c r="I5" t="s">
        <v>15</v>
      </c>
      <c r="J5" t="s">
        <v>54</v>
      </c>
      <c r="K5" t="s">
        <v>47</v>
      </c>
      <c r="L5" s="1">
        <v>30471</v>
      </c>
      <c r="M5" s="1">
        <v>38058</v>
      </c>
      <c r="N5" t="s">
        <v>99</v>
      </c>
      <c r="O5">
        <v>19</v>
      </c>
      <c r="P5">
        <v>3</v>
      </c>
      <c r="Q5">
        <v>12</v>
      </c>
      <c r="R5">
        <v>2004</v>
      </c>
      <c r="S5" s="1">
        <v>38058</v>
      </c>
      <c r="T5">
        <v>1</v>
      </c>
      <c r="U5" t="s">
        <v>86</v>
      </c>
      <c r="V5" t="s">
        <v>89</v>
      </c>
      <c r="W5" t="s">
        <v>86</v>
      </c>
      <c r="X5" t="s">
        <v>89</v>
      </c>
      <c r="Y5">
        <f>DATASET[[#This Row],[SALARY]]*1.2</f>
        <v>168000</v>
      </c>
      <c r="Z5" t="str">
        <f>DATASET[[#This Row],[NAME]] &amp;"@DATA.COM"</f>
        <v>Beck@DATA.COM</v>
      </c>
      <c r="AB5">
        <v>161000</v>
      </c>
    </row>
    <row r="6" spans="1:29" x14ac:dyDescent="0.3">
      <c r="A6">
        <v>18</v>
      </c>
      <c r="B6" t="s">
        <v>50</v>
      </c>
      <c r="C6" t="s">
        <v>63</v>
      </c>
      <c r="D6" t="s">
        <v>47</v>
      </c>
      <c r="E6" t="s">
        <v>13</v>
      </c>
      <c r="F6" t="s">
        <v>27</v>
      </c>
      <c r="G6">
        <v>80000</v>
      </c>
      <c r="H6">
        <v>8000</v>
      </c>
      <c r="I6" t="s">
        <v>15</v>
      </c>
      <c r="J6" t="s">
        <v>54</v>
      </c>
      <c r="K6" t="s">
        <v>48</v>
      </c>
      <c r="L6" s="1">
        <v>33212</v>
      </c>
      <c r="M6" s="1">
        <v>40798</v>
      </c>
      <c r="N6" t="s">
        <v>100</v>
      </c>
      <c r="O6">
        <v>12</v>
      </c>
      <c r="P6">
        <v>9</v>
      </c>
      <c r="Q6">
        <v>12</v>
      </c>
      <c r="R6">
        <v>2011</v>
      </c>
      <c r="S6" s="1">
        <v>40798</v>
      </c>
      <c r="T6">
        <v>1</v>
      </c>
      <c r="U6" t="s">
        <v>86</v>
      </c>
      <c r="V6" t="s">
        <v>89</v>
      </c>
      <c r="W6" t="s">
        <v>86</v>
      </c>
      <c r="X6" t="s">
        <v>89</v>
      </c>
      <c r="Y6">
        <f>DATASET[[#This Row],[SALARY]]*1.2</f>
        <v>96000</v>
      </c>
      <c r="Z6" t="str">
        <f>DATASET[[#This Row],[NAME]] &amp;"@DATA.COM"</f>
        <v>Wick@DATA.COM</v>
      </c>
      <c r="AB6">
        <v>92000</v>
      </c>
    </row>
    <row r="7" spans="1:29" x14ac:dyDescent="0.3">
      <c r="A7">
        <v>16</v>
      </c>
      <c r="B7" t="s">
        <v>46</v>
      </c>
      <c r="C7" t="s">
        <v>64</v>
      </c>
      <c r="D7" t="s">
        <v>47</v>
      </c>
      <c r="E7" t="s">
        <v>18</v>
      </c>
      <c r="F7" t="s">
        <v>27</v>
      </c>
      <c r="G7">
        <v>30000</v>
      </c>
      <c r="H7">
        <v>2000</v>
      </c>
      <c r="I7" t="s">
        <v>19</v>
      </c>
      <c r="J7" t="s">
        <v>16</v>
      </c>
      <c r="K7" t="s">
        <v>48</v>
      </c>
      <c r="L7" s="1">
        <v>32785</v>
      </c>
      <c r="M7" s="1">
        <v>44030</v>
      </c>
      <c r="N7" t="s">
        <v>100</v>
      </c>
      <c r="O7">
        <v>3</v>
      </c>
      <c r="P7">
        <v>7</v>
      </c>
      <c r="Q7">
        <v>18</v>
      </c>
      <c r="R7">
        <v>2020</v>
      </c>
      <c r="S7" s="1">
        <v>44030</v>
      </c>
      <c r="T7">
        <v>2</v>
      </c>
      <c r="U7" t="s">
        <v>87</v>
      </c>
      <c r="V7" t="s">
        <v>90</v>
      </c>
      <c r="W7" t="s">
        <v>87</v>
      </c>
      <c r="X7" t="s">
        <v>90</v>
      </c>
      <c r="Y7">
        <f>DATASET[[#This Row],[SALARY]]*1.2</f>
        <v>36000</v>
      </c>
      <c r="Z7" t="str">
        <f>DATASET[[#This Row],[NAME]] &amp;"@DATA.COM"</f>
        <v>Kim@DATA.COM</v>
      </c>
      <c r="AB7">
        <v>34500</v>
      </c>
    </row>
    <row r="8" spans="1:29" x14ac:dyDescent="0.3">
      <c r="A8">
        <v>17</v>
      </c>
      <c r="B8" t="s">
        <v>49</v>
      </c>
      <c r="C8" t="s">
        <v>65</v>
      </c>
      <c r="D8" t="s">
        <v>47</v>
      </c>
      <c r="E8" t="s">
        <v>18</v>
      </c>
      <c r="F8" t="s">
        <v>27</v>
      </c>
      <c r="G8">
        <v>25000</v>
      </c>
      <c r="H8">
        <v>2500</v>
      </c>
      <c r="I8" t="s">
        <v>19</v>
      </c>
      <c r="J8" t="s">
        <v>54</v>
      </c>
      <c r="K8" t="s">
        <v>48</v>
      </c>
      <c r="L8" s="1">
        <v>30213</v>
      </c>
      <c r="M8" s="1">
        <v>39056</v>
      </c>
      <c r="N8" t="s">
        <v>100</v>
      </c>
      <c r="O8">
        <v>17</v>
      </c>
      <c r="P8">
        <v>12</v>
      </c>
      <c r="Q8">
        <v>5</v>
      </c>
      <c r="R8">
        <v>2006</v>
      </c>
      <c r="S8" s="1">
        <v>39056</v>
      </c>
      <c r="T8">
        <v>1</v>
      </c>
      <c r="U8" t="s">
        <v>86</v>
      </c>
      <c r="V8" t="s">
        <v>89</v>
      </c>
      <c r="W8" t="s">
        <v>86</v>
      </c>
      <c r="X8" t="s">
        <v>89</v>
      </c>
      <c r="Y8">
        <f>DATASET[[#This Row],[SALARY]]*1.2</f>
        <v>30000</v>
      </c>
      <c r="Z8" t="str">
        <f>DATASET[[#This Row],[NAME]] &amp;"@DATA.COM"</f>
        <v>Liam@DATA.COM</v>
      </c>
      <c r="AB8">
        <v>28749.999999999996</v>
      </c>
    </row>
    <row r="9" spans="1:29" x14ac:dyDescent="0.3">
      <c r="A9">
        <v>10</v>
      </c>
      <c r="B9" t="s">
        <v>35</v>
      </c>
      <c r="C9" t="s">
        <v>66</v>
      </c>
      <c r="D9" t="s">
        <v>32</v>
      </c>
      <c r="E9" t="s">
        <v>26</v>
      </c>
      <c r="F9" t="s">
        <v>14</v>
      </c>
      <c r="G9">
        <v>178000</v>
      </c>
      <c r="H9">
        <v>30000</v>
      </c>
      <c r="I9" t="s">
        <v>15</v>
      </c>
      <c r="J9" t="s">
        <v>16</v>
      </c>
      <c r="K9" t="s">
        <v>32</v>
      </c>
      <c r="L9" s="1">
        <v>29150</v>
      </c>
      <c r="M9" s="1">
        <v>37936</v>
      </c>
      <c r="N9" t="s">
        <v>99</v>
      </c>
      <c r="O9">
        <v>20</v>
      </c>
      <c r="P9">
        <v>11</v>
      </c>
      <c r="Q9">
        <v>11</v>
      </c>
      <c r="R9">
        <v>2003</v>
      </c>
      <c r="S9" s="1">
        <v>37936</v>
      </c>
      <c r="T9">
        <v>2</v>
      </c>
      <c r="U9" t="s">
        <v>87</v>
      </c>
      <c r="V9" t="s">
        <v>90</v>
      </c>
      <c r="W9" t="s">
        <v>87</v>
      </c>
      <c r="X9" t="s">
        <v>90</v>
      </c>
      <c r="Y9">
        <f>DATASET[[#This Row],[SALARY]]*1.2</f>
        <v>213600</v>
      </c>
      <c r="Z9" t="str">
        <f>DATASET[[#This Row],[NAME]] &amp;"@DATA.COM"</f>
        <v>Sunji@DATA.COM</v>
      </c>
      <c r="AB9">
        <v>204699.99999999997</v>
      </c>
    </row>
    <row r="10" spans="1:29" x14ac:dyDescent="0.3">
      <c r="A10">
        <v>9</v>
      </c>
      <c r="B10" t="s">
        <v>33</v>
      </c>
      <c r="C10" t="s">
        <v>67</v>
      </c>
      <c r="D10" t="s">
        <v>32</v>
      </c>
      <c r="E10" t="s">
        <v>18</v>
      </c>
      <c r="F10" t="s">
        <v>14</v>
      </c>
      <c r="G10">
        <v>28000</v>
      </c>
      <c r="H10">
        <v>2500</v>
      </c>
      <c r="I10" t="s">
        <v>15</v>
      </c>
      <c r="J10" t="s">
        <v>16</v>
      </c>
      <c r="K10" t="s">
        <v>34</v>
      </c>
      <c r="L10" s="1">
        <v>30108</v>
      </c>
      <c r="M10" s="1">
        <v>38621</v>
      </c>
      <c r="N10" t="s">
        <v>100</v>
      </c>
      <c r="O10">
        <v>18</v>
      </c>
      <c r="P10">
        <v>9</v>
      </c>
      <c r="Q10">
        <v>26</v>
      </c>
      <c r="R10">
        <v>2005</v>
      </c>
      <c r="S10" s="1">
        <v>38621</v>
      </c>
      <c r="T10">
        <v>2</v>
      </c>
      <c r="U10" t="s">
        <v>87</v>
      </c>
      <c r="V10" t="s">
        <v>90</v>
      </c>
      <c r="W10" t="s">
        <v>87</v>
      </c>
      <c r="X10" t="s">
        <v>90</v>
      </c>
      <c r="Y10">
        <f>DATASET[[#This Row],[SALARY]]*1.2</f>
        <v>33600</v>
      </c>
      <c r="Z10" t="str">
        <f>DATASET[[#This Row],[NAME]] &amp;"@DATA.COM"</f>
        <v>Lufy@DATA.COM</v>
      </c>
      <c r="AB10">
        <v>32199.999999999996</v>
      </c>
    </row>
    <row r="11" spans="1:29" x14ac:dyDescent="0.3">
      <c r="A11">
        <v>13</v>
      </c>
      <c r="B11" t="s">
        <v>41</v>
      </c>
      <c r="C11" t="s">
        <v>68</v>
      </c>
      <c r="D11" t="s">
        <v>37</v>
      </c>
      <c r="E11" t="s">
        <v>23</v>
      </c>
      <c r="F11" t="s">
        <v>14</v>
      </c>
      <c r="G11">
        <v>148000</v>
      </c>
      <c r="H11">
        <v>25000</v>
      </c>
      <c r="I11" t="s">
        <v>15</v>
      </c>
      <c r="J11" t="s">
        <v>16</v>
      </c>
      <c r="K11" t="s">
        <v>40</v>
      </c>
      <c r="L11" s="1">
        <v>32366</v>
      </c>
      <c r="M11" s="1">
        <v>42979</v>
      </c>
      <c r="N11" t="s">
        <v>99</v>
      </c>
      <c r="O11">
        <v>6</v>
      </c>
      <c r="P11">
        <v>9</v>
      </c>
      <c r="Q11">
        <v>1</v>
      </c>
      <c r="R11">
        <v>2017</v>
      </c>
      <c r="S11" s="1">
        <v>42979</v>
      </c>
      <c r="T11">
        <v>1</v>
      </c>
      <c r="U11" t="s">
        <v>86</v>
      </c>
      <c r="V11" t="s">
        <v>89</v>
      </c>
      <c r="W11" t="s">
        <v>86</v>
      </c>
      <c r="X11" t="s">
        <v>89</v>
      </c>
      <c r="Y11">
        <f>DATASET[[#This Row],[SALARY]]*1.2</f>
        <v>177600</v>
      </c>
      <c r="Z11" t="str">
        <f>DATASET[[#This Row],[NAME]] &amp;"@DATA.COM"</f>
        <v>Garf@DATA.COM</v>
      </c>
      <c r="AB11">
        <v>170200</v>
      </c>
    </row>
    <row r="12" spans="1:29" x14ac:dyDescent="0.3">
      <c r="A12">
        <v>12</v>
      </c>
      <c r="B12" t="s">
        <v>39</v>
      </c>
      <c r="C12" t="s">
        <v>69</v>
      </c>
      <c r="D12" t="s">
        <v>37</v>
      </c>
      <c r="E12" t="s">
        <v>18</v>
      </c>
      <c r="F12" t="s">
        <v>14</v>
      </c>
      <c r="G12">
        <v>45000</v>
      </c>
      <c r="H12">
        <v>6800</v>
      </c>
      <c r="I12" t="s">
        <v>15</v>
      </c>
      <c r="J12" t="s">
        <v>16</v>
      </c>
      <c r="K12" t="s">
        <v>40</v>
      </c>
      <c r="L12" s="1">
        <v>34243</v>
      </c>
      <c r="M12" s="1">
        <v>45074</v>
      </c>
      <c r="N12" t="s">
        <v>100</v>
      </c>
      <c r="O12">
        <v>0</v>
      </c>
      <c r="P12">
        <v>5</v>
      </c>
      <c r="Q12">
        <v>28</v>
      </c>
      <c r="R12">
        <v>2023</v>
      </c>
      <c r="S12" s="1">
        <v>45074</v>
      </c>
      <c r="T12">
        <v>1</v>
      </c>
      <c r="U12" t="s">
        <v>86</v>
      </c>
      <c r="V12" t="s">
        <v>89</v>
      </c>
      <c r="W12" t="s">
        <v>86</v>
      </c>
      <c r="X12" t="s">
        <v>89</v>
      </c>
      <c r="Y12">
        <f>DATASET[[#This Row],[SALARY]]*1.2</f>
        <v>54000</v>
      </c>
      <c r="Z12" t="str">
        <f>DATASET[[#This Row],[NAME]] &amp;"@DATA.COM"</f>
        <v>Uzop@DATA.COM</v>
      </c>
      <c r="AB12">
        <v>51749.999999999993</v>
      </c>
    </row>
    <row r="13" spans="1:29" x14ac:dyDescent="0.3">
      <c r="A13">
        <v>11</v>
      </c>
      <c r="B13" t="s">
        <v>36</v>
      </c>
      <c r="C13" t="s">
        <v>70</v>
      </c>
      <c r="D13" t="s">
        <v>37</v>
      </c>
      <c r="E13" t="s">
        <v>18</v>
      </c>
      <c r="F13" t="s">
        <v>14</v>
      </c>
      <c r="G13">
        <v>32000</v>
      </c>
      <c r="H13">
        <v>5000</v>
      </c>
      <c r="I13" t="s">
        <v>19</v>
      </c>
      <c r="J13" t="s">
        <v>16</v>
      </c>
      <c r="K13" t="s">
        <v>38</v>
      </c>
      <c r="L13" s="1">
        <v>31074</v>
      </c>
      <c r="M13" s="1">
        <v>41877</v>
      </c>
      <c r="N13" t="s">
        <v>100</v>
      </c>
      <c r="O13">
        <v>9</v>
      </c>
      <c r="P13">
        <v>8</v>
      </c>
      <c r="Q13">
        <v>26</v>
      </c>
      <c r="R13">
        <v>2014</v>
      </c>
      <c r="S13" s="1">
        <v>41877</v>
      </c>
      <c r="T13">
        <v>1</v>
      </c>
      <c r="U13" t="s">
        <v>86</v>
      </c>
      <c r="V13" t="s">
        <v>89</v>
      </c>
      <c r="W13" t="s">
        <v>86</v>
      </c>
      <c r="X13" t="s">
        <v>89</v>
      </c>
      <c r="Y13">
        <f>DATASET[[#This Row],[SALARY]]*1.2</f>
        <v>38400</v>
      </c>
      <c r="Z13" t="str">
        <f>DATASET[[#This Row],[NAME]] &amp;"@DATA.COM"</f>
        <v>Zoro@DATA.COM</v>
      </c>
      <c r="AB13">
        <v>36800</v>
      </c>
    </row>
    <row r="14" spans="1:29" x14ac:dyDescent="0.3">
      <c r="A14">
        <v>5</v>
      </c>
      <c r="B14" t="s">
        <v>25</v>
      </c>
      <c r="C14" t="s">
        <v>71</v>
      </c>
      <c r="D14" t="s">
        <v>12</v>
      </c>
      <c r="E14" t="s">
        <v>26</v>
      </c>
      <c r="F14" t="s">
        <v>27</v>
      </c>
      <c r="G14">
        <v>160000</v>
      </c>
      <c r="H14">
        <v>20000</v>
      </c>
      <c r="I14" t="s">
        <v>15</v>
      </c>
      <c r="J14" t="s">
        <v>54</v>
      </c>
      <c r="K14" t="s">
        <v>21</v>
      </c>
      <c r="L14" s="1">
        <v>35337</v>
      </c>
      <c r="M14" s="1">
        <v>43100</v>
      </c>
      <c r="N14" t="s">
        <v>99</v>
      </c>
      <c r="O14">
        <v>6</v>
      </c>
      <c r="P14">
        <v>12</v>
      </c>
      <c r="Q14">
        <v>31</v>
      </c>
      <c r="R14">
        <v>2017</v>
      </c>
      <c r="S14" s="1">
        <v>43100</v>
      </c>
      <c r="T14">
        <v>1</v>
      </c>
      <c r="U14" t="s">
        <v>86</v>
      </c>
      <c r="V14" t="s">
        <v>89</v>
      </c>
      <c r="W14" t="s">
        <v>86</v>
      </c>
      <c r="X14" t="s">
        <v>89</v>
      </c>
      <c r="Y14">
        <f>DATASET[[#This Row],[SALARY]]*1.2</f>
        <v>192000</v>
      </c>
      <c r="Z14" t="str">
        <f>DATASET[[#This Row],[NAME]] &amp;"@DATA.COM"</f>
        <v>Anna@DATA.COM</v>
      </c>
      <c r="AB14">
        <v>184000</v>
      </c>
    </row>
    <row r="15" spans="1:29" x14ac:dyDescent="0.3">
      <c r="A15">
        <v>4</v>
      </c>
      <c r="B15" t="s">
        <v>22</v>
      </c>
      <c r="C15" t="s">
        <v>72</v>
      </c>
      <c r="D15" t="s">
        <v>12</v>
      </c>
      <c r="E15" t="s">
        <v>23</v>
      </c>
      <c r="F15" t="s">
        <v>14</v>
      </c>
      <c r="G15">
        <v>125000</v>
      </c>
      <c r="H15">
        <v>25000</v>
      </c>
      <c r="I15" t="s">
        <v>15</v>
      </c>
      <c r="J15" t="s">
        <v>54</v>
      </c>
      <c r="K15" t="s">
        <v>24</v>
      </c>
      <c r="L15" s="1">
        <v>33027</v>
      </c>
      <c r="M15" s="1">
        <v>43925</v>
      </c>
      <c r="N15" t="s">
        <v>99</v>
      </c>
      <c r="O15">
        <v>3</v>
      </c>
      <c r="P15">
        <v>4</v>
      </c>
      <c r="Q15">
        <v>4</v>
      </c>
      <c r="R15">
        <v>2020</v>
      </c>
      <c r="S15" s="1">
        <v>43925</v>
      </c>
      <c r="T15">
        <v>1</v>
      </c>
      <c r="U15" t="s">
        <v>86</v>
      </c>
      <c r="V15" t="s">
        <v>89</v>
      </c>
      <c r="W15" t="s">
        <v>86</v>
      </c>
      <c r="X15" t="s">
        <v>89</v>
      </c>
      <c r="Y15">
        <f>DATASET[[#This Row],[SALARY]]*1.2</f>
        <v>150000</v>
      </c>
      <c r="Z15" t="str">
        <f>DATASET[[#This Row],[NAME]] &amp;"@DATA.COM"</f>
        <v>David@DATA.COM</v>
      </c>
      <c r="AB15">
        <v>143750</v>
      </c>
    </row>
    <row r="16" spans="1:29" x14ac:dyDescent="0.3">
      <c r="A16">
        <v>1</v>
      </c>
      <c r="B16" t="s">
        <v>11</v>
      </c>
      <c r="C16" t="s">
        <v>73</v>
      </c>
      <c r="D16" t="s">
        <v>12</v>
      </c>
      <c r="E16" t="s">
        <v>13</v>
      </c>
      <c r="F16" t="s">
        <v>14</v>
      </c>
      <c r="G16">
        <v>90000</v>
      </c>
      <c r="H16">
        <v>15000</v>
      </c>
      <c r="I16" t="s">
        <v>15</v>
      </c>
      <c r="J16" t="s">
        <v>16</v>
      </c>
      <c r="K16" t="s">
        <v>12</v>
      </c>
      <c r="L16" s="1">
        <v>32264</v>
      </c>
      <c r="M16" s="1">
        <v>43862</v>
      </c>
      <c r="N16" t="s">
        <v>100</v>
      </c>
      <c r="O16">
        <v>3</v>
      </c>
      <c r="P16">
        <v>2</v>
      </c>
      <c r="Q16">
        <v>1</v>
      </c>
      <c r="R16">
        <v>2020</v>
      </c>
      <c r="S16" s="1">
        <v>43862</v>
      </c>
      <c r="T16">
        <v>1</v>
      </c>
      <c r="U16" t="s">
        <v>86</v>
      </c>
      <c r="V16" t="s">
        <v>89</v>
      </c>
      <c r="W16" t="s">
        <v>86</v>
      </c>
      <c r="X16" t="s">
        <v>89</v>
      </c>
      <c r="Y16">
        <f>DATASET[[#This Row],[SALARY]]*1.2</f>
        <v>108000</v>
      </c>
      <c r="Z16" t="str">
        <f>DATASET[[#This Row],[NAME]] &amp;"@DATA.COM"</f>
        <v>Toy@DATA.COM</v>
      </c>
      <c r="AB16">
        <v>103499.99999999999</v>
      </c>
    </row>
    <row r="17" spans="1:28" x14ac:dyDescent="0.3">
      <c r="A17">
        <v>3</v>
      </c>
      <c r="B17" t="s">
        <v>20</v>
      </c>
      <c r="C17" t="s">
        <v>74</v>
      </c>
      <c r="D17" t="s">
        <v>12</v>
      </c>
      <c r="E17" t="s">
        <v>18</v>
      </c>
      <c r="F17" t="s">
        <v>14</v>
      </c>
      <c r="G17">
        <v>30000</v>
      </c>
      <c r="H17">
        <v>6000</v>
      </c>
      <c r="I17" t="s">
        <v>19</v>
      </c>
      <c r="J17" t="s">
        <v>16</v>
      </c>
      <c r="K17" t="s">
        <v>21</v>
      </c>
      <c r="L17" s="1">
        <v>31002</v>
      </c>
      <c r="M17" s="1">
        <v>38663</v>
      </c>
      <c r="N17" t="s">
        <v>100</v>
      </c>
      <c r="O17">
        <v>18</v>
      </c>
      <c r="P17">
        <v>11</v>
      </c>
      <c r="Q17">
        <v>7</v>
      </c>
      <c r="R17">
        <v>2005</v>
      </c>
      <c r="S17" s="1">
        <v>38663</v>
      </c>
      <c r="T17">
        <v>1</v>
      </c>
      <c r="U17" t="s">
        <v>86</v>
      </c>
      <c r="V17" t="s">
        <v>89</v>
      </c>
      <c r="W17" t="s">
        <v>86</v>
      </c>
      <c r="X17" t="s">
        <v>89</v>
      </c>
      <c r="Y17">
        <f>DATASET[[#This Row],[SALARY]]*1.2</f>
        <v>36000</v>
      </c>
      <c r="Z17" t="str">
        <f>DATASET[[#This Row],[NAME]] &amp;"@DATA.COM"</f>
        <v>Mary@DATA.COM</v>
      </c>
      <c r="AB17">
        <v>34500</v>
      </c>
    </row>
    <row r="18" spans="1:28" x14ac:dyDescent="0.3">
      <c r="A18">
        <v>2</v>
      </c>
      <c r="B18" t="s">
        <v>17</v>
      </c>
      <c r="C18" t="s">
        <v>75</v>
      </c>
      <c r="D18" t="s">
        <v>12</v>
      </c>
      <c r="E18" t="s">
        <v>18</v>
      </c>
      <c r="F18" t="s">
        <v>14</v>
      </c>
      <c r="G18">
        <v>25000</v>
      </c>
      <c r="H18">
        <v>5000</v>
      </c>
      <c r="I18" t="s">
        <v>19</v>
      </c>
      <c r="J18" t="s">
        <v>16</v>
      </c>
      <c r="K18" t="s">
        <v>12</v>
      </c>
      <c r="L18" s="1">
        <v>34747</v>
      </c>
      <c r="M18" s="1">
        <v>43783</v>
      </c>
      <c r="N18" t="s">
        <v>100</v>
      </c>
      <c r="O18">
        <v>4</v>
      </c>
      <c r="P18">
        <v>11</v>
      </c>
      <c r="Q18">
        <v>14</v>
      </c>
      <c r="R18">
        <v>2019</v>
      </c>
      <c r="S18" s="1">
        <v>43783</v>
      </c>
      <c r="T18">
        <v>1</v>
      </c>
      <c r="U18" t="s">
        <v>86</v>
      </c>
      <c r="V18" t="s">
        <v>89</v>
      </c>
      <c r="W18" t="s">
        <v>86</v>
      </c>
      <c r="X18" t="s">
        <v>89</v>
      </c>
      <c r="Y18">
        <f>DATASET[[#This Row],[SALARY]]*1.2</f>
        <v>30000</v>
      </c>
      <c r="Z18" t="str">
        <f>DATASET[[#This Row],[NAME]] &amp;"@DATA.COM"</f>
        <v>John@DATA.COM</v>
      </c>
      <c r="AB18">
        <v>28749.999999999996</v>
      </c>
    </row>
    <row r="19" spans="1:28" x14ac:dyDescent="0.3">
      <c r="A19">
        <v>8</v>
      </c>
      <c r="B19" t="s">
        <v>31</v>
      </c>
      <c r="C19" t="s">
        <v>76</v>
      </c>
      <c r="D19" t="s">
        <v>29</v>
      </c>
      <c r="E19" t="s">
        <v>26</v>
      </c>
      <c r="F19" t="s">
        <v>27</v>
      </c>
      <c r="G19">
        <v>185000</v>
      </c>
      <c r="H19">
        <v>30000</v>
      </c>
      <c r="I19" t="s">
        <v>15</v>
      </c>
      <c r="J19" t="s">
        <v>54</v>
      </c>
      <c r="K19" t="s">
        <v>32</v>
      </c>
      <c r="L19" s="1">
        <v>30594</v>
      </c>
      <c r="M19" s="1">
        <v>40016</v>
      </c>
      <c r="N19" t="s">
        <v>99</v>
      </c>
      <c r="O19">
        <v>14</v>
      </c>
      <c r="P19">
        <v>7</v>
      </c>
      <c r="Q19">
        <v>22</v>
      </c>
      <c r="R19">
        <v>2009</v>
      </c>
      <c r="S19" s="1">
        <v>40016</v>
      </c>
      <c r="T19">
        <v>2</v>
      </c>
      <c r="U19" t="s">
        <v>87</v>
      </c>
      <c r="V19" t="s">
        <v>90</v>
      </c>
      <c r="W19" t="s">
        <v>87</v>
      </c>
      <c r="X19" t="s">
        <v>90</v>
      </c>
      <c r="Y19">
        <f>DATASET[[#This Row],[SALARY]]*1.2</f>
        <v>222000</v>
      </c>
      <c r="Z19" t="str">
        <f>DATASET[[#This Row],[NAME]] &amp;"@DATA.COM"</f>
        <v>Nami@DATA.COM</v>
      </c>
      <c r="AB19">
        <v>212749.99999999997</v>
      </c>
    </row>
    <row r="20" spans="1:28" x14ac:dyDescent="0.3">
      <c r="A20">
        <v>6</v>
      </c>
      <c r="B20" t="s">
        <v>28</v>
      </c>
      <c r="C20" t="s">
        <v>77</v>
      </c>
      <c r="D20" t="s">
        <v>29</v>
      </c>
      <c r="E20" t="s">
        <v>18</v>
      </c>
      <c r="F20" t="s">
        <v>27</v>
      </c>
      <c r="G20">
        <v>35000</v>
      </c>
      <c r="H20">
        <v>9000</v>
      </c>
      <c r="I20" t="s">
        <v>19</v>
      </c>
      <c r="J20" t="s">
        <v>16</v>
      </c>
      <c r="K20" t="s">
        <v>12</v>
      </c>
      <c r="L20" s="1">
        <v>30307</v>
      </c>
      <c r="M20" s="1">
        <v>40875</v>
      </c>
      <c r="N20" t="s">
        <v>100</v>
      </c>
      <c r="O20">
        <v>12</v>
      </c>
      <c r="P20">
        <v>11</v>
      </c>
      <c r="Q20">
        <v>28</v>
      </c>
      <c r="R20">
        <v>2011</v>
      </c>
      <c r="S20" s="1">
        <v>40875</v>
      </c>
      <c r="T20">
        <v>1</v>
      </c>
      <c r="U20" t="s">
        <v>86</v>
      </c>
      <c r="V20" t="s">
        <v>89</v>
      </c>
      <c r="W20" t="s">
        <v>86</v>
      </c>
      <c r="X20" t="s">
        <v>89</v>
      </c>
      <c r="Y20">
        <f>DATASET[[#This Row],[SALARY]]*1.2</f>
        <v>42000</v>
      </c>
      <c r="Z20" t="str">
        <f>DATASET[[#This Row],[NAME]] &amp;"@DATA.COM"</f>
        <v>Kevin@DATA.COM</v>
      </c>
      <c r="AB20">
        <v>40250</v>
      </c>
    </row>
    <row r="21" spans="1:28" x14ac:dyDescent="0.3">
      <c r="A21">
        <v>7</v>
      </c>
      <c r="B21" t="s">
        <v>30</v>
      </c>
      <c r="C21" t="s">
        <v>78</v>
      </c>
      <c r="D21" t="s">
        <v>29</v>
      </c>
      <c r="E21" t="s">
        <v>18</v>
      </c>
      <c r="F21" t="s">
        <v>27</v>
      </c>
      <c r="G21">
        <v>32000</v>
      </c>
      <c r="H21">
        <v>7500</v>
      </c>
      <c r="I21" t="s">
        <v>19</v>
      </c>
      <c r="J21" t="s">
        <v>16</v>
      </c>
      <c r="K21" t="s">
        <v>21</v>
      </c>
      <c r="L21" s="1">
        <v>29731</v>
      </c>
      <c r="M21" s="1">
        <v>39086</v>
      </c>
      <c r="N21" t="s">
        <v>100</v>
      </c>
      <c r="O21">
        <v>16</v>
      </c>
      <c r="P21">
        <v>1</v>
      </c>
      <c r="Q21">
        <v>4</v>
      </c>
      <c r="R21">
        <v>2007</v>
      </c>
      <c r="S21" s="1">
        <v>39086</v>
      </c>
      <c r="T21">
        <v>2</v>
      </c>
      <c r="U21" t="s">
        <v>87</v>
      </c>
      <c r="V21" t="s">
        <v>90</v>
      </c>
      <c r="W21" t="s">
        <v>87</v>
      </c>
      <c r="X21" t="s">
        <v>90</v>
      </c>
      <c r="Y21">
        <f>DATASET[[#This Row],[SALARY]]*1.2</f>
        <v>38400</v>
      </c>
      <c r="Z21" t="str">
        <f>DATASET[[#This Row],[NAME]] &amp;"@DATA.COM"</f>
        <v>Mark@DATA.COM</v>
      </c>
      <c r="AB21">
        <v>36800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A8215-E735-4F45-9F2B-6EFA0B5DE87C}">
  <dimension ref="A1:C4"/>
  <sheetViews>
    <sheetView workbookViewId="0">
      <selection activeCell="A2" sqref="A2:C4"/>
    </sheetView>
  </sheetViews>
  <sheetFormatPr defaultRowHeight="14.4" x14ac:dyDescent="0.3"/>
  <cols>
    <col min="1" max="1" width="10.6640625" bestFit="1" customWidth="1"/>
    <col min="2" max="2" width="9.5546875" bestFit="1" customWidth="1"/>
    <col min="3" max="3" width="7.21875" bestFit="1" customWidth="1"/>
  </cols>
  <sheetData>
    <row r="1" spans="1:3" x14ac:dyDescent="0.3">
      <c r="A1" s="3" t="s">
        <v>91</v>
      </c>
      <c r="B1" s="3" t="s">
        <v>85</v>
      </c>
      <c r="C1" s="3" t="s">
        <v>88</v>
      </c>
    </row>
    <row r="2" spans="1:3" x14ac:dyDescent="0.3">
      <c r="A2">
        <v>1</v>
      </c>
      <c r="B2" t="s">
        <v>86</v>
      </c>
      <c r="C2" t="s">
        <v>89</v>
      </c>
    </row>
    <row r="3" spans="1:3" x14ac:dyDescent="0.3">
      <c r="A3">
        <v>2</v>
      </c>
      <c r="B3" t="s">
        <v>87</v>
      </c>
      <c r="C3" t="s">
        <v>90</v>
      </c>
    </row>
    <row r="4" spans="1:3" x14ac:dyDescent="0.3">
      <c r="A4">
        <v>3</v>
      </c>
      <c r="B4" t="s">
        <v>93</v>
      </c>
      <c r="C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EMPLOYEE</vt:lpstr>
      <vt:lpstr>Sheet3</vt:lpstr>
      <vt:lpstr>Sheet4</vt:lpstr>
      <vt:lpstr>Sheet2</vt:lpstr>
      <vt:lpstr>BRANCH</vt:lpstr>
      <vt:lpstr>BRANCH</vt:lpstr>
      <vt:lpstr>DEPT</vt:lpstr>
      <vt:lpstr>EMPLOYEE</vt:lpstr>
      <vt:lpstr>SALARY</vt:lpstr>
      <vt:lpstr>SALARY_INC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Kasidis Satangmongkol</dc:creator>
  <cp:lastModifiedBy>kaesinee tharisung</cp:lastModifiedBy>
  <dcterms:created xsi:type="dcterms:W3CDTF">2023-09-12T09:10:52Z</dcterms:created>
  <dcterms:modified xsi:type="dcterms:W3CDTF">2023-09-17T08:33:28Z</dcterms:modified>
</cp:coreProperties>
</file>