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120" yWindow="-120" windowWidth="254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1" l="1"/>
  <c r="F14" i="11"/>
  <c r="H7" i="11" l="1"/>
  <c r="E9" i="11" l="1"/>
  <c r="E10" i="11" l="1"/>
  <c r="E11" i="11" s="1"/>
  <c r="E12" i="11" s="1"/>
  <c r="F9" i="11"/>
  <c r="I5" i="11"/>
  <c r="H24" i="11"/>
  <c r="H23" i="11"/>
  <c r="H18" i="11"/>
  <c r="H13" i="11"/>
  <c r="H8" i="11"/>
  <c r="F10" i="11" l="1"/>
  <c r="F11" i="11" s="1"/>
  <c r="H9" i="11"/>
  <c r="I6" i="11"/>
  <c r="H10" i="11" l="1"/>
  <c r="J5" i="11"/>
  <c r="K5" i="11" s="1"/>
  <c r="L5" i="11" s="1"/>
  <c r="M5" i="11" s="1"/>
  <c r="N5" i="11" s="1"/>
  <c r="O5" i="11" s="1"/>
  <c r="P5" i="11" s="1"/>
  <c r="I4" i="11"/>
  <c r="H11" i="11" l="1"/>
  <c r="F12" i="11"/>
  <c r="P4" i="11"/>
  <c r="Q5" i="11"/>
  <c r="R5" i="11" s="1"/>
  <c r="S5" i="11" s="1"/>
  <c r="T5" i="11" s="1"/>
  <c r="U5" i="11" s="1"/>
  <c r="V5" i="11" s="1"/>
  <c r="W5" i="11" s="1"/>
  <c r="J6" i="11"/>
  <c r="H12" i="11" l="1"/>
  <c r="E14" i="11"/>
  <c r="W4" i="11"/>
  <c r="X5" i="11"/>
  <c r="Y5" i="11" s="1"/>
  <c r="Z5" i="11" s="1"/>
  <c r="AA5" i="11" s="1"/>
  <c r="AB5" i="11" s="1"/>
  <c r="AC5" i="11" s="1"/>
  <c r="AD5" i="11" s="1"/>
  <c r="K6" i="11"/>
  <c r="E15" i="11" l="1"/>
  <c r="H14" i="11"/>
  <c r="AE5" i="11"/>
  <c r="AF5" i="11" s="1"/>
  <c r="AG5" i="11" s="1"/>
  <c r="AH5" i="11" s="1"/>
  <c r="AI5" i="11" s="1"/>
  <c r="AJ5" i="11" s="1"/>
  <c r="AD4" i="11"/>
  <c r="L6" i="11"/>
  <c r="E16" i="11" l="1"/>
  <c r="E17" i="11" s="1"/>
  <c r="F15" i="11"/>
  <c r="F16" i="11"/>
  <c r="H15" i="11"/>
  <c r="AK5" i="11"/>
  <c r="AL5" i="11" s="1"/>
  <c r="AM5" i="11" s="1"/>
  <c r="AN5" i="11" s="1"/>
  <c r="AO5" i="11" s="1"/>
  <c r="AP5" i="11" s="1"/>
  <c r="AQ5" i="11" s="1"/>
  <c r="M6" i="11"/>
  <c r="H16" i="11" l="1"/>
  <c r="AR5" i="11"/>
  <c r="AS5" i="11" s="1"/>
  <c r="AK4" i="11"/>
  <c r="N6" i="11"/>
  <c r="F17" i="11" l="1"/>
  <c r="AT5" i="11"/>
  <c r="AS6" i="11"/>
  <c r="AR4" i="11"/>
  <c r="O6" i="11"/>
  <c r="H17" i="11" l="1"/>
  <c r="E19" i="11"/>
  <c r="AU5" i="11"/>
  <c r="AT6" i="11"/>
  <c r="E20" i="11" l="1"/>
  <c r="F19" i="11"/>
  <c r="H19" i="11"/>
  <c r="AV5" i="11"/>
  <c r="AU6" i="11"/>
  <c r="P6" i="11"/>
  <c r="Q6" i="11"/>
  <c r="E21" i="11" l="1"/>
  <c r="F20" i="11"/>
  <c r="H20" i="11" s="1"/>
  <c r="AW5" i="11"/>
  <c r="AV6" i="11"/>
  <c r="R6" i="11"/>
  <c r="F21" i="11" l="1"/>
  <c r="E22" i="11" s="1"/>
  <c r="H22" i="11" s="1"/>
  <c r="H21" i="1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<sst xmlns="http://schemas.openxmlformats.org/spreadsheetml/2006/main" count="61" uniqueCount="58">
  <si>
    <t>Phase 1 Title</t>
  </si>
  <si>
    <t>Phase 2 Title</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</si>
  <si>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</si>
  <si>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</si>
  <si>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</si>
  <si>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</si>
  <si>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</si>
  <si>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</si>
  <si>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</si>
  <si>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</si>
  <si>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</si>
  <si>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</si>
  <si>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</si>
  <si>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</si>
  <si>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</si>
  <si>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</si>
  <si>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</si>
  <si>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</si>
  <si>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</si>
  <si>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</si>
  <si>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</si>
  <si>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</si>
  <si>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</si>
  <si>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</si>
  <si>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</si>
  <si>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</si>
  <si>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</si>
  <si>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</si>
  <si>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</si>
  <si>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</si>
  <si>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</si>
  <si>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</si>
  <si>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</si>
  <si>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</si>
  <si>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</si>
  <si>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</si>
  <si>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</si>
  <si>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</si>
  <si>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</si>
  <si>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</si>
  <si>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</si>
  <si>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Student Housing App Project Planner</t>
  </si>
  <si>
    <t>Form group</t>
  </si>
  <si>
    <t>% progress</t>
  </si>
  <si>
    <t>Git repo</t>
  </si>
  <si>
    <t>Analysis doc.</t>
  </si>
  <si>
    <t>Main tab</t>
  </si>
  <si>
    <t>Login tab</t>
  </si>
  <si>
    <t>Schedule tab</t>
  </si>
  <si>
    <t>Calander tab</t>
  </si>
  <si>
    <t>Message tab</t>
  </si>
  <si>
    <t>Form layout</t>
  </si>
  <si>
    <t>Fix bugs</t>
  </si>
  <si>
    <t>Finalyze the project</t>
  </si>
  <si>
    <t>Presentation</t>
  </si>
  <si>
    <t>George</t>
  </si>
  <si>
    <t>Gurcan</t>
  </si>
  <si>
    <t>% left from the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</si>
</sst>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0C0C0"/>
        <bgColor indexed="64"/>
      </patternFill>
    </fill>
    <fill>
      <patternFill patternType="solid">
        <fgColor rgb="FF7030A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xf numFmtId="0" fontId="0" fillId="3" borderId="2" xfId="12" applyFont="1" applyFill="1">
      <alignment horizontal="left" vertical="center" indent="2"/>
    </xf>
    <xf numFmtId="0" fontId="0" fillId="12" borderId="11" xfId="0" applyFill="1" applyBorder="1" applyAlignment="1">
      <alignment horizontal="center" vertical="center"/>
    </xf>
    <xf numFmtId="0" fontId="0" fillId="12" borderId="12" xfId="0" applyFill="1" applyBorder="1" applyAlignment="1">
      <alignment horizontal="center" vertical="center"/>
    </xf>
    <xf numFmtId="0" fontId="0" fillId="13" borderId="0" xfId="0" applyFill="1"/>
    <xf numFmtId="0" fontId="0" fillId="4" borderId="2" xfId="12" applyFont="1" applyFill="1">
      <alignment horizontal="left" vertical="center" indent="2"/>
    </xf>
    <xf numFmtId="0" fontId="0" fillId="9" borderId="2" xfId="12" applyFont="1" applyFill="1">
      <alignment horizontal="left" vertical="center" indent="2"/>
    </xf>
    <xf numFmtId="0" fontId="0" fillId="4" borderId="2" xfId="11"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3"/>
  <sheetViews>
    <sheetView showGridLines="0" tabSelected="1" showRuler="0" topLeftCell="B1" zoomScaleNormal="100" zoomScalePageLayoutView="70" workbookViewId="0">
      <pane ySplit="6" topLeftCell="A7" activePane="bottomLeft" state="frozen"/>
      <selection pane="bottomLeft" activeCell="D23" sqref="D23"/>
    </sheetView>
  </sheetViews>
  <sheetFormatPr defaultRowHeight="30" customHeight="1" x14ac:dyDescent="0.25"/>
  <cols>
    <col min="1" max="1" width="2.7109375" style="53"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thickBot="1" x14ac:dyDescent="0.5">
      <c r="A1" s="54" t="s">
        <v>32</v>
      </c>
      <c r="B1" s="58" t="s">
        <v>41</v>
      </c>
      <c r="C1" s="1"/>
      <c r="D1" s="2"/>
      <c r="E1" s="4"/>
      <c r="F1" s="42"/>
      <c r="H1" s="2"/>
      <c r="I1" s="14"/>
    </row>
    <row r="2" spans="1:64" ht="30" customHeight="1" thickBot="1" x14ac:dyDescent="0.35">
      <c r="A2" s="53" t="s">
        <v>27</v>
      </c>
      <c r="B2" s="59"/>
      <c r="I2" s="56"/>
      <c r="L2" s="80"/>
      <c r="M2" s="81"/>
      <c r="O2" t="s">
        <v>43</v>
      </c>
      <c r="U2" s="82"/>
      <c r="V2" s="82"/>
      <c r="X2" t="s">
        <v>57</v>
      </c>
    </row>
    <row r="3" spans="1:64" ht="30" customHeight="1" x14ac:dyDescent="0.25">
      <c r="A3" s="53" t="s">
        <v>33</v>
      </c>
      <c r="B3" s="60"/>
      <c r="C3" s="72" t="s">
        <v>3</v>
      </c>
      <c r="D3" s="73"/>
      <c r="E3" s="78">
        <v>44158</v>
      </c>
      <c r="F3" s="78"/>
    </row>
    <row r="4" spans="1:64" ht="30" customHeight="1" x14ac:dyDescent="0.25">
      <c r="A4" s="54" t="s">
        <v>34</v>
      </c>
      <c r="C4" s="72" t="s">
        <v>10</v>
      </c>
      <c r="D4" s="73"/>
      <c r="E4" s="7">
        <v>1</v>
      </c>
      <c r="I4" s="75">
        <f>I5</f>
        <v>44158</v>
      </c>
      <c r="J4" s="76"/>
      <c r="K4" s="76"/>
      <c r="L4" s="76"/>
      <c r="M4" s="76"/>
      <c r="N4" s="76"/>
      <c r="O4" s="77"/>
      <c r="P4" s="75">
        <f>P5</f>
        <v>44165</v>
      </c>
      <c r="Q4" s="76"/>
      <c r="R4" s="76"/>
      <c r="S4" s="76"/>
      <c r="T4" s="76"/>
      <c r="U4" s="76"/>
      <c r="V4" s="77"/>
      <c r="W4" s="75">
        <f>W5</f>
        <v>44172</v>
      </c>
      <c r="X4" s="76"/>
      <c r="Y4" s="76"/>
      <c r="Z4" s="76"/>
      <c r="AA4" s="76"/>
      <c r="AB4" s="76"/>
      <c r="AC4" s="77"/>
      <c r="AD4" s="75">
        <f>AD5</f>
        <v>44179</v>
      </c>
      <c r="AE4" s="76"/>
      <c r="AF4" s="76"/>
      <c r="AG4" s="76"/>
      <c r="AH4" s="76"/>
      <c r="AI4" s="76"/>
      <c r="AJ4" s="77"/>
      <c r="AK4" s="75">
        <f>AK5</f>
        <v>44186</v>
      </c>
      <c r="AL4" s="76"/>
      <c r="AM4" s="76"/>
      <c r="AN4" s="76"/>
      <c r="AO4" s="76"/>
      <c r="AP4" s="76"/>
      <c r="AQ4" s="77"/>
      <c r="AR4" s="75">
        <f>AR5</f>
        <v>44193</v>
      </c>
      <c r="AS4" s="76"/>
      <c r="AT4" s="76"/>
      <c r="AU4" s="76"/>
      <c r="AV4" s="76"/>
      <c r="AW4" s="76"/>
      <c r="AX4" s="77"/>
      <c r="AY4" s="75">
        <f>AY5</f>
        <v>44200</v>
      </c>
      <c r="AZ4" s="76"/>
      <c r="BA4" s="76"/>
      <c r="BB4" s="76"/>
      <c r="BC4" s="76"/>
      <c r="BD4" s="76"/>
      <c r="BE4" s="77"/>
      <c r="BF4" s="75">
        <f>BF5</f>
        <v>44207</v>
      </c>
      <c r="BG4" s="76"/>
      <c r="BH4" s="76"/>
      <c r="BI4" s="76"/>
      <c r="BJ4" s="76"/>
      <c r="BK4" s="76"/>
      <c r="BL4" s="77"/>
    </row>
    <row r="5" spans="1:64" ht="15" customHeight="1" x14ac:dyDescent="0.25">
      <c r="A5" s="54" t="s">
        <v>35</v>
      </c>
      <c r="B5" s="74"/>
      <c r="C5" s="74"/>
      <c r="D5" s="74"/>
      <c r="E5" s="74"/>
      <c r="F5" s="74"/>
      <c r="G5" s="74"/>
      <c r="I5" s="11">
        <f>Project_Start-WEEKDAY(Project_Start,1)+2+7*(Display_Week-1)</f>
        <v>44158</v>
      </c>
      <c r="J5" s="10">
        <f>I5+1</f>
        <v>44159</v>
      </c>
      <c r="K5" s="10">
        <f t="shared" ref="K5:AX5" si="0">J5+1</f>
        <v>44160</v>
      </c>
      <c r="L5" s="10">
        <f t="shared" si="0"/>
        <v>44161</v>
      </c>
      <c r="M5" s="10">
        <f t="shared" si="0"/>
        <v>44162</v>
      </c>
      <c r="N5" s="10">
        <f t="shared" si="0"/>
        <v>44163</v>
      </c>
      <c r="O5" s="12">
        <f t="shared" si="0"/>
        <v>44164</v>
      </c>
      <c r="P5" s="11">
        <f>O5+1</f>
        <v>44165</v>
      </c>
      <c r="Q5" s="10">
        <f>P5+1</f>
        <v>44166</v>
      </c>
      <c r="R5" s="10">
        <f t="shared" si="0"/>
        <v>44167</v>
      </c>
      <c r="S5" s="10">
        <f t="shared" si="0"/>
        <v>44168</v>
      </c>
      <c r="T5" s="10">
        <f t="shared" si="0"/>
        <v>44169</v>
      </c>
      <c r="U5" s="10">
        <f t="shared" si="0"/>
        <v>44170</v>
      </c>
      <c r="V5" s="12">
        <f t="shared" si="0"/>
        <v>44171</v>
      </c>
      <c r="W5" s="11">
        <f>V5+1</f>
        <v>44172</v>
      </c>
      <c r="X5" s="10">
        <f>W5+1</f>
        <v>44173</v>
      </c>
      <c r="Y5" s="10">
        <f t="shared" si="0"/>
        <v>44174</v>
      </c>
      <c r="Z5" s="10">
        <f t="shared" si="0"/>
        <v>44175</v>
      </c>
      <c r="AA5" s="10">
        <f t="shared" si="0"/>
        <v>44176</v>
      </c>
      <c r="AB5" s="10">
        <f t="shared" si="0"/>
        <v>44177</v>
      </c>
      <c r="AC5" s="12">
        <f t="shared" si="0"/>
        <v>44178</v>
      </c>
      <c r="AD5" s="11">
        <f>AC5+1</f>
        <v>44179</v>
      </c>
      <c r="AE5" s="10">
        <f>AD5+1</f>
        <v>44180</v>
      </c>
      <c r="AF5" s="10">
        <f t="shared" si="0"/>
        <v>44181</v>
      </c>
      <c r="AG5" s="10">
        <f t="shared" si="0"/>
        <v>44182</v>
      </c>
      <c r="AH5" s="10">
        <f t="shared" si="0"/>
        <v>44183</v>
      </c>
      <c r="AI5" s="10">
        <f t="shared" si="0"/>
        <v>44184</v>
      </c>
      <c r="AJ5" s="12">
        <f t="shared" si="0"/>
        <v>44185</v>
      </c>
      <c r="AK5" s="11">
        <f>AJ5+1</f>
        <v>44186</v>
      </c>
      <c r="AL5" s="10">
        <f>AK5+1</f>
        <v>44187</v>
      </c>
      <c r="AM5" s="10">
        <f t="shared" si="0"/>
        <v>44188</v>
      </c>
      <c r="AN5" s="10">
        <f t="shared" si="0"/>
        <v>44189</v>
      </c>
      <c r="AO5" s="10">
        <f t="shared" si="0"/>
        <v>44190</v>
      </c>
      <c r="AP5" s="10">
        <f t="shared" si="0"/>
        <v>44191</v>
      </c>
      <c r="AQ5" s="12">
        <f t="shared" si="0"/>
        <v>44192</v>
      </c>
      <c r="AR5" s="11">
        <f>AQ5+1</f>
        <v>44193</v>
      </c>
      <c r="AS5" s="10">
        <f>AR5+1</f>
        <v>44194</v>
      </c>
      <c r="AT5" s="10">
        <f t="shared" si="0"/>
        <v>44195</v>
      </c>
      <c r="AU5" s="10">
        <f t="shared" si="0"/>
        <v>44196</v>
      </c>
      <c r="AV5" s="10">
        <f t="shared" si="0"/>
        <v>44197</v>
      </c>
      <c r="AW5" s="10">
        <f t="shared" si="0"/>
        <v>44198</v>
      </c>
      <c r="AX5" s="12">
        <f t="shared" si="0"/>
        <v>44199</v>
      </c>
      <c r="AY5" s="11">
        <f>AX5+1</f>
        <v>44200</v>
      </c>
      <c r="AZ5" s="10">
        <f>AY5+1</f>
        <v>44201</v>
      </c>
      <c r="BA5" s="10">
        <f t="shared" ref="BA5:BE5" si="1">AZ5+1</f>
        <v>44202</v>
      </c>
      <c r="BB5" s="10">
        <f t="shared" si="1"/>
        <v>44203</v>
      </c>
      <c r="BC5" s="10">
        <f t="shared" si="1"/>
        <v>44204</v>
      </c>
      <c r="BD5" s="10">
        <f t="shared" si="1"/>
        <v>44205</v>
      </c>
      <c r="BE5" s="12">
        <f t="shared" si="1"/>
        <v>44206</v>
      </c>
      <c r="BF5" s="11">
        <f>BE5+1</f>
        <v>44207</v>
      </c>
      <c r="BG5" s="10">
        <f>BF5+1</f>
        <v>44208</v>
      </c>
      <c r="BH5" s="10">
        <f t="shared" ref="BH5:BL5" si="2">BG5+1</f>
        <v>44209</v>
      </c>
      <c r="BI5" s="10">
        <f t="shared" si="2"/>
        <v>44210</v>
      </c>
      <c r="BJ5" s="10">
        <f t="shared" si="2"/>
        <v>44211</v>
      </c>
      <c r="BK5" s="10">
        <f t="shared" si="2"/>
        <v>44212</v>
      </c>
      <c r="BL5" s="12">
        <f t="shared" si="2"/>
        <v>44213</v>
      </c>
    </row>
    <row r="6" spans="1:64" ht="30" customHeight="1" thickBot="1" x14ac:dyDescent="0.3">
      <c r="A6" s="54" t="s">
        <v>36</v>
      </c>
      <c r="B6" s="8" t="s">
        <v>11</v>
      </c>
      <c r="C6" s="9" t="s">
        <v>5</v>
      </c>
      <c r="D6" s="9" t="s">
        <v>4</v>
      </c>
      <c r="E6" s="9" t="s">
        <v>7</v>
      </c>
      <c r="F6" s="9" t="s">
        <v>8</v>
      </c>
      <c r="G6" s="9"/>
      <c r="H6" s="9" t="s">
        <v>9</v>
      </c>
      <c r="I6" s="13" t="str">
        <f t="shared" ref="I6" si="3">LEFT(TEXT(I5,"ddd"),1)</f>
        <v>d</v>
      </c>
      <c r="J6" s="13" t="str">
        <f t="shared" ref="J6:AR6" si="4">LEFT(TEXT(J5,"ddd"),1)</f>
        <v>d</v>
      </c>
      <c r="K6" s="13" t="str">
        <f t="shared" si="4"/>
        <v>d</v>
      </c>
      <c r="L6" s="13" t="str">
        <f t="shared" si="4"/>
        <v>d</v>
      </c>
      <c r="M6" s="13" t="str">
        <f t="shared" si="4"/>
        <v>d</v>
      </c>
      <c r="N6" s="13" t="str">
        <f t="shared" si="4"/>
        <v>d</v>
      </c>
      <c r="O6" s="13" t="str">
        <f t="shared" si="4"/>
        <v>d</v>
      </c>
      <c r="P6" s="13" t="str">
        <f t="shared" si="4"/>
        <v>d</v>
      </c>
      <c r="Q6" s="13" t="str">
        <f t="shared" si="4"/>
        <v>d</v>
      </c>
      <c r="R6" s="13" t="str">
        <f t="shared" si="4"/>
        <v>d</v>
      </c>
      <c r="S6" s="13" t="str">
        <f t="shared" si="4"/>
        <v>d</v>
      </c>
      <c r="T6" s="13" t="str">
        <f t="shared" si="4"/>
        <v>d</v>
      </c>
      <c r="U6" s="13" t="str">
        <f t="shared" si="4"/>
        <v>d</v>
      </c>
      <c r="V6" s="13" t="str">
        <f t="shared" si="4"/>
        <v>d</v>
      </c>
      <c r="W6" s="13" t="str">
        <f t="shared" si="4"/>
        <v>d</v>
      </c>
      <c r="X6" s="13" t="str">
        <f t="shared" si="4"/>
        <v>d</v>
      </c>
      <c r="Y6" s="13" t="str">
        <f t="shared" si="4"/>
        <v>d</v>
      </c>
      <c r="Z6" s="13" t="str">
        <f t="shared" si="4"/>
        <v>d</v>
      </c>
      <c r="AA6" s="13" t="str">
        <f t="shared" si="4"/>
        <v>d</v>
      </c>
      <c r="AB6" s="13" t="str">
        <f t="shared" si="4"/>
        <v>d</v>
      </c>
      <c r="AC6" s="13" t="str">
        <f t="shared" si="4"/>
        <v>d</v>
      </c>
      <c r="AD6" s="13" t="str">
        <f t="shared" si="4"/>
        <v>d</v>
      </c>
      <c r="AE6" s="13" t="str">
        <f t="shared" si="4"/>
        <v>d</v>
      </c>
      <c r="AF6" s="13" t="str">
        <f t="shared" si="4"/>
        <v>d</v>
      </c>
      <c r="AG6" s="13" t="str">
        <f t="shared" si="4"/>
        <v>d</v>
      </c>
      <c r="AH6" s="13" t="str">
        <f t="shared" si="4"/>
        <v>d</v>
      </c>
      <c r="AI6" s="13" t="str">
        <f t="shared" si="4"/>
        <v>d</v>
      </c>
      <c r="AJ6" s="13" t="str">
        <f t="shared" si="4"/>
        <v>d</v>
      </c>
      <c r="AK6" s="13" t="str">
        <f t="shared" si="4"/>
        <v>d</v>
      </c>
      <c r="AL6" s="13" t="str">
        <f t="shared" si="4"/>
        <v>d</v>
      </c>
      <c r="AM6" s="13" t="str">
        <f t="shared" si="4"/>
        <v>d</v>
      </c>
      <c r="AN6" s="13" t="str">
        <f t="shared" si="4"/>
        <v>d</v>
      </c>
      <c r="AO6" s="13" t="str">
        <f t="shared" si="4"/>
        <v>d</v>
      </c>
      <c r="AP6" s="13" t="str">
        <f t="shared" si="4"/>
        <v>d</v>
      </c>
      <c r="AQ6" s="13" t="str">
        <f t="shared" si="4"/>
        <v>d</v>
      </c>
      <c r="AR6" s="13" t="str">
        <f t="shared" si="4"/>
        <v>d</v>
      </c>
      <c r="AS6" s="13" t="str">
        <f t="shared" ref="AS6:BL6" si="5">LEFT(TEXT(AS5,"ddd"),1)</f>
        <v>d</v>
      </c>
      <c r="AT6" s="13" t="str">
        <f t="shared" si="5"/>
        <v>d</v>
      </c>
      <c r="AU6" s="13" t="str">
        <f t="shared" si="5"/>
        <v>d</v>
      </c>
      <c r="AV6" s="13" t="str">
        <f t="shared" si="5"/>
        <v>d</v>
      </c>
      <c r="AW6" s="13" t="str">
        <f t="shared" si="5"/>
        <v>d</v>
      </c>
      <c r="AX6" s="13" t="str">
        <f t="shared" si="5"/>
        <v>d</v>
      </c>
      <c r="AY6" s="13" t="str">
        <f t="shared" si="5"/>
        <v>d</v>
      </c>
      <c r="AZ6" s="13" t="str">
        <f t="shared" si="5"/>
        <v>d</v>
      </c>
      <c r="BA6" s="13" t="str">
        <f t="shared" si="5"/>
        <v>d</v>
      </c>
      <c r="BB6" s="13" t="str">
        <f t="shared" si="5"/>
        <v>d</v>
      </c>
      <c r="BC6" s="13" t="str">
        <f t="shared" si="5"/>
        <v>d</v>
      </c>
      <c r="BD6" s="13" t="str">
        <f t="shared" si="5"/>
        <v>d</v>
      </c>
      <c r="BE6" s="13" t="str">
        <f t="shared" si="5"/>
        <v>d</v>
      </c>
      <c r="BF6" s="13" t="str">
        <f t="shared" si="5"/>
        <v>d</v>
      </c>
      <c r="BG6" s="13" t="str">
        <f t="shared" si="5"/>
        <v>d</v>
      </c>
      <c r="BH6" s="13" t="str">
        <f t="shared" si="5"/>
        <v>d</v>
      </c>
      <c r="BI6" s="13" t="str">
        <f t="shared" si="5"/>
        <v>d</v>
      </c>
      <c r="BJ6" s="13" t="str">
        <f t="shared" si="5"/>
        <v>d</v>
      </c>
      <c r="BK6" s="13" t="str">
        <f t="shared" si="5"/>
        <v>d</v>
      </c>
      <c r="BL6" s="13" t="str">
        <f t="shared" si="5"/>
        <v>d</v>
      </c>
    </row>
    <row r="7" spans="1:64" ht="30" hidden="1" customHeight="1" thickBot="1" x14ac:dyDescent="0.3">
      <c r="A7" s="53" t="s">
        <v>31</v>
      </c>
      <c r="C7" s="5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37</v>
      </c>
      <c r="B8" s="18" t="s">
        <v>0</v>
      </c>
      <c r="C8" s="65"/>
      <c r="D8" s="19"/>
      <c r="E8" s="20"/>
      <c r="F8" s="21"/>
      <c r="G8" s="17"/>
      <c r="H8" s="17" t="str">
        <f t="shared" ref="H8:H24"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38</v>
      </c>
      <c r="B9" s="79" t="s">
        <v>42</v>
      </c>
      <c r="C9" s="66"/>
      <c r="D9" s="22">
        <v>1</v>
      </c>
      <c r="E9" s="61">
        <f>Project_Start</f>
        <v>44158</v>
      </c>
      <c r="F9" s="61">
        <f>E9+3</f>
        <v>44161</v>
      </c>
      <c r="G9" s="17"/>
      <c r="H9" s="17">
        <f t="shared" si="6"/>
        <v>4</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54" t="s">
        <v>39</v>
      </c>
      <c r="B10" s="79" t="s">
        <v>44</v>
      </c>
      <c r="C10" s="66"/>
      <c r="D10" s="22">
        <v>1</v>
      </c>
      <c r="E10" s="61">
        <f>E9</f>
        <v>44158</v>
      </c>
      <c r="F10" s="61">
        <f>E10+2</f>
        <v>44160</v>
      </c>
      <c r="G10" s="17"/>
      <c r="H10" s="17">
        <f t="shared" si="6"/>
        <v>3</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53"/>
      <c r="B11" s="79" t="s">
        <v>46</v>
      </c>
      <c r="C11" s="66"/>
      <c r="D11" s="22">
        <v>1</v>
      </c>
      <c r="E11" s="61">
        <f>E10</f>
        <v>44158</v>
      </c>
      <c r="F11" s="61">
        <f>E11+4</f>
        <v>44162</v>
      </c>
      <c r="G11" s="17"/>
      <c r="H11" s="17">
        <f t="shared" si="6"/>
        <v>5</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53"/>
      <c r="B12" s="79" t="s">
        <v>45</v>
      </c>
      <c r="C12" s="66"/>
      <c r="D12" s="22">
        <v>1</v>
      </c>
      <c r="E12" s="61">
        <f>E11</f>
        <v>44158</v>
      </c>
      <c r="F12" s="61">
        <f>E12+5</f>
        <v>44163</v>
      </c>
      <c r="G12" s="17"/>
      <c r="H12" s="17">
        <f t="shared" si="6"/>
        <v>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3"/>
      <c r="B13" s="23" t="s">
        <v>1</v>
      </c>
      <c r="C13" s="67"/>
      <c r="D13" s="24"/>
      <c r="E13" s="25"/>
      <c r="F13" s="26"/>
      <c r="G13" s="17"/>
      <c r="H13" s="17" t="str">
        <f t="shared" si="6"/>
        <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4" t="s">
        <v>40</v>
      </c>
      <c r="B14" s="83" t="s">
        <v>47</v>
      </c>
      <c r="C14" s="85" t="s">
        <v>55</v>
      </c>
      <c r="D14" s="27">
        <v>1</v>
      </c>
      <c r="E14" s="62">
        <f>F12+2</f>
        <v>44165</v>
      </c>
      <c r="F14" s="62">
        <f>E14+20</f>
        <v>44185</v>
      </c>
      <c r="G14" s="17"/>
      <c r="H14" s="17">
        <f t="shared" si="6"/>
        <v>21</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4"/>
      <c r="B15" s="83" t="s">
        <v>49</v>
      </c>
      <c r="C15" s="85" t="s">
        <v>56</v>
      </c>
      <c r="D15" s="27">
        <v>1</v>
      </c>
      <c r="E15" s="62">
        <f>E14+1</f>
        <v>44166</v>
      </c>
      <c r="F15" s="62">
        <f>E15+17</f>
        <v>44183</v>
      </c>
      <c r="G15" s="17"/>
      <c r="H15" s="17">
        <f t="shared" si="6"/>
        <v>18</v>
      </c>
      <c r="I15" s="39"/>
      <c r="J15" s="39"/>
      <c r="K15" s="39"/>
      <c r="L15" s="39"/>
      <c r="M15" s="39"/>
      <c r="N15" s="39"/>
      <c r="O15" s="39"/>
      <c r="P15" s="39"/>
      <c r="Q15" s="39"/>
      <c r="R15" s="39"/>
      <c r="S15" s="39"/>
      <c r="T15" s="39"/>
      <c r="U15" s="40"/>
      <c r="V15" s="40"/>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3"/>
      <c r="B16" s="83" t="s">
        <v>48</v>
      </c>
      <c r="C16" s="85" t="s">
        <v>56</v>
      </c>
      <c r="D16" s="27">
        <v>1</v>
      </c>
      <c r="E16" s="62">
        <f>E15+1</f>
        <v>44167</v>
      </c>
      <c r="F16" s="62">
        <f>E16+15</f>
        <v>44182</v>
      </c>
      <c r="G16" s="17"/>
      <c r="H16" s="17">
        <f t="shared" si="6"/>
        <v>16</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3"/>
      <c r="B17" s="83" t="s">
        <v>50</v>
      </c>
      <c r="C17" s="85" t="s">
        <v>55</v>
      </c>
      <c r="D17" s="27">
        <v>1</v>
      </c>
      <c r="E17" s="62">
        <f>E16-1</f>
        <v>44166</v>
      </c>
      <c r="F17" s="62">
        <f>E17+15</f>
        <v>44181</v>
      </c>
      <c r="G17" s="17"/>
      <c r="H17" s="17">
        <f t="shared" si="6"/>
        <v>16</v>
      </c>
      <c r="I17" s="39"/>
      <c r="J17" s="39"/>
      <c r="K17" s="39"/>
      <c r="L17" s="39"/>
      <c r="M17" s="39"/>
      <c r="N17" s="39"/>
      <c r="O17" s="39"/>
      <c r="P17" s="39"/>
      <c r="Q17" s="39"/>
      <c r="R17" s="39"/>
      <c r="S17" s="39"/>
      <c r="T17" s="39"/>
      <c r="U17" s="39"/>
      <c r="V17" s="39"/>
      <c r="W17" s="39"/>
      <c r="X17" s="39"/>
      <c r="Y17" s="40"/>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53"/>
      <c r="B18" s="28" t="s">
        <v>12</v>
      </c>
      <c r="C18" s="68"/>
      <c r="D18" s="29"/>
      <c r="E18" s="30"/>
      <c r="F18" s="31"/>
      <c r="G18" s="17"/>
      <c r="H18" s="17" t="str">
        <f t="shared" si="6"/>
        <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53"/>
      <c r="B19" s="84" t="s">
        <v>51</v>
      </c>
      <c r="C19" s="69"/>
      <c r="D19" s="32">
        <v>1</v>
      </c>
      <c r="E19" s="63">
        <f>F17+21</f>
        <v>44202</v>
      </c>
      <c r="F19" s="63">
        <f>E19+5</f>
        <v>44207</v>
      </c>
      <c r="G19" s="17"/>
      <c r="H19" s="17">
        <f t="shared" si="6"/>
        <v>6</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53" t="s">
        <v>28</v>
      </c>
      <c r="B20" s="84" t="s">
        <v>52</v>
      </c>
      <c r="C20" s="69"/>
      <c r="D20" s="32">
        <v>1</v>
      </c>
      <c r="E20" s="63">
        <f>E19+1</f>
        <v>44203</v>
      </c>
      <c r="F20" s="63">
        <f>E20+4</f>
        <v>44207</v>
      </c>
      <c r="G20" s="17"/>
      <c r="H20" s="17">
        <f t="shared" si="6"/>
        <v>5</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c r="B21" s="84" t="s">
        <v>53</v>
      </c>
      <c r="C21" s="69"/>
      <c r="D21" s="32">
        <v>1</v>
      </c>
      <c r="E21" s="63">
        <f>E20+2</f>
        <v>44205</v>
      </c>
      <c r="F21" s="63">
        <f>E21+5</f>
        <v>44210</v>
      </c>
      <c r="G21" s="17"/>
      <c r="H21" s="17">
        <f t="shared" si="6"/>
        <v>6</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c r="B22" s="84" t="s">
        <v>54</v>
      </c>
      <c r="C22" s="69"/>
      <c r="D22" s="32">
        <v>0</v>
      </c>
      <c r="E22" s="63">
        <f>F21</f>
        <v>44210</v>
      </c>
      <c r="F22" s="63">
        <f>E22</f>
        <v>44210</v>
      </c>
      <c r="G22" s="17"/>
      <c r="H22" s="17">
        <f t="shared" si="6"/>
        <v>1</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c r="B23" s="71"/>
      <c r="C23" s="70"/>
      <c r="D23" s="16"/>
      <c r="E23" s="64"/>
      <c r="F23" s="64"/>
      <c r="G23" s="17"/>
      <c r="H23" s="17" t="str">
        <f t="shared" si="6"/>
        <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53"/>
      <c r="B24" s="33" t="s">
        <v>2</v>
      </c>
      <c r="C24" s="34"/>
      <c r="D24" s="35"/>
      <c r="E24" s="36"/>
      <c r="F24" s="37"/>
      <c r="G24" s="38"/>
      <c r="H24" s="38" t="str">
        <f t="shared" si="6"/>
        <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s="3" customFormat="1" ht="30" customHeight="1" x14ac:dyDescent="0.25">
      <c r="A25" s="53"/>
      <c r="B25"/>
      <c r="C25"/>
      <c r="D25"/>
      <c r="E25" s="5"/>
      <c r="F25"/>
      <c r="G25" s="6"/>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row>
    <row r="26" spans="1:64" s="3" customFormat="1" ht="30" customHeight="1" x14ac:dyDescent="0.25">
      <c r="A26" s="53" t="s">
        <v>28</v>
      </c>
      <c r="B26"/>
      <c r="C26" s="14"/>
      <c r="D26"/>
      <c r="E26" s="5"/>
      <c r="F26" s="5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4" s="3" customFormat="1" ht="30" customHeight="1" x14ac:dyDescent="0.25">
      <c r="A27" s="53"/>
      <c r="B27"/>
      <c r="C27" s="15"/>
      <c r="D27"/>
      <c r="E27" s="5"/>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1:64" s="3" customFormat="1" ht="30" customHeight="1" x14ac:dyDescent="0.25">
      <c r="A28" s="53"/>
      <c r="B28"/>
      <c r="C28"/>
      <c r="D28"/>
      <c r="E28" s="5"/>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1:64" s="3" customFormat="1" ht="30" customHeight="1" x14ac:dyDescent="0.25">
      <c r="A29" s="53"/>
      <c r="B29"/>
      <c r="C29"/>
      <c r="D29"/>
      <c r="E29" s="5"/>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30" customHeight="1" x14ac:dyDescent="0.25">
      <c r="A30" s="53"/>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x14ac:dyDescent="0.25">
      <c r="A31" s="53"/>
      <c r="B31"/>
      <c r="C31"/>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x14ac:dyDescent="0.25">
      <c r="A32" s="53" t="s">
        <v>30</v>
      </c>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x14ac:dyDescent="0.25">
      <c r="A33" s="54" t="s">
        <v>29</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sheetData>
  <mergeCells count="13">
    <mergeCell ref="L2:M2"/>
    <mergeCell ref="AY4:BE4"/>
    <mergeCell ref="BF4:BL4"/>
    <mergeCell ref="E3:F3"/>
    <mergeCell ref="I4:O4"/>
    <mergeCell ref="P4:V4"/>
    <mergeCell ref="W4:AC4"/>
    <mergeCell ref="AD4:AJ4"/>
    <mergeCell ref="C3:D3"/>
    <mergeCell ref="C4:D4"/>
    <mergeCell ref="B5:G5"/>
    <mergeCell ref="AK4:AQ4"/>
    <mergeCell ref="AR4:AX4"/>
  </mergeCells>
  <conditionalFormatting sqref="D7:D24">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cfRule type="expression" dxfId="5" priority="39">
      <formula>AND(TODAY()&gt;=I$5,TODAY()&lt;J$5)</formula>
    </cfRule>
  </conditionalFormatting>
  <conditionalFormatting sqref="I7:BL24">
    <cfRule type="expression" dxfId="4" priority="33">
      <formula>AND(task_start&lt;=I$5,ROUNDDOWN((task_end-task_start+1)*task_progress,0)+task_start-1&gt;=I$5)</formula>
    </cfRule>
    <cfRule type="expression" dxfId="3" priority="34" stopIfTrue="1">
      <formula>AND(task_end&gt;=I$5,task_start&lt;J$5)</formula>
    </cfRule>
  </conditionalFormatting>
  <conditionalFormatting sqref="L2">
    <cfRule type="expression" dxfId="2" priority="3">
      <formula>AND(TODAY()&gt;=L$5,TODAY()&lt;M$5)</formula>
    </cfRule>
  </conditionalFormatting>
  <conditionalFormatting sqref="L2">
    <cfRule type="expression" dxfId="1" priority="1">
      <formula>AND(task_start&lt;=L$5,ROUNDDOWN((task_end-task_start+1)*task_progress,0)+task_start-1&gt;=L$5)</formula>
    </cfRule>
    <cfRule type="expression" dxfId="0" priority="2" stopIfTrue="1">
      <formula>AND(task_end&gt;=L$5,task_start&lt;M$5)</formula>
    </cfRule>
  </conditionalFormatting>
  <dataValidations disablePrompts="1"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0:F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3" customWidth="1"/>
    <col min="2" max="16384" width="9.140625" style="2"/>
  </cols>
  <sheetData>
    <row r="1" spans="1:2" ht="46.5" customHeight="1" x14ac:dyDescent="0.2"/>
    <row r="2" spans="1:2" s="45" customFormat="1" ht="15.75" x14ac:dyDescent="0.25">
      <c r="A2" s="44" t="s">
        <v>15</v>
      </c>
      <c r="B2" s="44"/>
    </row>
    <row r="3" spans="1:2" s="49" customFormat="1" ht="27" customHeight="1" x14ac:dyDescent="0.25">
      <c r="A3" s="50" t="s">
        <v>20</v>
      </c>
      <c r="B3" s="50"/>
    </row>
    <row r="4" spans="1:2" s="46" customFormat="1" ht="26.25" x14ac:dyDescent="0.4">
      <c r="A4" s="47" t="s">
        <v>14</v>
      </c>
    </row>
    <row r="5" spans="1:2" ht="74.099999999999994" customHeight="1" x14ac:dyDescent="0.2">
      <c r="A5" s="48" t="s">
        <v>23</v>
      </c>
    </row>
    <row r="6" spans="1:2" ht="26.25" customHeight="1" x14ac:dyDescent="0.2">
      <c r="A6" s="47" t="s">
        <v>26</v>
      </c>
    </row>
    <row r="7" spans="1:2" s="43" customFormat="1" ht="204.95" customHeight="1" x14ac:dyDescent="0.25">
      <c r="A7" s="52" t="s">
        <v>25</v>
      </c>
    </row>
    <row r="8" spans="1:2" s="46" customFormat="1" ht="26.25" x14ac:dyDescent="0.4">
      <c r="A8" s="47" t="s">
        <v>16</v>
      </c>
    </row>
    <row r="9" spans="1:2" ht="60" x14ac:dyDescent="0.2">
      <c r="A9" s="48" t="s">
        <v>24</v>
      </c>
    </row>
    <row r="10" spans="1:2" s="43" customFormat="1" ht="27.95" customHeight="1" x14ac:dyDescent="0.25">
      <c r="A10" s="51" t="s">
        <v>22</v>
      </c>
    </row>
    <row r="11" spans="1:2" s="46" customFormat="1" ht="26.25" x14ac:dyDescent="0.4">
      <c r="A11" s="47" t="s">
        <v>13</v>
      </c>
    </row>
    <row r="12" spans="1:2" ht="30" x14ac:dyDescent="0.2">
      <c r="A12" s="48" t="s">
        <v>21</v>
      </c>
    </row>
    <row r="13" spans="1:2" s="43" customFormat="1" ht="27.95" customHeight="1" x14ac:dyDescent="0.25">
      <c r="A13" s="51" t="s">
        <v>6</v>
      </c>
    </row>
    <row r="14" spans="1:2" s="46" customFormat="1" ht="26.25" x14ac:dyDescent="0.4">
      <c r="A14" s="47" t="s">
        <v>17</v>
      </c>
    </row>
    <row r="15" spans="1:2" ht="75" customHeight="1" x14ac:dyDescent="0.2">
      <c r="A15" s="48" t="s">
        <v>18</v>
      </c>
    </row>
    <row r="16" spans="1:2" ht="75" x14ac:dyDescent="0.2">
      <c r="A16" s="48" t="s">
        <v>19</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2021-01-15T13:31:07Z</dcterms:modified>
</cp:coreProperties>
</file>