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ghes\Documents\git\swissarmyengineer\static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6" i="1"/>
  <c r="E27" i="1"/>
  <c r="E28" i="1"/>
  <c r="E26" i="1"/>
  <c r="E25" i="1"/>
  <c r="E24" i="1"/>
  <c r="O28" i="1"/>
  <c r="O26" i="1"/>
  <c r="O24" i="1"/>
  <c r="E23" i="1"/>
  <c r="O16" i="1" l="1"/>
  <c r="O10" i="1"/>
  <c r="O8" i="1"/>
  <c r="O6" i="1"/>
  <c r="O4" i="1"/>
  <c r="E18" i="1"/>
  <c r="E19" i="1"/>
  <c r="E22" i="1"/>
  <c r="E21" i="1"/>
  <c r="E15" i="1"/>
  <c r="E16" i="1"/>
  <c r="E13" i="1"/>
  <c r="E11" i="1"/>
  <c r="E9" i="1"/>
  <c r="E7" i="1"/>
  <c r="G20" i="1"/>
  <c r="G17" i="1"/>
  <c r="G14" i="1"/>
  <c r="G12" i="1"/>
  <c r="G10" i="1"/>
  <c r="G8" i="1"/>
  <c r="G6" i="1"/>
  <c r="G5" i="1"/>
  <c r="G4" i="1"/>
</calcChain>
</file>

<file path=xl/sharedStrings.xml><?xml version="1.0" encoding="utf-8"?>
<sst xmlns="http://schemas.openxmlformats.org/spreadsheetml/2006/main" count="185" uniqueCount="84">
  <si>
    <t>M2</t>
  </si>
  <si>
    <t>M2.5</t>
  </si>
  <si>
    <t>M3</t>
  </si>
  <si>
    <t>M4</t>
  </si>
  <si>
    <t>M5</t>
  </si>
  <si>
    <t>M6</t>
  </si>
  <si>
    <t>M8</t>
  </si>
  <si>
    <t>M10</t>
  </si>
  <si>
    <t>M12</t>
  </si>
  <si>
    <t>x</t>
  </si>
  <si>
    <t>#46</t>
  </si>
  <si>
    <t>#40</t>
  </si>
  <si>
    <t>#30</t>
  </si>
  <si>
    <t>#19</t>
  </si>
  <si>
    <t>#9</t>
  </si>
  <si>
    <t>Decimal</t>
  </si>
  <si>
    <t>Drill</t>
  </si>
  <si>
    <t>75% Tap</t>
  </si>
  <si>
    <t>Tight Clearance</t>
  </si>
  <si>
    <t>#39</t>
  </si>
  <si>
    <t>13/64</t>
  </si>
  <si>
    <t>C</t>
  </si>
  <si>
    <t>G - 17/64</t>
  </si>
  <si>
    <t>1/16 - #52</t>
  </si>
  <si>
    <t>Q - R</t>
  </si>
  <si>
    <t>X - Y</t>
  </si>
  <si>
    <t>X</t>
  </si>
  <si>
    <t>O</t>
  </si>
  <si>
    <t>31/64</t>
  </si>
  <si>
    <t>#38-#37</t>
  </si>
  <si>
    <t>#29-#28</t>
  </si>
  <si>
    <t>#16</t>
  </si>
  <si>
    <t>#5</t>
  </si>
  <si>
    <t>J</t>
  </si>
  <si>
    <t>T</t>
  </si>
  <si>
    <t>S</t>
  </si>
  <si>
    <t>Z</t>
  </si>
  <si>
    <t>ANGLISH</t>
  </si>
  <si>
    <t>METRIQUE</t>
  </si>
  <si>
    <t>#4</t>
  </si>
  <si>
    <t>-</t>
  </si>
  <si>
    <t>#6</t>
  </si>
  <si>
    <t>#8</t>
  </si>
  <si>
    <t>#10</t>
  </si>
  <si>
    <t>1/4</t>
  </si>
  <si>
    <t>#2</t>
  </si>
  <si>
    <t>#12</t>
  </si>
  <si>
    <t>#32</t>
  </si>
  <si>
    <t>#43</t>
  </si>
  <si>
    <t>#42</t>
  </si>
  <si>
    <t>#29</t>
  </si>
  <si>
    <t>#25</t>
  </si>
  <si>
    <t>#21-#20</t>
  </si>
  <si>
    <t>#15-#14</t>
  </si>
  <si>
    <t>#7</t>
  </si>
  <si>
    <t>#3</t>
  </si>
  <si>
    <t>F</t>
  </si>
  <si>
    <t>I</t>
  </si>
  <si>
    <t>5/16 - O</t>
  </si>
  <si>
    <t>Q</t>
  </si>
  <si>
    <t>U</t>
  </si>
  <si>
    <t>#27</t>
  </si>
  <si>
    <t>#18</t>
  </si>
  <si>
    <t>29/64</t>
  </si>
  <si>
    <t>33/64</t>
  </si>
  <si>
    <t>W</t>
  </si>
  <si>
    <t>M14</t>
  </si>
  <si>
    <t>M16</t>
  </si>
  <si>
    <t>5/16</t>
  </si>
  <si>
    <t>3/8</t>
  </si>
  <si>
    <t>7/16</t>
  </si>
  <si>
    <t>1/2</t>
  </si>
  <si>
    <t>9/16</t>
  </si>
  <si>
    <t>5/8</t>
  </si>
  <si>
    <t>17/32</t>
  </si>
  <si>
    <t>37/64</t>
  </si>
  <si>
    <t>3/4</t>
  </si>
  <si>
    <t>21/32</t>
  </si>
  <si>
    <t>11/16</t>
  </si>
  <si>
    <t>15/32</t>
  </si>
  <si>
    <t>35/64</t>
  </si>
  <si>
    <t>41/64</t>
  </si>
  <si>
    <t>49/64</t>
  </si>
  <si>
    <t>Tap Charts - from http://thaddeus-maximus.github.io/static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</si>
</sst>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center" vertical="center"/>
    </xf>
    <xf numFmtId="13" fontId="1" fillId="0" borderId="0" xfId="0" applyNumberFormat="1" applyFont="1" applyFill="1" applyBorder="1" applyAlignment="1">
      <alignment horizontal="center" vertical="center"/>
    </xf>
    <xf numFmtId="13" fontId="1" fillId="2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3" fontId="1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3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165" fontId="1" fillId="0" borderId="3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left" vertical="center"/>
    </xf>
    <xf numFmtId="1" fontId="1" fillId="0" borderId="0" xfId="0" applyNumberFormat="1" applyFont="1"/>
    <xf numFmtId="49" fontId="2" fillId="2" borderId="3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center" vertical="center"/>
    </xf>
    <xf numFmtId="13" fontId="1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65" fontId="1" fillId="2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2" fontId="1" fillId="0" borderId="3" xfId="0" applyNumberFormat="1" applyFont="1" applyFill="1" applyBorder="1" applyAlignment="1">
      <alignment horizontal="center" vertical="center"/>
    </xf>
    <xf numFmtId="12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abSelected="1" workbookViewId="0">
      <selection activeCell="B2" sqref="B2:D3"/>
    </sheetView>
  </sheetViews>
  <sheetFormatPr defaultRowHeight="17.25" customHeight="1" x14ac:dyDescent="0.3"/>
  <cols>
    <col min="1" max="1" width="3.42578125" style="6" customWidth="1"/>
    <col min="2" max="2" width="6.140625" style="1" customWidth="1"/>
    <col min="3" max="3" width="2" style="2" customWidth="1"/>
    <col min="4" max="4" width="5.42578125" style="3" customWidth="1"/>
    <col min="5" max="7" width="11.85546875" style="4" customWidth="1"/>
    <col min="8" max="8" width="11.85546875" style="2" customWidth="1"/>
    <col min="9" max="9" width="3" style="6" customWidth="1"/>
    <col min="10" max="10" width="8.140625" style="70" customWidth="1"/>
    <col min="11" max="11" width="1.85546875" style="2" customWidth="1"/>
    <col min="12" max="12" width="4.140625" style="63" customWidth="1"/>
    <col min="13" max="16" width="11.85546875" style="6" customWidth="1"/>
    <col min="17" max="17" width="3.7109375" style="6" customWidth="1"/>
    <col min="18" max="16384" width="9.140625" style="6"/>
  </cols>
  <sheetData>
    <row r="1" spans="2:16" ht="17.25" customHeight="1" x14ac:dyDescent="0.3">
      <c r="B1" s="121" t="s">
        <v>83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2:16" ht="17.25" customHeight="1" x14ac:dyDescent="0.3">
      <c r="B2" s="112" t="s">
        <v>38</v>
      </c>
      <c r="C2" s="112"/>
      <c r="D2" s="112"/>
      <c r="E2" s="111" t="s">
        <v>17</v>
      </c>
      <c r="F2" s="111"/>
      <c r="G2" s="111" t="s">
        <v>18</v>
      </c>
      <c r="H2" s="111"/>
      <c r="J2" s="112" t="s">
        <v>37</v>
      </c>
      <c r="K2" s="112"/>
      <c r="L2" s="112"/>
      <c r="M2" s="111" t="s">
        <v>17</v>
      </c>
      <c r="N2" s="111"/>
      <c r="O2" s="111" t="s">
        <v>18</v>
      </c>
      <c r="P2" s="111"/>
    </row>
    <row r="3" spans="2:16" ht="17.25" customHeight="1" x14ac:dyDescent="0.3">
      <c r="B3" s="113"/>
      <c r="C3" s="113"/>
      <c r="D3" s="113"/>
      <c r="E3" s="81" t="s">
        <v>15</v>
      </c>
      <c r="F3" s="81" t="s">
        <v>16</v>
      </c>
      <c r="G3" s="81" t="s">
        <v>15</v>
      </c>
      <c r="H3" s="82" t="s">
        <v>16</v>
      </c>
      <c r="J3" s="113"/>
      <c r="K3" s="113"/>
      <c r="L3" s="113"/>
      <c r="M3" s="81" t="s">
        <v>15</v>
      </c>
      <c r="N3" s="81" t="s">
        <v>16</v>
      </c>
      <c r="O3" s="81" t="s">
        <v>15</v>
      </c>
      <c r="P3" s="82" t="s">
        <v>16</v>
      </c>
    </row>
    <row r="4" spans="2:16" ht="17.25" customHeight="1" x14ac:dyDescent="0.3">
      <c r="B4" s="10" t="s">
        <v>0</v>
      </c>
      <c r="C4" s="11" t="s">
        <v>9</v>
      </c>
      <c r="D4" s="54">
        <v>0.4</v>
      </c>
      <c r="E4" s="12">
        <v>6.3E-2</v>
      </c>
      <c r="F4" s="13" t="s">
        <v>23</v>
      </c>
      <c r="G4" s="14">
        <f>2/25.4+0.005</f>
        <v>8.3740157480314964E-2</v>
      </c>
      <c r="H4" s="15" t="s">
        <v>10</v>
      </c>
      <c r="J4" s="68" t="s">
        <v>39</v>
      </c>
      <c r="K4" s="17" t="s">
        <v>40</v>
      </c>
      <c r="L4" s="62">
        <v>40</v>
      </c>
      <c r="M4" s="19">
        <v>8.7599999999999997E-2</v>
      </c>
      <c r="N4" s="20" t="s">
        <v>48</v>
      </c>
      <c r="O4" s="110">
        <f>0.112+0.005</f>
        <v>0.11700000000000001</v>
      </c>
      <c r="P4" s="120" t="s">
        <v>47</v>
      </c>
    </row>
    <row r="5" spans="2:16" ht="17.25" customHeight="1" x14ac:dyDescent="0.3">
      <c r="B5" s="49" t="s">
        <v>1</v>
      </c>
      <c r="C5" s="50" t="s">
        <v>9</v>
      </c>
      <c r="D5" s="51">
        <v>0.45</v>
      </c>
      <c r="E5" s="52">
        <v>8.1000000000000003E-2</v>
      </c>
      <c r="F5" s="53" t="s">
        <v>10</v>
      </c>
      <c r="G5" s="52">
        <f>2.5/25.4+0.005</f>
        <v>0.10342519685039371</v>
      </c>
      <c r="H5" s="50" t="s">
        <v>19</v>
      </c>
      <c r="J5" s="65" t="s">
        <v>39</v>
      </c>
      <c r="K5" s="26" t="s">
        <v>40</v>
      </c>
      <c r="L5" s="60">
        <v>48</v>
      </c>
      <c r="M5" s="28">
        <v>9.1700000000000004E-2</v>
      </c>
      <c r="N5" s="41" t="s">
        <v>49</v>
      </c>
      <c r="O5" s="115"/>
      <c r="P5" s="119"/>
    </row>
    <row r="6" spans="2:16" ht="17.25" customHeight="1" x14ac:dyDescent="0.3">
      <c r="B6" s="32" t="s">
        <v>2</v>
      </c>
      <c r="C6" s="33" t="s">
        <v>9</v>
      </c>
      <c r="D6" s="55">
        <v>0.5</v>
      </c>
      <c r="E6" s="35">
        <v>9.8000000000000004E-2</v>
      </c>
      <c r="F6" s="36" t="s">
        <v>11</v>
      </c>
      <c r="G6" s="114">
        <f>3/25.4+0.005</f>
        <v>0.12311023622047246</v>
      </c>
      <c r="H6" s="116">
        <v>0.125</v>
      </c>
      <c r="J6" s="64" t="s">
        <v>41</v>
      </c>
      <c r="K6" s="33" t="s">
        <v>40</v>
      </c>
      <c r="L6" s="59">
        <v>32</v>
      </c>
      <c r="M6" s="35">
        <v>0.1076</v>
      </c>
      <c r="N6" s="67">
        <v>0.109375</v>
      </c>
      <c r="O6" s="114">
        <f>0.138+0.005</f>
        <v>0.14300000000000002</v>
      </c>
      <c r="P6" s="116" t="s">
        <v>61</v>
      </c>
    </row>
    <row r="7" spans="2:16" ht="17.25" customHeight="1" x14ac:dyDescent="0.3">
      <c r="B7" s="25" t="s">
        <v>2</v>
      </c>
      <c r="C7" s="26" t="s">
        <v>9</v>
      </c>
      <c r="D7" s="27">
        <v>0.35</v>
      </c>
      <c r="E7" s="28">
        <f>2.6/25.4</f>
        <v>0.10236220472440946</v>
      </c>
      <c r="F7" s="41" t="s">
        <v>29</v>
      </c>
      <c r="G7" s="115"/>
      <c r="H7" s="117"/>
      <c r="J7" s="65" t="s">
        <v>41</v>
      </c>
      <c r="K7" s="26" t="s">
        <v>40</v>
      </c>
      <c r="L7" s="60">
        <v>40</v>
      </c>
      <c r="M7" s="28">
        <v>0.11360000000000001</v>
      </c>
      <c r="N7" s="41" t="s">
        <v>47</v>
      </c>
      <c r="O7" s="115"/>
      <c r="P7" s="117"/>
    </row>
    <row r="8" spans="2:16" ht="17.25" customHeight="1" x14ac:dyDescent="0.3">
      <c r="B8" s="32" t="s">
        <v>3</v>
      </c>
      <c r="C8" s="33" t="s">
        <v>9</v>
      </c>
      <c r="D8" s="55">
        <v>0.7</v>
      </c>
      <c r="E8" s="35">
        <v>0.13</v>
      </c>
      <c r="F8" s="36" t="s">
        <v>12</v>
      </c>
      <c r="G8" s="114">
        <f>4/25.4+0.005</f>
        <v>0.16248031496062992</v>
      </c>
      <c r="H8" s="118" t="s">
        <v>13</v>
      </c>
      <c r="J8" s="64" t="s">
        <v>42</v>
      </c>
      <c r="K8" s="33" t="s">
        <v>40</v>
      </c>
      <c r="L8" s="59">
        <v>32</v>
      </c>
      <c r="M8" s="35">
        <v>0.1336</v>
      </c>
      <c r="N8" s="36" t="s">
        <v>50</v>
      </c>
      <c r="O8" s="114">
        <f>0.164+0.005</f>
        <v>0.16900000000000001</v>
      </c>
      <c r="P8" s="118" t="s">
        <v>62</v>
      </c>
    </row>
    <row r="9" spans="2:16" ht="17.25" customHeight="1" x14ac:dyDescent="0.3">
      <c r="B9" s="25" t="s">
        <v>3</v>
      </c>
      <c r="C9" s="26" t="s">
        <v>9</v>
      </c>
      <c r="D9" s="56">
        <v>0.5</v>
      </c>
      <c r="E9" s="28">
        <f>3.5/25.4</f>
        <v>0.13779527559055119</v>
      </c>
      <c r="F9" s="41" t="s">
        <v>30</v>
      </c>
      <c r="G9" s="115"/>
      <c r="H9" s="119"/>
      <c r="J9" s="65" t="s">
        <v>42</v>
      </c>
      <c r="K9" s="26" t="s">
        <v>40</v>
      </c>
      <c r="L9" s="60">
        <v>36</v>
      </c>
      <c r="M9" s="28">
        <v>0.13689999999999999</v>
      </c>
      <c r="N9" s="41" t="s">
        <v>50</v>
      </c>
      <c r="O9" s="115"/>
      <c r="P9" s="119"/>
    </row>
    <row r="10" spans="2:16" ht="17.25" customHeight="1" x14ac:dyDescent="0.3">
      <c r="B10" s="32" t="s">
        <v>4</v>
      </c>
      <c r="C10" s="33" t="s">
        <v>9</v>
      </c>
      <c r="D10" s="55">
        <v>0.8</v>
      </c>
      <c r="E10" s="35">
        <v>0.16500000000000001</v>
      </c>
      <c r="F10" s="36" t="s">
        <v>13</v>
      </c>
      <c r="G10" s="114">
        <f>5/25.4+0.005</f>
        <v>0.20185039370078742</v>
      </c>
      <c r="H10" s="118" t="s">
        <v>20</v>
      </c>
      <c r="J10" s="64" t="s">
        <v>43</v>
      </c>
      <c r="K10" s="33" t="s">
        <v>40</v>
      </c>
      <c r="L10" s="59">
        <v>24</v>
      </c>
      <c r="M10" s="35">
        <v>0.14940000000000001</v>
      </c>
      <c r="N10" s="36" t="s">
        <v>51</v>
      </c>
      <c r="O10" s="114">
        <f>0.19+0.005</f>
        <v>0.19500000000000001</v>
      </c>
      <c r="P10" s="118" t="s">
        <v>14</v>
      </c>
    </row>
    <row r="11" spans="2:16" ht="17.25" customHeight="1" x14ac:dyDescent="0.3">
      <c r="B11" s="25" t="s">
        <v>4</v>
      </c>
      <c r="C11" s="26" t="s">
        <v>9</v>
      </c>
      <c r="D11" s="56">
        <v>0.5</v>
      </c>
      <c r="E11" s="28">
        <f>4.5/25.4</f>
        <v>0.17716535433070868</v>
      </c>
      <c r="F11" s="41" t="s">
        <v>31</v>
      </c>
      <c r="G11" s="115"/>
      <c r="H11" s="119"/>
      <c r="J11" s="65" t="s">
        <v>43</v>
      </c>
      <c r="K11" s="26" t="s">
        <v>40</v>
      </c>
      <c r="L11" s="60">
        <v>32</v>
      </c>
      <c r="M11" s="28">
        <v>0.15959999999999999</v>
      </c>
      <c r="N11" s="41" t="s">
        <v>52</v>
      </c>
      <c r="O11" s="115"/>
      <c r="P11" s="119"/>
    </row>
    <row r="12" spans="2:16" ht="17.25" customHeight="1" x14ac:dyDescent="0.3">
      <c r="B12" s="32" t="s">
        <v>5</v>
      </c>
      <c r="C12" s="33" t="s">
        <v>9</v>
      </c>
      <c r="D12" s="55">
        <v>1</v>
      </c>
      <c r="E12" s="35">
        <v>0.19700000000000001</v>
      </c>
      <c r="F12" s="36" t="s">
        <v>14</v>
      </c>
      <c r="G12" s="114">
        <f>6/25.4+0.005</f>
        <v>0.24122047244094491</v>
      </c>
      <c r="H12" s="118" t="s">
        <v>21</v>
      </c>
      <c r="J12" s="64" t="s">
        <v>46</v>
      </c>
      <c r="K12" s="33" t="s">
        <v>40</v>
      </c>
      <c r="L12" s="59">
        <v>24</v>
      </c>
      <c r="M12" s="35">
        <v>0.1754</v>
      </c>
      <c r="N12" s="36" t="s">
        <v>31</v>
      </c>
      <c r="O12" s="114">
        <v>0.221</v>
      </c>
      <c r="P12" s="118" t="s">
        <v>45</v>
      </c>
    </row>
    <row r="13" spans="2:16" ht="17.25" customHeight="1" x14ac:dyDescent="0.3">
      <c r="B13" s="25" t="s">
        <v>5</v>
      </c>
      <c r="C13" s="26" t="s">
        <v>9</v>
      </c>
      <c r="D13" s="56">
        <v>1</v>
      </c>
      <c r="E13" s="28">
        <f>5.2/25.4</f>
        <v>0.20472440944881892</v>
      </c>
      <c r="F13" s="41" t="s">
        <v>32</v>
      </c>
      <c r="G13" s="115"/>
      <c r="H13" s="119"/>
      <c r="J13" s="65" t="s">
        <v>46</v>
      </c>
      <c r="K13" s="26" t="s">
        <v>40</v>
      </c>
      <c r="L13" s="60">
        <v>28</v>
      </c>
      <c r="M13" s="28">
        <v>0.1812</v>
      </c>
      <c r="N13" s="41" t="s">
        <v>53</v>
      </c>
      <c r="O13" s="115"/>
      <c r="P13" s="119"/>
    </row>
    <row r="14" spans="2:16" ht="17.25" customHeight="1" x14ac:dyDescent="0.3">
      <c r="B14" s="32" t="s">
        <v>6</v>
      </c>
      <c r="C14" s="33" t="s">
        <v>9</v>
      </c>
      <c r="D14" s="34">
        <v>1.25</v>
      </c>
      <c r="E14" s="35">
        <v>0.26400000000000001</v>
      </c>
      <c r="F14" s="36" t="s">
        <v>22</v>
      </c>
      <c r="G14" s="114">
        <f>8/25.4+0.005</f>
        <v>0.31996062992125984</v>
      </c>
      <c r="H14" s="118" t="s">
        <v>27</v>
      </c>
      <c r="J14" s="64" t="s">
        <v>44</v>
      </c>
      <c r="K14" s="33" t="s">
        <v>40</v>
      </c>
      <c r="L14" s="59">
        <v>20</v>
      </c>
      <c r="M14" s="35">
        <v>0.20130000000000001</v>
      </c>
      <c r="N14" s="36" t="s">
        <v>54</v>
      </c>
      <c r="O14" s="114">
        <v>0.255</v>
      </c>
      <c r="P14" s="118" t="s">
        <v>56</v>
      </c>
    </row>
    <row r="15" spans="2:16" ht="17.25" customHeight="1" x14ac:dyDescent="0.3">
      <c r="B15" s="21" t="s">
        <v>6</v>
      </c>
      <c r="C15" s="42" t="s">
        <v>9</v>
      </c>
      <c r="D15" s="57">
        <v>1</v>
      </c>
      <c r="E15" s="22">
        <f>7/25.4</f>
        <v>0.27559055118110237</v>
      </c>
      <c r="F15" s="43" t="s">
        <v>33</v>
      </c>
      <c r="G15" s="110"/>
      <c r="H15" s="120"/>
      <c r="J15" s="65" t="s">
        <v>44</v>
      </c>
      <c r="K15" s="26" t="s">
        <v>40</v>
      </c>
      <c r="L15" s="60">
        <v>28</v>
      </c>
      <c r="M15" s="28">
        <v>0.2152</v>
      </c>
      <c r="N15" s="41" t="s">
        <v>55</v>
      </c>
      <c r="O15" s="115"/>
      <c r="P15" s="119"/>
    </row>
    <row r="16" spans="2:16" ht="17.25" customHeight="1" x14ac:dyDescent="0.3">
      <c r="B16" s="44" t="s">
        <v>6</v>
      </c>
      <c r="C16" s="45" t="s">
        <v>9</v>
      </c>
      <c r="D16" s="46">
        <v>0.75</v>
      </c>
      <c r="E16" s="47">
        <f>7.2/25.4</f>
        <v>0.28346456692913385</v>
      </c>
      <c r="F16" s="48">
        <v>0.28125</v>
      </c>
      <c r="G16" s="115"/>
      <c r="H16" s="119"/>
      <c r="J16" s="64" t="s">
        <v>68</v>
      </c>
      <c r="K16" s="33" t="s">
        <v>40</v>
      </c>
      <c r="L16" s="59">
        <v>18</v>
      </c>
      <c r="M16" s="35">
        <v>0.25840000000000002</v>
      </c>
      <c r="N16" s="36" t="s">
        <v>56</v>
      </c>
      <c r="O16" s="114">
        <f>0.3125+0.005</f>
        <v>0.3175</v>
      </c>
      <c r="P16" s="118" t="s">
        <v>27</v>
      </c>
    </row>
    <row r="17" spans="2:16" ht="17.25" customHeight="1" x14ac:dyDescent="0.3">
      <c r="B17" s="37" t="s">
        <v>7</v>
      </c>
      <c r="C17" s="38" t="s">
        <v>9</v>
      </c>
      <c r="D17" s="58">
        <v>1.5</v>
      </c>
      <c r="E17" s="39">
        <v>0.33500000000000002</v>
      </c>
      <c r="F17" s="40" t="s">
        <v>24</v>
      </c>
      <c r="G17" s="114">
        <f>10/25.4+0.005</f>
        <v>0.39870078740157483</v>
      </c>
      <c r="H17" s="118" t="s">
        <v>26</v>
      </c>
      <c r="J17" s="69" t="s">
        <v>68</v>
      </c>
      <c r="K17" s="42" t="s">
        <v>40</v>
      </c>
      <c r="L17" s="61">
        <v>24</v>
      </c>
      <c r="M17" s="22">
        <v>0.27189999999999998</v>
      </c>
      <c r="N17" s="43" t="s">
        <v>57</v>
      </c>
      <c r="O17" s="115"/>
      <c r="P17" s="119"/>
    </row>
    <row r="18" spans="2:16" ht="17.25" customHeight="1" x14ac:dyDescent="0.3">
      <c r="B18" s="16" t="s">
        <v>7</v>
      </c>
      <c r="C18" s="17" t="s">
        <v>9</v>
      </c>
      <c r="D18" s="18">
        <v>1.25</v>
      </c>
      <c r="E18" s="19">
        <f>8.8/25.4</f>
        <v>0.34645669291338588</v>
      </c>
      <c r="F18" s="20" t="s">
        <v>35</v>
      </c>
      <c r="G18" s="110"/>
      <c r="H18" s="120"/>
      <c r="J18" s="64" t="s">
        <v>69</v>
      </c>
      <c r="K18" s="33" t="s">
        <v>40</v>
      </c>
      <c r="L18" s="59">
        <v>16</v>
      </c>
      <c r="M18" s="35">
        <v>0.31409999999999999</v>
      </c>
      <c r="N18" s="67" t="s">
        <v>58</v>
      </c>
      <c r="O18" s="114">
        <v>0.38600000000000001</v>
      </c>
      <c r="P18" s="118" t="s">
        <v>65</v>
      </c>
    </row>
    <row r="19" spans="2:16" ht="17.25" customHeight="1" x14ac:dyDescent="0.3">
      <c r="B19" s="25" t="s">
        <v>7</v>
      </c>
      <c r="C19" s="26" t="s">
        <v>9</v>
      </c>
      <c r="D19" s="56">
        <v>1</v>
      </c>
      <c r="E19" s="28">
        <f>9/25.4</f>
        <v>0.35433070866141736</v>
      </c>
      <c r="F19" s="41" t="s">
        <v>34</v>
      </c>
      <c r="G19" s="115"/>
      <c r="H19" s="119"/>
      <c r="J19" s="69" t="s">
        <v>69</v>
      </c>
      <c r="K19" s="42" t="s">
        <v>40</v>
      </c>
      <c r="L19" s="61">
        <v>24</v>
      </c>
      <c r="M19" s="22">
        <v>0.33439999999999998</v>
      </c>
      <c r="N19" s="43" t="s">
        <v>59</v>
      </c>
      <c r="O19" s="115"/>
      <c r="P19" s="119"/>
    </row>
    <row r="20" spans="2:16" ht="17.25" customHeight="1" x14ac:dyDescent="0.3">
      <c r="B20" s="32" t="s">
        <v>8</v>
      </c>
      <c r="C20" s="33" t="s">
        <v>9</v>
      </c>
      <c r="D20" s="34">
        <v>1.75</v>
      </c>
      <c r="E20" s="35">
        <v>0.40100000000000002</v>
      </c>
      <c r="F20" s="36" t="s">
        <v>25</v>
      </c>
      <c r="G20" s="114">
        <f>12/25.4+0.005</f>
        <v>0.47744094488188982</v>
      </c>
      <c r="H20" s="118" t="s">
        <v>28</v>
      </c>
      <c r="I20" s="71"/>
      <c r="J20" s="64" t="s">
        <v>70</v>
      </c>
      <c r="K20" s="33" t="s">
        <v>40</v>
      </c>
      <c r="L20" s="59">
        <v>14</v>
      </c>
      <c r="M20" s="35">
        <v>0.3679</v>
      </c>
      <c r="N20" s="36" t="s">
        <v>60</v>
      </c>
      <c r="O20" s="114">
        <v>0.45300000000000001</v>
      </c>
      <c r="P20" s="118" t="s">
        <v>63</v>
      </c>
    </row>
    <row r="21" spans="2:16" ht="17.25" customHeight="1" x14ac:dyDescent="0.3">
      <c r="B21" s="21" t="s">
        <v>8</v>
      </c>
      <c r="C21" s="42" t="s">
        <v>9</v>
      </c>
      <c r="D21" s="57">
        <v>1.5</v>
      </c>
      <c r="E21" s="22">
        <f>10.5/25.4</f>
        <v>0.41338582677165359</v>
      </c>
      <c r="F21" s="23" t="s">
        <v>36</v>
      </c>
      <c r="G21" s="110"/>
      <c r="H21" s="120"/>
      <c r="I21" s="71"/>
      <c r="J21" s="69" t="s">
        <v>70</v>
      </c>
      <c r="K21" s="66" t="s">
        <v>40</v>
      </c>
      <c r="L21" s="61">
        <v>20</v>
      </c>
      <c r="M21" s="22">
        <v>0.38879999999999998</v>
      </c>
      <c r="N21" s="23">
        <v>0.390625</v>
      </c>
      <c r="O21" s="115"/>
      <c r="P21" s="119"/>
    </row>
    <row r="22" spans="2:16" ht="17.25" customHeight="1" x14ac:dyDescent="0.3">
      <c r="B22" s="16" t="s">
        <v>8</v>
      </c>
      <c r="C22" s="17" t="s">
        <v>9</v>
      </c>
      <c r="D22" s="18">
        <v>1.25</v>
      </c>
      <c r="E22" s="19">
        <f>10.8/25.4</f>
        <v>0.42519685039370086</v>
      </c>
      <c r="F22" s="24">
        <v>0.421875</v>
      </c>
      <c r="G22" s="110"/>
      <c r="H22" s="120"/>
      <c r="I22" s="71"/>
      <c r="J22" s="64" t="s">
        <v>71</v>
      </c>
      <c r="K22" s="33" t="s">
        <v>40</v>
      </c>
      <c r="L22" s="59">
        <v>13</v>
      </c>
      <c r="M22" s="35">
        <v>0.42509999999999998</v>
      </c>
      <c r="N22" s="67">
        <v>0.421875</v>
      </c>
      <c r="O22" s="114">
        <v>0.51500000000000001</v>
      </c>
      <c r="P22" s="118" t="s">
        <v>64</v>
      </c>
    </row>
    <row r="23" spans="2:16" ht="17.25" customHeight="1" x14ac:dyDescent="0.3">
      <c r="B23" s="37" t="s">
        <v>66</v>
      </c>
      <c r="C23" s="38" t="s">
        <v>9</v>
      </c>
      <c r="D23" s="58">
        <v>2</v>
      </c>
      <c r="E23" s="39">
        <f>12/25.4</f>
        <v>0.47244094488188981</v>
      </c>
      <c r="F23" s="90" t="s">
        <v>79</v>
      </c>
      <c r="G23" s="110">
        <f>14/25.4+0.012</f>
        <v>0.56318110236220476</v>
      </c>
      <c r="H23" s="106" t="s">
        <v>72</v>
      </c>
      <c r="I23" s="71"/>
      <c r="J23" s="65" t="s">
        <v>71</v>
      </c>
      <c r="K23" s="31" t="s">
        <v>40</v>
      </c>
      <c r="L23" s="60">
        <v>20</v>
      </c>
      <c r="M23" s="30">
        <v>0.45129999999999998</v>
      </c>
      <c r="N23" s="29">
        <v>0.453125</v>
      </c>
      <c r="O23" s="115"/>
      <c r="P23" s="119"/>
    </row>
    <row r="24" spans="2:16" ht="17.25" customHeight="1" x14ac:dyDescent="0.3">
      <c r="B24" s="16" t="s">
        <v>66</v>
      </c>
      <c r="C24" s="17" t="s">
        <v>9</v>
      </c>
      <c r="D24" s="78">
        <v>1.5</v>
      </c>
      <c r="E24" s="19">
        <f>12.676/25.4</f>
        <v>0.49905511811023623</v>
      </c>
      <c r="F24" s="91" t="s">
        <v>71</v>
      </c>
      <c r="G24" s="110"/>
      <c r="H24" s="106"/>
      <c r="I24" s="71"/>
      <c r="J24" s="64" t="s">
        <v>72</v>
      </c>
      <c r="K24" s="33" t="s">
        <v>40</v>
      </c>
      <c r="L24" s="59">
        <v>12</v>
      </c>
      <c r="M24" s="35">
        <v>0.48099999999999998</v>
      </c>
      <c r="N24" s="33" t="s">
        <v>28</v>
      </c>
      <c r="O24" s="98">
        <f>9/16+0.015</f>
        <v>0.57750000000000001</v>
      </c>
      <c r="P24" s="100" t="s">
        <v>75</v>
      </c>
    </row>
    <row r="25" spans="2:16" ht="17.25" customHeight="1" x14ac:dyDescent="0.3">
      <c r="B25" s="21" t="s">
        <v>66</v>
      </c>
      <c r="C25" s="42" t="s">
        <v>9</v>
      </c>
      <c r="D25" s="79">
        <v>1.25</v>
      </c>
      <c r="E25" s="22">
        <f>12.8/25.4</f>
        <v>0.50393700787401585</v>
      </c>
      <c r="F25" s="92" t="s">
        <v>71</v>
      </c>
      <c r="G25" s="110"/>
      <c r="H25" s="106"/>
      <c r="I25" s="71"/>
      <c r="J25" s="75" t="s">
        <v>72</v>
      </c>
      <c r="K25" s="76" t="s">
        <v>40</v>
      </c>
      <c r="L25" s="77">
        <v>18</v>
      </c>
      <c r="M25" s="96">
        <v>0.50839999999999996</v>
      </c>
      <c r="N25" s="76" t="s">
        <v>64</v>
      </c>
      <c r="O25" s="108"/>
      <c r="P25" s="109"/>
    </row>
    <row r="26" spans="2:16" ht="17.25" customHeight="1" x14ac:dyDescent="0.3">
      <c r="B26" s="32" t="s">
        <v>67</v>
      </c>
      <c r="C26" s="33" t="s">
        <v>9</v>
      </c>
      <c r="D26" s="55">
        <v>2</v>
      </c>
      <c r="E26" s="35">
        <f>14/25.4</f>
        <v>0.55118110236220474</v>
      </c>
      <c r="F26" s="93" t="s">
        <v>80</v>
      </c>
      <c r="G26" s="102">
        <f>16/25.4+0.015</f>
        <v>0.64492125984251969</v>
      </c>
      <c r="H26" s="105" t="s">
        <v>81</v>
      </c>
      <c r="I26" s="71"/>
      <c r="J26" s="64" t="s">
        <v>73</v>
      </c>
      <c r="K26" s="33" t="s">
        <v>40</v>
      </c>
      <c r="L26" s="59">
        <v>11</v>
      </c>
      <c r="M26" s="35">
        <v>0.53639999999999999</v>
      </c>
      <c r="N26" s="33" t="s">
        <v>74</v>
      </c>
      <c r="O26" s="98">
        <f>5/8+0.015</f>
        <v>0.64</v>
      </c>
      <c r="P26" s="100" t="s">
        <v>81</v>
      </c>
    </row>
    <row r="27" spans="2:16" ht="17.25" customHeight="1" x14ac:dyDescent="0.3">
      <c r="B27" s="86" t="s">
        <v>67</v>
      </c>
      <c r="C27" s="87" t="s">
        <v>9</v>
      </c>
      <c r="D27" s="88">
        <v>1.5</v>
      </c>
      <c r="E27" s="89">
        <f>14.5/25.4</f>
        <v>0.57086614173228345</v>
      </c>
      <c r="F27" s="94" t="s">
        <v>75</v>
      </c>
      <c r="G27" s="103"/>
      <c r="H27" s="106"/>
      <c r="I27" s="71"/>
      <c r="J27" s="75" t="s">
        <v>73</v>
      </c>
      <c r="K27" s="76" t="s">
        <v>40</v>
      </c>
      <c r="L27" s="77">
        <v>18</v>
      </c>
      <c r="M27" s="96">
        <v>0.57089999999999996</v>
      </c>
      <c r="N27" s="76" t="s">
        <v>75</v>
      </c>
      <c r="O27" s="108"/>
      <c r="P27" s="109"/>
    </row>
    <row r="28" spans="2:16" ht="17.25" customHeight="1" x14ac:dyDescent="0.3">
      <c r="B28" s="44" t="s">
        <v>67</v>
      </c>
      <c r="C28" s="45" t="s">
        <v>9</v>
      </c>
      <c r="D28" s="80">
        <v>1</v>
      </c>
      <c r="E28" s="47">
        <f>15/25.4</f>
        <v>0.59055118110236227</v>
      </c>
      <c r="F28" s="95" t="s">
        <v>75</v>
      </c>
      <c r="G28" s="104"/>
      <c r="H28" s="107"/>
      <c r="J28" s="84" t="s">
        <v>76</v>
      </c>
      <c r="K28" s="11" t="s">
        <v>40</v>
      </c>
      <c r="L28" s="85">
        <v>10</v>
      </c>
      <c r="M28" s="12">
        <v>0.65259999999999996</v>
      </c>
      <c r="N28" s="11" t="s">
        <v>77</v>
      </c>
      <c r="O28" s="98">
        <f>3/4+0.02</f>
        <v>0.77</v>
      </c>
      <c r="P28" s="100" t="s">
        <v>82</v>
      </c>
    </row>
    <row r="29" spans="2:16" ht="17.25" customHeight="1" x14ac:dyDescent="0.3">
      <c r="B29" s="9"/>
      <c r="C29" s="7"/>
      <c r="D29" s="9"/>
      <c r="E29" s="9"/>
      <c r="F29" s="9"/>
      <c r="G29" s="8"/>
      <c r="H29" s="7"/>
      <c r="J29" s="72" t="s">
        <v>76</v>
      </c>
      <c r="K29" s="73" t="s">
        <v>40</v>
      </c>
      <c r="L29" s="74">
        <v>16</v>
      </c>
      <c r="M29" s="97">
        <v>0.68910000000000005</v>
      </c>
      <c r="N29" s="83" t="s">
        <v>78</v>
      </c>
      <c r="O29" s="99"/>
      <c r="P29" s="101"/>
    </row>
    <row r="30" spans="2:16" ht="17.25" customHeight="1" x14ac:dyDescent="0.3">
      <c r="B30" s="9"/>
      <c r="C30" s="7"/>
      <c r="D30" s="9"/>
      <c r="E30" s="9"/>
      <c r="F30" s="9"/>
      <c r="G30" s="8"/>
      <c r="H30" s="7"/>
    </row>
    <row r="31" spans="2:16" ht="17.25" customHeight="1" x14ac:dyDescent="0.3">
      <c r="B31" s="6"/>
      <c r="D31" s="6"/>
      <c r="E31" s="6"/>
      <c r="F31" s="6"/>
      <c r="G31" s="5"/>
    </row>
  </sheetData>
  <mergeCells count="51">
    <mergeCell ref="O18:O19"/>
    <mergeCell ref="P18:P19"/>
    <mergeCell ref="O20:O21"/>
    <mergeCell ref="P20:P21"/>
    <mergeCell ref="B1:P1"/>
    <mergeCell ref="O16:O17"/>
    <mergeCell ref="P16:P17"/>
    <mergeCell ref="O10:O11"/>
    <mergeCell ref="P10:P11"/>
    <mergeCell ref="O12:O13"/>
    <mergeCell ref="P12:P13"/>
    <mergeCell ref="O14:O15"/>
    <mergeCell ref="P14:P15"/>
    <mergeCell ref="G14:G16"/>
    <mergeCell ref="H14:H16"/>
    <mergeCell ref="G17:G19"/>
    <mergeCell ref="H17:H19"/>
    <mergeCell ref="G20:G22"/>
    <mergeCell ref="H20:H22"/>
    <mergeCell ref="O2:P2"/>
    <mergeCell ref="O8:O9"/>
    <mergeCell ref="P8:P9"/>
    <mergeCell ref="G12:G13"/>
    <mergeCell ref="H12:H13"/>
    <mergeCell ref="G8:G9"/>
    <mergeCell ref="G10:G11"/>
    <mergeCell ref="H10:H11"/>
    <mergeCell ref="H8:H9"/>
    <mergeCell ref="J2:L3"/>
    <mergeCell ref="M2:N2"/>
    <mergeCell ref="O6:O7"/>
    <mergeCell ref="P6:P7"/>
    <mergeCell ref="O4:O5"/>
    <mergeCell ref="P4:P5"/>
    <mergeCell ref="E2:F2"/>
    <mergeCell ref="G2:H2"/>
    <mergeCell ref="B2:D3"/>
    <mergeCell ref="G6:G7"/>
    <mergeCell ref="H6:H7"/>
    <mergeCell ref="O28:O29"/>
    <mergeCell ref="P28:P29"/>
    <mergeCell ref="G26:G28"/>
    <mergeCell ref="H26:H28"/>
    <mergeCell ref="O24:O25"/>
    <mergeCell ref="P24:P25"/>
    <mergeCell ref="O26:O27"/>
    <mergeCell ref="P26:P27"/>
    <mergeCell ref="G23:G25"/>
    <mergeCell ref="H23:H25"/>
    <mergeCell ref="O22:O23"/>
    <mergeCell ref="P22:P23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DEKA R&amp;D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 Hughes</dc:creator>
  <cp:lastModifiedBy>Thad Hughes</cp:lastModifiedBy>
  <cp:lastPrinted>2020-08-31T00:52:24Z</cp:lastPrinted>
  <dcterms:created xsi:type="dcterms:W3CDTF">2020-08-26T14:09:49Z</dcterms:created>
  <dcterms:modified xsi:type="dcterms:W3CDTF">2020-08-31T01:07:17Z</dcterms:modified>
</cp:coreProperties>
</file>