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<sst xmlns="http://schemas.openxmlformats.org/spreadsheetml/2006/main" count="185" uniqueCount="84">
  <si>
    <t xml:space="preserve">Tap Charts - from http://everycalc.thadhughes.xyz/static</t>
  </si>
  <si>
    <t xml:space="preserve">METRIC</t>
  </si>
  <si>
    <t xml:space="preserve">75% Tap</t>
  </si>
  <si>
    <t xml:space="preserve">Tight Clearance</t>
  </si>
  <si>
    <t xml:space="preserve">INCH</t>
  </si>
  <si>
    <t xml:space="preserve">Decimal</t>
  </si>
  <si>
    <t xml:space="preserve">Drill</t>
  </si>
  <si>
    <t xml:space="preserve">M2</t>
  </si>
  <si>
    <t xml:space="preserve">x</t>
  </si>
  <si>
    <t xml:space="preserve">1/16 - #52</t>
  </si>
  <si>
    <t xml:space="preserve">#46</t>
  </si>
  <si>
    <t xml:space="preserve">#4</t>
  </si>
  <si>
    <t xml:space="preserve">-</t>
  </si>
  <si>
    <t xml:space="preserve">#43</t>
  </si>
  <si>
    <t xml:space="preserve">#32</t>
  </si>
  <si>
    <t xml:space="preserve">M2.5</t>
  </si>
  <si>
    <t xml:space="preserve">#39</t>
  </si>
  <si>
    <t xml:space="preserve">#42</t>
  </si>
  <si>
    <t xml:space="preserve">M3</t>
  </si>
  <si>
    <t xml:space="preserve">#40</t>
  </si>
  <si>
    <t xml:space="preserve">#6</t>
  </si>
  <si>
    <t xml:space="preserve">#27</t>
  </si>
  <si>
    <t xml:space="preserve">#38-#37</t>
  </si>
  <si>
    <t xml:space="preserve">M4</t>
  </si>
  <si>
    <t xml:space="preserve">#30</t>
  </si>
  <si>
    <t xml:space="preserve">#19</t>
  </si>
  <si>
    <t xml:space="preserve">#8</t>
  </si>
  <si>
    <t xml:space="preserve">#29</t>
  </si>
  <si>
    <t xml:space="preserve">#18</t>
  </si>
  <si>
    <t xml:space="preserve">#29-#28</t>
  </si>
  <si>
    <t xml:space="preserve">M5</t>
  </si>
  <si>
    <t xml:space="preserve">13/64</t>
  </si>
  <si>
    <t xml:space="preserve">#10</t>
  </si>
  <si>
    <t xml:space="preserve">#25</t>
  </si>
  <si>
    <t xml:space="preserve">#9</t>
  </si>
  <si>
    <t xml:space="preserve">#16</t>
  </si>
  <si>
    <t xml:space="preserve">#21-#20</t>
  </si>
  <si>
    <t xml:space="preserve">M6</t>
  </si>
  <si>
    <t xml:space="preserve">C</t>
  </si>
  <si>
    <t xml:space="preserve">#12</t>
  </si>
  <si>
    <t xml:space="preserve">#2</t>
  </si>
  <si>
    <t xml:space="preserve">#5</t>
  </si>
  <si>
    <t xml:space="preserve">#15-#14</t>
  </si>
  <si>
    <t xml:space="preserve">M8</t>
  </si>
  <si>
    <t xml:space="preserve">G - 17/64</t>
  </si>
  <si>
    <t xml:space="preserve">O</t>
  </si>
  <si>
    <t xml:space="preserve">1/4</t>
  </si>
  <si>
    <t xml:space="preserve">#7</t>
  </si>
  <si>
    <t xml:space="preserve">F</t>
  </si>
  <si>
    <t xml:space="preserve">J</t>
  </si>
  <si>
    <t xml:space="preserve">#3</t>
  </si>
  <si>
    <t xml:space="preserve">5/16</t>
  </si>
  <si>
    <t xml:space="preserve">M10</t>
  </si>
  <si>
    <t xml:space="preserve">Q - R</t>
  </si>
  <si>
    <t xml:space="preserve">X</t>
  </si>
  <si>
    <t xml:space="preserve">I</t>
  </si>
  <si>
    <t xml:space="preserve">S</t>
  </si>
  <si>
    <t xml:space="preserve">3/8</t>
  </si>
  <si>
    <t xml:space="preserve">5/16 - O</t>
  </si>
  <si>
    <t xml:space="preserve">W</t>
  </si>
  <si>
    <t xml:space="preserve">T</t>
  </si>
  <si>
    <t xml:space="preserve">Q</t>
  </si>
  <si>
    <t xml:space="preserve">M12</t>
  </si>
  <si>
    <t xml:space="preserve">X - Y</t>
  </si>
  <si>
    <t xml:space="preserve">31/64</t>
  </si>
  <si>
    <t xml:space="preserve">7/16</t>
  </si>
  <si>
    <t xml:space="preserve">U</t>
  </si>
  <si>
    <t xml:space="preserve">29/64</t>
  </si>
  <si>
    <t xml:space="preserve">Z</t>
  </si>
  <si>
    <t xml:space="preserve">1/2</t>
  </si>
  <si>
    <t xml:space="preserve">33/64</t>
  </si>
  <si>
    <t xml:space="preserve">M14</t>
  </si>
  <si>
    <t xml:space="preserve">15/32</t>
  </si>
  <si>
    <t xml:space="preserve">9/16</t>
  </si>
  <si>
    <t xml:space="preserve">37/64</t>
  </si>
  <si>
    <t xml:space="preserve">M16</t>
  </si>
  <si>
    <t xml:space="preserve">35/64</t>
  </si>
  <si>
    <t xml:space="preserve">41/64</t>
  </si>
  <si>
    <t xml:space="preserve">5/8</t>
  </si>
  <si>
    <t xml:space="preserve">17/32</t>
  </si>
  <si>
    <t xml:space="preserve">3/4</t>
  </si>
  <si>
    <t xml:space="preserve">21/32</t>
  </si>
  <si>
    <t xml:space="preserve">49/64</t>
  </si>
  <si>
    <t xml:space="preserve">11/16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</si>
</sst>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0.000"/>
    <numFmt numFmtId="167" formatCode="@"/>
    <numFmt numFmtId="168" formatCode="0"/>
    <numFmt numFmtId="169" formatCode="0.0"/>
    <numFmt numFmtId="170" formatCode="# ?/?"/>
    <numFmt numFmtId="171" formatCode="# ??/??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Lexend"/>
      <family val="0"/>
      <charset val="1"/>
    </font>
    <font>
      <b val="true"/>
      <sz val="14"/>
      <color rgb="FF000000"/>
      <name val="Lexend"/>
      <family val="0"/>
      <charset val="1"/>
    </font>
    <font>
      <b val="true"/>
      <sz val="10"/>
      <color rgb="FF000000"/>
      <name val="Lexend"/>
      <family val="0"/>
      <charset val="1"/>
    </font>
    <font>
      <b val="true"/>
      <sz val="11"/>
      <color rgb="FF000000"/>
      <name val="Lexend"/>
      <family val="0"/>
      <charset val="1"/>
    </font>
    <font>
      <i val="true"/>
      <sz val="11"/>
      <color rgb="FF000000"/>
      <name val="Lexend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  <fill>
      <patternFill patternType="solid">
        <fgColor rgb="FFD9D9D9"/>
        <bgColor rgb="FFBFBFB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verycalc.thadhughes.xyz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P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ColWidth="9.1484375" defaultRowHeight="17.25" zeroHeight="false" outlineLevelRow="0" outlineLevelCol="0"/>
  <cols>
    <col collapsed="false" customWidth="true" hidden="false" outlineLevel="0" max="1" min="1" style="1" width="3.42"/>
    <col collapsed="false" customWidth="true" hidden="false" outlineLevel="0" max="2" min="2" style="2" width="6.14"/>
    <col collapsed="false" customWidth="true" hidden="false" outlineLevel="0" max="3" min="3" style="3" width="2"/>
    <col collapsed="false" customWidth="true" hidden="false" outlineLevel="0" max="4" min="4" style="4" width="5.42"/>
    <col collapsed="false" customWidth="true" hidden="false" outlineLevel="0" max="7" min="5" style="5" width="11.85"/>
    <col collapsed="false" customWidth="true" hidden="false" outlineLevel="0" max="8" min="8" style="3" width="11.85"/>
    <col collapsed="false" customWidth="true" hidden="false" outlineLevel="0" max="9" min="9" style="1" width="3"/>
    <col collapsed="false" customWidth="true" hidden="false" outlineLevel="0" max="10" min="10" style="6" width="8.15"/>
    <col collapsed="false" customWidth="true" hidden="false" outlineLevel="0" max="11" min="11" style="3" width="1.85"/>
    <col collapsed="false" customWidth="true" hidden="false" outlineLevel="0" max="12" min="12" style="7" width="4.14"/>
    <col collapsed="false" customWidth="true" hidden="false" outlineLevel="0" max="16" min="13" style="1" width="11.85"/>
    <col collapsed="false" customWidth="true" hidden="false" outlineLevel="0" max="17" min="17" style="1" width="3.71"/>
    <col collapsed="false" customWidth="false" hidden="false" outlineLevel="0" max="16384" min="18" style="1" width="9.14"/>
  </cols>
  <sheetData>
    <row r="1" customFormat="false" ht="17.25" hidden="false" customHeight="true" outlineLevel="0" collapsed="false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customFormat="false" ht="17.25" hidden="false" customHeight="true" outlineLevel="0" collapsed="false">
      <c r="B2" s="9" t="s">
        <v>1</v>
      </c>
      <c r="C2" s="9"/>
      <c r="D2" s="9"/>
      <c r="E2" s="10" t="s">
        <v>2</v>
      </c>
      <c r="F2" s="10"/>
      <c r="G2" s="10" t="s">
        <v>3</v>
      </c>
      <c r="H2" s="10"/>
      <c r="J2" s="9" t="s">
        <v>4</v>
      </c>
      <c r="K2" s="9"/>
      <c r="L2" s="9"/>
      <c r="M2" s="10" t="s">
        <v>2</v>
      </c>
      <c r="N2" s="10"/>
      <c r="O2" s="10" t="s">
        <v>3</v>
      </c>
      <c r="P2" s="10"/>
    </row>
    <row r="3" customFormat="false" ht="17.25" hidden="false" customHeight="true" outlineLevel="0" collapsed="false">
      <c r="B3" s="9"/>
      <c r="C3" s="9"/>
      <c r="D3" s="9"/>
      <c r="E3" s="11" t="s">
        <v>5</v>
      </c>
      <c r="F3" s="11" t="s">
        <v>6</v>
      </c>
      <c r="G3" s="11" t="s">
        <v>5</v>
      </c>
      <c r="H3" s="12" t="s">
        <v>6</v>
      </c>
      <c r="J3" s="9"/>
      <c r="K3" s="9"/>
      <c r="L3" s="9"/>
      <c r="M3" s="11" t="s">
        <v>5</v>
      </c>
      <c r="N3" s="11" t="s">
        <v>6</v>
      </c>
      <c r="O3" s="11" t="s">
        <v>5</v>
      </c>
      <c r="P3" s="12" t="s">
        <v>6</v>
      </c>
    </row>
    <row r="4" customFormat="false" ht="17.25" hidden="false" customHeight="true" outlineLevel="0" collapsed="false">
      <c r="B4" s="13" t="s">
        <v>7</v>
      </c>
      <c r="C4" s="14" t="s">
        <v>8</v>
      </c>
      <c r="D4" s="15" t="n">
        <v>0.4</v>
      </c>
      <c r="E4" s="16" t="n">
        <v>0.063</v>
      </c>
      <c r="F4" s="17" t="s">
        <v>9</v>
      </c>
      <c r="G4" s="18" t="n">
        <f aca="false">2/25.4+0.005</f>
        <v>0.083740157480315</v>
      </c>
      <c r="H4" s="19" t="s">
        <v>10</v>
      </c>
      <c r="J4" s="20" t="s">
        <v>11</v>
      </c>
      <c r="K4" s="21" t="s">
        <v>12</v>
      </c>
      <c r="L4" s="22" t="n">
        <v>40</v>
      </c>
      <c r="M4" s="23" t="n">
        <v>0.0876</v>
      </c>
      <c r="N4" s="24" t="s">
        <v>13</v>
      </c>
      <c r="O4" s="25" t="n">
        <f aca="false">0.112+0.005</f>
        <v>0.117</v>
      </c>
      <c r="P4" s="26" t="s">
        <v>14</v>
      </c>
    </row>
    <row r="5" customFormat="false" ht="17.25" hidden="false" customHeight="true" outlineLevel="0" collapsed="false">
      <c r="B5" s="27" t="s">
        <v>15</v>
      </c>
      <c r="C5" s="28" t="s">
        <v>8</v>
      </c>
      <c r="D5" s="29" t="n">
        <v>0.45</v>
      </c>
      <c r="E5" s="30" t="n">
        <v>0.081</v>
      </c>
      <c r="F5" s="31" t="s">
        <v>10</v>
      </c>
      <c r="G5" s="30" t="n">
        <f aca="false">2.5/25.4+0.005</f>
        <v>0.103425196850394</v>
      </c>
      <c r="H5" s="28" t="s">
        <v>16</v>
      </c>
      <c r="J5" s="32" t="s">
        <v>11</v>
      </c>
      <c r="K5" s="26" t="s">
        <v>12</v>
      </c>
      <c r="L5" s="33" t="n">
        <v>48</v>
      </c>
      <c r="M5" s="25" t="n">
        <v>0.0917</v>
      </c>
      <c r="N5" s="34" t="s">
        <v>17</v>
      </c>
      <c r="O5" s="25"/>
      <c r="P5" s="26"/>
    </row>
    <row r="6" customFormat="false" ht="17.25" hidden="false" customHeight="true" outlineLevel="0" collapsed="false">
      <c r="B6" s="35" t="s">
        <v>18</v>
      </c>
      <c r="C6" s="36" t="s">
        <v>8</v>
      </c>
      <c r="D6" s="37" t="n">
        <v>0.5</v>
      </c>
      <c r="E6" s="38" t="n">
        <v>0.098</v>
      </c>
      <c r="F6" s="39" t="s">
        <v>19</v>
      </c>
      <c r="G6" s="30" t="n">
        <f aca="false">3/25.4+0.005</f>
        <v>0.123110236220472</v>
      </c>
      <c r="H6" s="40" t="n">
        <v>0.125</v>
      </c>
      <c r="J6" s="41" t="s">
        <v>20</v>
      </c>
      <c r="K6" s="36" t="s">
        <v>12</v>
      </c>
      <c r="L6" s="42" t="n">
        <v>32</v>
      </c>
      <c r="M6" s="38" t="n">
        <v>0.1076</v>
      </c>
      <c r="N6" s="43" t="n">
        <v>0.109375</v>
      </c>
      <c r="O6" s="30" t="n">
        <f aca="false">0.138+0.005</f>
        <v>0.143</v>
      </c>
      <c r="P6" s="40" t="s">
        <v>21</v>
      </c>
    </row>
    <row r="7" customFormat="false" ht="17.25" hidden="false" customHeight="true" outlineLevel="0" collapsed="false">
      <c r="B7" s="44" t="s">
        <v>18</v>
      </c>
      <c r="C7" s="26" t="s">
        <v>8</v>
      </c>
      <c r="D7" s="45" t="n">
        <v>0.35</v>
      </c>
      <c r="E7" s="25" t="n">
        <f aca="false">2.6/25.4</f>
        <v>0.102362204724409</v>
      </c>
      <c r="F7" s="34" t="s">
        <v>22</v>
      </c>
      <c r="G7" s="30"/>
      <c r="H7" s="40"/>
      <c r="J7" s="32" t="s">
        <v>20</v>
      </c>
      <c r="K7" s="26" t="s">
        <v>12</v>
      </c>
      <c r="L7" s="33" t="n">
        <v>40</v>
      </c>
      <c r="M7" s="25" t="n">
        <v>0.1136</v>
      </c>
      <c r="N7" s="34" t="s">
        <v>14</v>
      </c>
      <c r="O7" s="30"/>
      <c r="P7" s="40"/>
    </row>
    <row r="8" customFormat="false" ht="17.25" hidden="false" customHeight="true" outlineLevel="0" collapsed="false">
      <c r="B8" s="35" t="s">
        <v>23</v>
      </c>
      <c r="C8" s="36" t="s">
        <v>8</v>
      </c>
      <c r="D8" s="37" t="n">
        <v>0.7</v>
      </c>
      <c r="E8" s="38" t="n">
        <v>0.13</v>
      </c>
      <c r="F8" s="39" t="s">
        <v>24</v>
      </c>
      <c r="G8" s="30" t="n">
        <f aca="false">4/25.4+0.005</f>
        <v>0.16248031496063</v>
      </c>
      <c r="H8" s="28" t="s">
        <v>25</v>
      </c>
      <c r="J8" s="41" t="s">
        <v>26</v>
      </c>
      <c r="K8" s="36" t="s">
        <v>12</v>
      </c>
      <c r="L8" s="42" t="n">
        <v>32</v>
      </c>
      <c r="M8" s="38" t="n">
        <v>0.1336</v>
      </c>
      <c r="N8" s="39" t="s">
        <v>27</v>
      </c>
      <c r="O8" s="30" t="n">
        <f aca="false">0.164+0.005</f>
        <v>0.169</v>
      </c>
      <c r="P8" s="28" t="s">
        <v>28</v>
      </c>
    </row>
    <row r="9" customFormat="false" ht="17.25" hidden="false" customHeight="true" outlineLevel="0" collapsed="false">
      <c r="B9" s="44" t="s">
        <v>23</v>
      </c>
      <c r="C9" s="26" t="s">
        <v>8</v>
      </c>
      <c r="D9" s="46" t="n">
        <v>0.5</v>
      </c>
      <c r="E9" s="25" t="n">
        <f aca="false">3.5/25.4</f>
        <v>0.137795275590551</v>
      </c>
      <c r="F9" s="34" t="s">
        <v>29</v>
      </c>
      <c r="G9" s="30"/>
      <c r="H9" s="28"/>
      <c r="J9" s="32" t="s">
        <v>26</v>
      </c>
      <c r="K9" s="26" t="s">
        <v>12</v>
      </c>
      <c r="L9" s="33" t="n">
        <v>36</v>
      </c>
      <c r="M9" s="25" t="n">
        <v>0.1369</v>
      </c>
      <c r="N9" s="34" t="s">
        <v>27</v>
      </c>
      <c r="O9" s="30"/>
      <c r="P9" s="28"/>
    </row>
    <row r="10" customFormat="false" ht="17.25" hidden="false" customHeight="true" outlineLevel="0" collapsed="false">
      <c r="B10" s="35" t="s">
        <v>30</v>
      </c>
      <c r="C10" s="36" t="s">
        <v>8</v>
      </c>
      <c r="D10" s="37" t="n">
        <v>0.8</v>
      </c>
      <c r="E10" s="38" t="n">
        <v>0.165</v>
      </c>
      <c r="F10" s="39" t="s">
        <v>25</v>
      </c>
      <c r="G10" s="30" t="n">
        <f aca="false">5/25.4+0.005</f>
        <v>0.201850393700787</v>
      </c>
      <c r="H10" s="28" t="s">
        <v>31</v>
      </c>
      <c r="J10" s="41" t="s">
        <v>32</v>
      </c>
      <c r="K10" s="36" t="s">
        <v>12</v>
      </c>
      <c r="L10" s="42" t="n">
        <v>24</v>
      </c>
      <c r="M10" s="38" t="n">
        <v>0.1494</v>
      </c>
      <c r="N10" s="39" t="s">
        <v>33</v>
      </c>
      <c r="O10" s="30" t="n">
        <f aca="false">0.19+0.005</f>
        <v>0.195</v>
      </c>
      <c r="P10" s="28" t="s">
        <v>34</v>
      </c>
    </row>
    <row r="11" customFormat="false" ht="17.25" hidden="false" customHeight="true" outlineLevel="0" collapsed="false">
      <c r="B11" s="44" t="s">
        <v>30</v>
      </c>
      <c r="C11" s="26" t="s">
        <v>8</v>
      </c>
      <c r="D11" s="46" t="n">
        <v>0.5</v>
      </c>
      <c r="E11" s="25" t="n">
        <f aca="false">4.5/25.4</f>
        <v>0.177165354330709</v>
      </c>
      <c r="F11" s="34" t="s">
        <v>35</v>
      </c>
      <c r="G11" s="30"/>
      <c r="H11" s="28"/>
      <c r="J11" s="32" t="s">
        <v>32</v>
      </c>
      <c r="K11" s="26" t="s">
        <v>12</v>
      </c>
      <c r="L11" s="33" t="n">
        <v>32</v>
      </c>
      <c r="M11" s="25" t="n">
        <v>0.1596</v>
      </c>
      <c r="N11" s="34" t="s">
        <v>36</v>
      </c>
      <c r="O11" s="30"/>
      <c r="P11" s="28"/>
    </row>
    <row r="12" customFormat="false" ht="17.25" hidden="false" customHeight="true" outlineLevel="0" collapsed="false">
      <c r="B12" s="35" t="s">
        <v>37</v>
      </c>
      <c r="C12" s="36" t="s">
        <v>8</v>
      </c>
      <c r="D12" s="37" t="n">
        <v>1</v>
      </c>
      <c r="E12" s="38" t="n">
        <v>0.197</v>
      </c>
      <c r="F12" s="39" t="s">
        <v>34</v>
      </c>
      <c r="G12" s="30" t="n">
        <f aca="false">6/25.4+0.005</f>
        <v>0.241220472440945</v>
      </c>
      <c r="H12" s="28" t="s">
        <v>38</v>
      </c>
      <c r="J12" s="41" t="s">
        <v>39</v>
      </c>
      <c r="K12" s="36" t="s">
        <v>12</v>
      </c>
      <c r="L12" s="42" t="n">
        <v>24</v>
      </c>
      <c r="M12" s="38" t="n">
        <v>0.1754</v>
      </c>
      <c r="N12" s="39" t="s">
        <v>35</v>
      </c>
      <c r="O12" s="30" t="n">
        <v>0.221</v>
      </c>
      <c r="P12" s="28" t="s">
        <v>40</v>
      </c>
    </row>
    <row r="13" customFormat="false" ht="17.25" hidden="false" customHeight="true" outlineLevel="0" collapsed="false">
      <c r="B13" s="44" t="s">
        <v>37</v>
      </c>
      <c r="C13" s="26" t="s">
        <v>8</v>
      </c>
      <c r="D13" s="45" t="n">
        <v>0.75</v>
      </c>
      <c r="E13" s="25" t="n">
        <f aca="false">5.2/25.4</f>
        <v>0.204724409448819</v>
      </c>
      <c r="F13" s="34" t="s">
        <v>41</v>
      </c>
      <c r="G13" s="30"/>
      <c r="H13" s="28"/>
      <c r="J13" s="32" t="s">
        <v>39</v>
      </c>
      <c r="K13" s="26" t="s">
        <v>12</v>
      </c>
      <c r="L13" s="33" t="n">
        <v>28</v>
      </c>
      <c r="M13" s="25" t="n">
        <v>0.1812</v>
      </c>
      <c r="N13" s="34" t="s">
        <v>42</v>
      </c>
      <c r="O13" s="30"/>
      <c r="P13" s="28"/>
    </row>
    <row r="14" customFormat="false" ht="17.25" hidden="false" customHeight="true" outlineLevel="0" collapsed="false">
      <c r="B14" s="35" t="s">
        <v>43</v>
      </c>
      <c r="C14" s="36" t="s">
        <v>8</v>
      </c>
      <c r="D14" s="47" t="n">
        <v>1.25</v>
      </c>
      <c r="E14" s="38" t="n">
        <v>0.264</v>
      </c>
      <c r="F14" s="39" t="s">
        <v>44</v>
      </c>
      <c r="G14" s="30" t="n">
        <f aca="false">8/25.4+0.005</f>
        <v>0.31996062992126</v>
      </c>
      <c r="H14" s="28" t="s">
        <v>45</v>
      </c>
      <c r="J14" s="41" t="s">
        <v>46</v>
      </c>
      <c r="K14" s="36" t="s">
        <v>12</v>
      </c>
      <c r="L14" s="42" t="n">
        <v>20</v>
      </c>
      <c r="M14" s="38" t="n">
        <v>0.2013</v>
      </c>
      <c r="N14" s="39" t="s">
        <v>47</v>
      </c>
      <c r="O14" s="30" t="n">
        <v>0.255</v>
      </c>
      <c r="P14" s="28" t="s">
        <v>48</v>
      </c>
    </row>
    <row r="15" customFormat="false" ht="17.25" hidden="false" customHeight="true" outlineLevel="0" collapsed="false">
      <c r="B15" s="48" t="s">
        <v>43</v>
      </c>
      <c r="C15" s="49" t="s">
        <v>8</v>
      </c>
      <c r="D15" s="50" t="n">
        <v>1</v>
      </c>
      <c r="E15" s="51" t="n">
        <f aca="false">7/25.4</f>
        <v>0.275590551181102</v>
      </c>
      <c r="F15" s="52" t="s">
        <v>49</v>
      </c>
      <c r="G15" s="30"/>
      <c r="H15" s="28"/>
      <c r="J15" s="32" t="s">
        <v>46</v>
      </c>
      <c r="K15" s="26" t="s">
        <v>12</v>
      </c>
      <c r="L15" s="33" t="n">
        <v>28</v>
      </c>
      <c r="M15" s="25" t="n">
        <v>0.2152</v>
      </c>
      <c r="N15" s="34" t="s">
        <v>50</v>
      </c>
      <c r="O15" s="30"/>
      <c r="P15" s="28"/>
    </row>
    <row r="16" customFormat="false" ht="17.25" hidden="false" customHeight="true" outlineLevel="0" collapsed="false">
      <c r="B16" s="53" t="s">
        <v>43</v>
      </c>
      <c r="C16" s="54" t="s">
        <v>8</v>
      </c>
      <c r="D16" s="55" t="n">
        <v>0.75</v>
      </c>
      <c r="E16" s="56" t="n">
        <f aca="false">7.2/25.4</f>
        <v>0.283464566929134</v>
      </c>
      <c r="F16" s="57" t="n">
        <v>0.28125</v>
      </c>
      <c r="G16" s="30"/>
      <c r="H16" s="28"/>
      <c r="J16" s="41" t="s">
        <v>51</v>
      </c>
      <c r="K16" s="36" t="s">
        <v>12</v>
      </c>
      <c r="L16" s="42" t="n">
        <v>18</v>
      </c>
      <c r="M16" s="38" t="n">
        <v>0.2584</v>
      </c>
      <c r="N16" s="39" t="s">
        <v>48</v>
      </c>
      <c r="O16" s="30" t="n">
        <f aca="false">0.3125+0.005</f>
        <v>0.3175</v>
      </c>
      <c r="P16" s="28" t="s">
        <v>45</v>
      </c>
    </row>
    <row r="17" customFormat="false" ht="17.25" hidden="false" customHeight="true" outlineLevel="0" collapsed="false">
      <c r="B17" s="58" t="s">
        <v>52</v>
      </c>
      <c r="C17" s="59" t="s">
        <v>8</v>
      </c>
      <c r="D17" s="60" t="n">
        <v>1.5</v>
      </c>
      <c r="E17" s="61" t="n">
        <v>0.335</v>
      </c>
      <c r="F17" s="62" t="s">
        <v>53</v>
      </c>
      <c r="G17" s="30" t="n">
        <f aca="false">10/25.4+0.005</f>
        <v>0.398700787401575</v>
      </c>
      <c r="H17" s="28" t="s">
        <v>54</v>
      </c>
      <c r="J17" s="63" t="s">
        <v>51</v>
      </c>
      <c r="K17" s="49" t="s">
        <v>12</v>
      </c>
      <c r="L17" s="64" t="n">
        <v>24</v>
      </c>
      <c r="M17" s="51" t="n">
        <v>0.2719</v>
      </c>
      <c r="N17" s="52" t="s">
        <v>55</v>
      </c>
      <c r="O17" s="30"/>
      <c r="P17" s="28"/>
    </row>
    <row r="18" customFormat="false" ht="17.25" hidden="false" customHeight="true" outlineLevel="0" collapsed="false">
      <c r="B18" s="65" t="s">
        <v>52</v>
      </c>
      <c r="C18" s="21" t="s">
        <v>8</v>
      </c>
      <c r="D18" s="66" t="n">
        <v>1.25</v>
      </c>
      <c r="E18" s="23" t="n">
        <f aca="false">8.8/25.4</f>
        <v>0.346456692913386</v>
      </c>
      <c r="F18" s="24" t="s">
        <v>56</v>
      </c>
      <c r="G18" s="30"/>
      <c r="H18" s="28"/>
      <c r="J18" s="41" t="s">
        <v>57</v>
      </c>
      <c r="K18" s="36" t="s">
        <v>12</v>
      </c>
      <c r="L18" s="42" t="n">
        <v>16</v>
      </c>
      <c r="M18" s="38" t="n">
        <v>0.3141</v>
      </c>
      <c r="N18" s="43" t="s">
        <v>58</v>
      </c>
      <c r="O18" s="30" t="n">
        <v>0.386</v>
      </c>
      <c r="P18" s="28" t="s">
        <v>59</v>
      </c>
    </row>
    <row r="19" customFormat="false" ht="17.25" hidden="false" customHeight="true" outlineLevel="0" collapsed="false">
      <c r="B19" s="44" t="s">
        <v>52</v>
      </c>
      <c r="C19" s="26" t="s">
        <v>8</v>
      </c>
      <c r="D19" s="46" t="n">
        <v>1</v>
      </c>
      <c r="E19" s="25" t="n">
        <f aca="false">9/25.4</f>
        <v>0.354330708661417</v>
      </c>
      <c r="F19" s="34" t="s">
        <v>60</v>
      </c>
      <c r="G19" s="30"/>
      <c r="H19" s="28"/>
      <c r="J19" s="63" t="s">
        <v>57</v>
      </c>
      <c r="K19" s="49" t="s">
        <v>12</v>
      </c>
      <c r="L19" s="64" t="n">
        <v>24</v>
      </c>
      <c r="M19" s="51" t="n">
        <v>0.3344</v>
      </c>
      <c r="N19" s="52" t="s">
        <v>61</v>
      </c>
      <c r="O19" s="30"/>
      <c r="P19" s="28"/>
    </row>
    <row r="20" customFormat="false" ht="17.25" hidden="false" customHeight="true" outlineLevel="0" collapsed="false">
      <c r="B20" s="35" t="s">
        <v>62</v>
      </c>
      <c r="C20" s="36" t="s">
        <v>8</v>
      </c>
      <c r="D20" s="47" t="n">
        <v>1.75</v>
      </c>
      <c r="E20" s="38" t="n">
        <v>0.401</v>
      </c>
      <c r="F20" s="39" t="s">
        <v>63</v>
      </c>
      <c r="G20" s="61" t="n">
        <f aca="false">12/25.4+0.005</f>
        <v>0.47744094488189</v>
      </c>
      <c r="H20" s="59" t="s">
        <v>64</v>
      </c>
      <c r="I20" s="67"/>
      <c r="J20" s="41" t="s">
        <v>65</v>
      </c>
      <c r="K20" s="36" t="s">
        <v>12</v>
      </c>
      <c r="L20" s="42" t="n">
        <v>14</v>
      </c>
      <c r="M20" s="38" t="n">
        <v>0.3679</v>
      </c>
      <c r="N20" s="39" t="s">
        <v>66</v>
      </c>
      <c r="O20" s="30" t="n">
        <v>0.453</v>
      </c>
      <c r="P20" s="28" t="s">
        <v>67</v>
      </c>
    </row>
    <row r="21" customFormat="false" ht="17.25" hidden="false" customHeight="true" outlineLevel="0" collapsed="false">
      <c r="B21" s="48" t="s">
        <v>62</v>
      </c>
      <c r="C21" s="49" t="s">
        <v>8</v>
      </c>
      <c r="D21" s="50" t="n">
        <v>1.5</v>
      </c>
      <c r="E21" s="51" t="n">
        <f aca="false">10.5/25.4</f>
        <v>0.413385826771654</v>
      </c>
      <c r="F21" s="68" t="s">
        <v>68</v>
      </c>
      <c r="G21" s="61"/>
      <c r="H21" s="59"/>
      <c r="I21" s="67"/>
      <c r="J21" s="63" t="s">
        <v>65</v>
      </c>
      <c r="K21" s="49" t="s">
        <v>12</v>
      </c>
      <c r="L21" s="64" t="n">
        <v>20</v>
      </c>
      <c r="M21" s="51" t="n">
        <v>0.3888</v>
      </c>
      <c r="N21" s="68" t="n">
        <v>0.390625</v>
      </c>
      <c r="O21" s="30"/>
      <c r="P21" s="28"/>
    </row>
    <row r="22" customFormat="false" ht="17.25" hidden="false" customHeight="true" outlineLevel="0" collapsed="false">
      <c r="B22" s="65" t="s">
        <v>62</v>
      </c>
      <c r="C22" s="21" t="s">
        <v>8</v>
      </c>
      <c r="D22" s="66" t="n">
        <v>1.25</v>
      </c>
      <c r="E22" s="23" t="n">
        <f aca="false">10.8/25.4</f>
        <v>0.425196850393701</v>
      </c>
      <c r="F22" s="69" t="n">
        <v>0.421875</v>
      </c>
      <c r="G22" s="61"/>
      <c r="H22" s="59"/>
      <c r="I22" s="67"/>
      <c r="J22" s="41" t="s">
        <v>69</v>
      </c>
      <c r="K22" s="36" t="s">
        <v>12</v>
      </c>
      <c r="L22" s="42" t="n">
        <v>13</v>
      </c>
      <c r="M22" s="38" t="n">
        <v>0.4251</v>
      </c>
      <c r="N22" s="43" t="n">
        <v>0.421875</v>
      </c>
      <c r="O22" s="30" t="n">
        <v>0.515</v>
      </c>
      <c r="P22" s="28" t="s">
        <v>70</v>
      </c>
    </row>
    <row r="23" customFormat="false" ht="17.25" hidden="false" customHeight="true" outlineLevel="0" collapsed="false">
      <c r="B23" s="58" t="s">
        <v>71</v>
      </c>
      <c r="C23" s="59" t="s">
        <v>8</v>
      </c>
      <c r="D23" s="60" t="n">
        <v>2</v>
      </c>
      <c r="E23" s="61" t="n">
        <f aca="false">12/25.4</f>
        <v>0.47244094488189</v>
      </c>
      <c r="F23" s="70" t="s">
        <v>72</v>
      </c>
      <c r="G23" s="51" t="n">
        <f aca="false">14/25.4+0.012</f>
        <v>0.563181102362205</v>
      </c>
      <c r="H23" s="71" t="s">
        <v>73</v>
      </c>
      <c r="I23" s="67"/>
      <c r="J23" s="32" t="s">
        <v>69</v>
      </c>
      <c r="K23" s="26" t="s">
        <v>12</v>
      </c>
      <c r="L23" s="33" t="n">
        <v>20</v>
      </c>
      <c r="M23" s="25" t="n">
        <v>0.4513</v>
      </c>
      <c r="N23" s="72" t="n">
        <v>0.453125</v>
      </c>
      <c r="O23" s="30"/>
      <c r="P23" s="28"/>
    </row>
    <row r="24" customFormat="false" ht="17.25" hidden="false" customHeight="true" outlineLevel="0" collapsed="false">
      <c r="B24" s="65" t="s">
        <v>71</v>
      </c>
      <c r="C24" s="21" t="s">
        <v>8</v>
      </c>
      <c r="D24" s="73" t="n">
        <v>1.5</v>
      </c>
      <c r="E24" s="23" t="n">
        <f aca="false">12.676/25.4</f>
        <v>0.499055118110236</v>
      </c>
      <c r="F24" s="74" t="s">
        <v>69</v>
      </c>
      <c r="G24" s="51"/>
      <c r="H24" s="71"/>
      <c r="I24" s="67"/>
      <c r="J24" s="41" t="s">
        <v>73</v>
      </c>
      <c r="K24" s="36" t="s">
        <v>12</v>
      </c>
      <c r="L24" s="42" t="n">
        <v>12</v>
      </c>
      <c r="M24" s="38" t="n">
        <v>0.481</v>
      </c>
      <c r="N24" s="36" t="s">
        <v>64</v>
      </c>
      <c r="O24" s="75" t="n">
        <f aca="false">9/16+0.015</f>
        <v>0.5775</v>
      </c>
      <c r="P24" s="76" t="s">
        <v>74</v>
      </c>
    </row>
    <row r="25" customFormat="false" ht="17.25" hidden="false" customHeight="true" outlineLevel="0" collapsed="false">
      <c r="B25" s="48" t="s">
        <v>71</v>
      </c>
      <c r="C25" s="49" t="s">
        <v>8</v>
      </c>
      <c r="D25" s="77" t="n">
        <v>1.25</v>
      </c>
      <c r="E25" s="51" t="n">
        <f aca="false">12.8/25.4</f>
        <v>0.503937007874016</v>
      </c>
      <c r="F25" s="78" t="s">
        <v>69</v>
      </c>
      <c r="G25" s="51"/>
      <c r="H25" s="71"/>
      <c r="I25" s="67"/>
      <c r="J25" s="79" t="s">
        <v>73</v>
      </c>
      <c r="K25" s="80" t="s">
        <v>12</v>
      </c>
      <c r="L25" s="81" t="n">
        <v>18</v>
      </c>
      <c r="M25" s="82" t="n">
        <v>0.5084</v>
      </c>
      <c r="N25" s="80" t="s">
        <v>70</v>
      </c>
      <c r="O25" s="75"/>
      <c r="P25" s="76"/>
    </row>
    <row r="26" customFormat="false" ht="17.25" hidden="false" customHeight="true" outlineLevel="0" collapsed="false">
      <c r="B26" s="35" t="s">
        <v>75</v>
      </c>
      <c r="C26" s="36" t="s">
        <v>8</v>
      </c>
      <c r="D26" s="37" t="n">
        <v>2</v>
      </c>
      <c r="E26" s="38" t="n">
        <f aca="false">14/25.4</f>
        <v>0.551181102362205</v>
      </c>
      <c r="F26" s="83" t="s">
        <v>76</v>
      </c>
      <c r="G26" s="31" t="n">
        <f aca="false">16/25.4+0.015</f>
        <v>0.64492125984252</v>
      </c>
      <c r="H26" s="84" t="s">
        <v>77</v>
      </c>
      <c r="I26" s="67"/>
      <c r="J26" s="41" t="s">
        <v>78</v>
      </c>
      <c r="K26" s="36" t="s">
        <v>12</v>
      </c>
      <c r="L26" s="42" t="n">
        <v>11</v>
      </c>
      <c r="M26" s="38" t="n">
        <v>0.5364</v>
      </c>
      <c r="N26" s="36" t="s">
        <v>79</v>
      </c>
      <c r="O26" s="75" t="n">
        <f aca="false">5/8+0.015</f>
        <v>0.64</v>
      </c>
      <c r="P26" s="76" t="s">
        <v>77</v>
      </c>
    </row>
    <row r="27" customFormat="false" ht="17.25" hidden="false" customHeight="true" outlineLevel="0" collapsed="false">
      <c r="B27" s="85" t="s">
        <v>75</v>
      </c>
      <c r="C27" s="86" t="s">
        <v>8</v>
      </c>
      <c r="D27" s="87" t="n">
        <v>1.5</v>
      </c>
      <c r="E27" s="88" t="n">
        <f aca="false">14.5/25.4</f>
        <v>0.570866141732283</v>
      </c>
      <c r="F27" s="89" t="s">
        <v>74</v>
      </c>
      <c r="G27" s="31"/>
      <c r="H27" s="84"/>
      <c r="I27" s="67"/>
      <c r="J27" s="79" t="s">
        <v>78</v>
      </c>
      <c r="K27" s="80" t="s">
        <v>12</v>
      </c>
      <c r="L27" s="81" t="n">
        <v>18</v>
      </c>
      <c r="M27" s="82" t="n">
        <v>0.5709</v>
      </c>
      <c r="N27" s="80" t="s">
        <v>74</v>
      </c>
      <c r="O27" s="75"/>
      <c r="P27" s="76"/>
    </row>
    <row r="28" customFormat="false" ht="17.25" hidden="false" customHeight="true" outlineLevel="0" collapsed="false">
      <c r="B28" s="53" t="s">
        <v>75</v>
      </c>
      <c r="C28" s="54" t="s">
        <v>8</v>
      </c>
      <c r="D28" s="90" t="n">
        <v>1</v>
      </c>
      <c r="E28" s="56" t="n">
        <f aca="false">15/25.4</f>
        <v>0.590551181102362</v>
      </c>
      <c r="F28" s="91" t="s">
        <v>74</v>
      </c>
      <c r="G28" s="31"/>
      <c r="H28" s="84"/>
      <c r="J28" s="92" t="s">
        <v>80</v>
      </c>
      <c r="K28" s="14" t="s">
        <v>12</v>
      </c>
      <c r="L28" s="93" t="n">
        <v>10</v>
      </c>
      <c r="M28" s="16" t="n">
        <v>0.6526</v>
      </c>
      <c r="N28" s="14" t="s">
        <v>81</v>
      </c>
      <c r="O28" s="94" t="n">
        <f aca="false">3/4+0.02</f>
        <v>0.77</v>
      </c>
      <c r="P28" s="95" t="s">
        <v>82</v>
      </c>
    </row>
    <row r="29" customFormat="false" ht="17.25" hidden="false" customHeight="true" outlineLevel="0" collapsed="false">
      <c r="B29" s="96"/>
      <c r="C29" s="97"/>
      <c r="D29" s="96"/>
      <c r="E29" s="96"/>
      <c r="F29" s="96"/>
      <c r="G29" s="98"/>
      <c r="H29" s="97"/>
      <c r="J29" s="99" t="s">
        <v>80</v>
      </c>
      <c r="K29" s="100" t="s">
        <v>12</v>
      </c>
      <c r="L29" s="101" t="n">
        <v>16</v>
      </c>
      <c r="M29" s="102" t="n">
        <v>0.6891</v>
      </c>
      <c r="N29" s="103" t="s">
        <v>83</v>
      </c>
      <c r="O29" s="94"/>
      <c r="P29" s="95"/>
    </row>
    <row r="30" customFormat="false" ht="17.25" hidden="false" customHeight="true" outlineLevel="0" collapsed="false">
      <c r="B30" s="96"/>
      <c r="C30" s="97"/>
      <c r="D30" s="96"/>
      <c r="E30" s="96"/>
      <c r="F30" s="96"/>
      <c r="G30" s="98"/>
      <c r="H30" s="97"/>
    </row>
    <row r="31" customFormat="false" ht="17.25" hidden="false" customHeight="true" outlineLevel="0" collapsed="false">
      <c r="B31" s="1"/>
      <c r="D31" s="1"/>
      <c r="E31" s="1"/>
      <c r="F31" s="1"/>
      <c r="G31" s="104"/>
    </row>
  </sheetData>
  <mergeCells count="51">
    <mergeCell ref="B1:P1"/>
    <mergeCell ref="B2:D3"/>
    <mergeCell ref="E2:F2"/>
    <mergeCell ref="G2:H2"/>
    <mergeCell ref="J2:L3"/>
    <mergeCell ref="M2:N2"/>
    <mergeCell ref="O2:P2"/>
    <mergeCell ref="O4:O5"/>
    <mergeCell ref="P4:P5"/>
    <mergeCell ref="G6:G7"/>
    <mergeCell ref="H6:H7"/>
    <mergeCell ref="O6:O7"/>
    <mergeCell ref="P6:P7"/>
    <mergeCell ref="G8:G9"/>
    <mergeCell ref="H8:H9"/>
    <mergeCell ref="O8:O9"/>
    <mergeCell ref="P8:P9"/>
    <mergeCell ref="G10:G11"/>
    <mergeCell ref="H10:H11"/>
    <mergeCell ref="O10:O11"/>
    <mergeCell ref="P10:P11"/>
    <mergeCell ref="G12:G13"/>
    <mergeCell ref="H12:H13"/>
    <mergeCell ref="O12:O13"/>
    <mergeCell ref="P12:P13"/>
    <mergeCell ref="G14:G16"/>
    <mergeCell ref="H14:H16"/>
    <mergeCell ref="O14:O15"/>
    <mergeCell ref="P14:P15"/>
    <mergeCell ref="O16:O17"/>
    <mergeCell ref="P16:P17"/>
    <mergeCell ref="G17:G19"/>
    <mergeCell ref="H17:H19"/>
    <mergeCell ref="O18:O19"/>
    <mergeCell ref="P18:P19"/>
    <mergeCell ref="G20:G22"/>
    <mergeCell ref="H20:H22"/>
    <mergeCell ref="O20:O21"/>
    <mergeCell ref="P20:P21"/>
    <mergeCell ref="O22:O23"/>
    <mergeCell ref="P22:P23"/>
    <mergeCell ref="G23:G25"/>
    <mergeCell ref="H23:H25"/>
    <mergeCell ref="O24:O25"/>
    <mergeCell ref="P24:P25"/>
    <mergeCell ref="G26:G28"/>
    <mergeCell ref="H26:H28"/>
    <mergeCell ref="O26:O27"/>
    <mergeCell ref="P26:P27"/>
    <mergeCell ref="O28:O29"/>
    <mergeCell ref="P28:P29"/>
  </mergeCells>
  <hyperlinks>
    <hyperlink ref="B1" r:id="rId1" display="http://everycalc.thadhughes.xyz/"/>
  </hyperlinks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LibreOffice/7.4.7.2$Linux_X86_64 LibreOffice_project/40$Build-2</Application>
  <AppVersion>15.0000</AppVersion>
  <Company>DEKA R&amp;D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2020-08-26T14:09:49Z</dcterms:created>
  <dc:creator>Thad Hughes</dc:creator>
  <dc:description/>
  <dc:language>en-US</dc:language>
  <cp:lastModifiedBy/>
  <cp:lastPrinted>2020-08-31T00:52:24Z</cp:lastPrinted>
  <dcterms:modified xsi:type="dcterms:W3CDTF">2024-03-18T15:51:16Z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