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Vu10630\python\Measurement equip connect\MECP\"/>
    </mc:Choice>
  </mc:AlternateContent>
  <xr:revisionPtr revIDLastSave="0" documentId="13_ncr:1_{61EA6B91-C0B9-4BBB-8231-56203B87069E}" xr6:coauthVersionLast="47" xr6:coauthVersionMax="47" xr10:uidLastSave="{00000000-0000-0000-0000-000000000000}"/>
  <bookViews>
    <workbookView xWindow="28680" yWindow="3255" windowWidth="20730" windowHeight="11160" xr2:uid="{00000000-000D-0000-FFFF-FFFF00000000}"/>
  </bookViews>
  <sheets>
    <sheet name="SAMPLING_INSPECTION_EN" sheetId="1" r:id="rId1"/>
    <sheet name="rev4" sheetId="2" r:id="rId2"/>
  </sheets>
  <definedNames>
    <definedName name="__" hidden="1">#REF!</definedName>
    <definedName name="_074118_28" hidden="1">#REF!</definedName>
    <definedName name="_074119_99" hidden="1">#REF!</definedName>
    <definedName name="_Dist_Values" hidden="1">#REF!</definedName>
    <definedName name="_xlnm._FilterDatabase" localSheetId="1" hidden="1">'rev4'!$A$16:$S$50</definedName>
    <definedName name="_Key1" hidden="1">#REF!</definedName>
    <definedName name="_Sort" hidden="1">#REF!</definedName>
    <definedName name="a" hidden="1">#REF!</definedName>
    <definedName name="Action_Required" localSheetId="1">#REF!</definedName>
    <definedName name="Action_Required">#REF!</definedName>
    <definedName name="application" localSheetId="1">#REF!</definedName>
    <definedName name="application">#REF!</definedName>
    <definedName name="Attributes_MAX_Allowable_PPM" localSheetId="1">#REF!</definedName>
    <definedName name="Attributes_MAX_Allowable_PPM">#REF!</definedName>
    <definedName name="auio" hidden="1">#REF!</definedName>
    <definedName name="Avg" localSheetId="1">#REF!</definedName>
    <definedName name="Avg">#REF!</definedName>
    <definedName name="Avg_Lot" localSheetId="1">#REF!</definedName>
    <definedName name="Avg_Lot">#REF!</definedName>
    <definedName name="Basis" localSheetId="1">#REF!</definedName>
    <definedName name="Basis">#REF!</definedName>
    <definedName name="calc_ppm_result" localSheetId="1">#REF!</definedName>
    <definedName name="calc_ppm_result">#REF!</definedName>
    <definedName name="Change" localSheetId="1">#REF!</definedName>
    <definedName name="Change">#REF!</definedName>
    <definedName name="Characteristic" localSheetId="1">#REF!</definedName>
    <definedName name="Characteristic">#REF!</definedName>
    <definedName name="Comments" localSheetId="1">#REF!</definedName>
    <definedName name="Comments">#REF!</definedName>
    <definedName name="Cpk_Result" localSheetId="1">#REF!</definedName>
    <definedName name="Cpk_Result">#REF!</definedName>
    <definedName name="Cr_Result" localSheetId="1">#REF!</definedName>
    <definedName name="Cr_Result">#REF!</definedName>
    <definedName name="Criticality" localSheetId="1">#REF!</definedName>
    <definedName name="Criticality">#REF!</definedName>
    <definedName name="Criticality_Factor" localSheetId="1">#REF!</definedName>
    <definedName name="Criticality_Factor">#REF!</definedName>
    <definedName name="EndOfCOA" localSheetId="1">#REF!</definedName>
    <definedName name="EndOfCOA">#REF!</definedName>
    <definedName name="Estimated_PPM" localSheetId="1">#REF!</definedName>
    <definedName name="Estimated_PPM">#REF!</definedName>
    <definedName name="Inspection_Level_S3" localSheetId="1">#REF!</definedName>
    <definedName name="Inspection_Level_S3">#REF!</definedName>
    <definedName name="IRMS" localSheetId="1">#REF!</definedName>
    <definedName name="IRMS">#REF!</definedName>
    <definedName name="irms_issue_label" localSheetId="1">#REF!</definedName>
    <definedName name="irms_issue_label">#REF!</definedName>
    <definedName name="ll" hidden="1">#REF!</definedName>
    <definedName name="Lower_Target" localSheetId="1">#REF!</definedName>
    <definedName name="Lower_Target">#REF!</definedName>
    <definedName name="Mat_Description" localSheetId="1">#REF!</definedName>
    <definedName name="Mat_Description">#REF!</definedName>
    <definedName name="Max" localSheetId="1">#REF!</definedName>
    <definedName name="Max">#REF!</definedName>
    <definedName name="MAX_Allowable_ppm" localSheetId="1">#REF!</definedName>
    <definedName name="MAX_Allowable_ppm">#REF!</definedName>
    <definedName name="Max_Lot" localSheetId="1">#REF!</definedName>
    <definedName name="Max_Lot">#REF!</definedName>
    <definedName name="Meets_Release" localSheetId="1">#REF!</definedName>
    <definedName name="Meets_Release">#REF!</definedName>
    <definedName name="Meets_Stat_Sum" localSheetId="1">#REF!</definedName>
    <definedName name="Meets_Stat_Sum">#REF!</definedName>
    <definedName name="Min" localSheetId="1">#REF!</definedName>
    <definedName name="Min">#REF!</definedName>
    <definedName name="Min_Attribute_Sample_Size" localSheetId="1">#REF!</definedName>
    <definedName name="Min_Attribute_Sample_Size">#REF!</definedName>
    <definedName name="min_lot" localSheetId="1">#REF!</definedName>
    <definedName name="min_lot">#REF!</definedName>
    <definedName name="MIN_Variable_Sample_Size" localSheetId="1">#REF!</definedName>
    <definedName name="MIN_Variable_Sample_Size">#REF!</definedName>
    <definedName name="MRMS" localSheetId="1">#REF!</definedName>
    <definedName name="MRMS">#REF!</definedName>
    <definedName name="N" localSheetId="1">#REF!</definedName>
    <definedName name="N">#REF!</definedName>
    <definedName name="n_lot" localSheetId="1">#REF!</definedName>
    <definedName name="n_lot">#REF!</definedName>
    <definedName name="No" localSheetId="1">#REF!</definedName>
    <definedName name="No">#REF!</definedName>
    <definedName name="OBS" localSheetId="1">#REF!</definedName>
    <definedName name="OBS">#REF!</definedName>
    <definedName name="obs_lot" localSheetId="1">#REF!</definedName>
    <definedName name="obs_lot">#REF!</definedName>
    <definedName name="OBS_PPM_Lot" localSheetId="1">#REF!</definedName>
    <definedName name="OBS_PPM_Lot">#REF!</definedName>
    <definedName name="obs_ppm_result" localSheetId="1">#REF!</definedName>
    <definedName name="obs_ppm_result">#REF!</definedName>
    <definedName name="percent_var" localSheetId="1">#REF!</definedName>
    <definedName name="percent_var">#REF!</definedName>
    <definedName name="_xlnm.Print_Area" localSheetId="1">'rev4'!$A$1:$S$75</definedName>
    <definedName name="_xlnm.Print_Area" localSheetId="0">SAMPLING_INSPECTION_EN!$A$1:$AI$126</definedName>
    <definedName name="_xlnm.Print_Titles" localSheetId="1">'rev4'!$1:$16</definedName>
    <definedName name="_xlnm.Print_Titles" localSheetId="0">SAMPLING_INSPECTION_EN!$1:$4</definedName>
    <definedName name="Prod_Date" localSheetId="1">#REF!</definedName>
    <definedName name="Prod_Date">#REF!</definedName>
    <definedName name="Release_Criteria" localSheetId="1">#REF!</definedName>
    <definedName name="Release_Criteria">#REF!</definedName>
    <definedName name="Report_To" localSheetId="1">#REF!</definedName>
    <definedName name="Report_To">#REF!</definedName>
    <definedName name="Report_Type" localSheetId="1">#REF!</definedName>
    <definedName name="Report_Type">#REF!</definedName>
    <definedName name="Requirement" localSheetId="1">#REF!</definedName>
    <definedName name="Requirement">#REF!</definedName>
    <definedName name="S" localSheetId="1">#REF!</definedName>
    <definedName name="S">#REF!</definedName>
    <definedName name="S_Lot" localSheetId="1">#REF!</definedName>
    <definedName name="S_Lot">#REF!</definedName>
    <definedName name="sampling" localSheetId="1">#REF!</definedName>
    <definedName name="sampling">#REF!</definedName>
    <definedName name="sub_group" localSheetId="1">#REF!</definedName>
    <definedName name="sub_group">#REF!</definedName>
    <definedName name="Supplier_Line" localSheetId="1">#REF!</definedName>
    <definedName name="Supplier_Line">#REF!</definedName>
    <definedName name="Supplier_Location" localSheetId="1">#REF!</definedName>
    <definedName name="Supplier_Location">#REF!</definedName>
    <definedName name="Supplier_Lot" localSheetId="1">#REF!</definedName>
    <definedName name="Supplier_Lot">#REF!</definedName>
    <definedName name="Supplier_Lot_Size" localSheetId="1">#REF!</definedName>
    <definedName name="Supplier_Lot_Size">#REF!</definedName>
    <definedName name="Supplier_Lot_Unit" localSheetId="1">#REF!</definedName>
    <definedName name="Supplier_Lot_Unit">#REF!</definedName>
    <definedName name="Supplier_Name" localSheetId="1">#REF!</definedName>
    <definedName name="Supplier_Name">#REF!</definedName>
    <definedName name="Target" localSheetId="1">#REF!</definedName>
    <definedName name="Target">#REF!</definedName>
    <definedName name="TB3_AQL" localSheetId="1">#REF!</definedName>
    <definedName name="TB3_AQL">#REF!</definedName>
    <definedName name="TB3_Sample_Size_Code" localSheetId="1">#REF!</definedName>
    <definedName name="TB3_Sample_Size_Code">#REF!</definedName>
    <definedName name="TB3_Sample_Size_Col" localSheetId="1">#REF!</definedName>
    <definedName name="TB3_Sample_Size_Col">#REF!</definedName>
    <definedName name="TB5_LotSampleSize" localSheetId="1">#REF!</definedName>
    <definedName name="TB5_LotSampleSize">#REF!</definedName>
    <definedName name="Test_Date" localSheetId="1">#REF!</definedName>
    <definedName name="Test_Date">#REF!</definedName>
    <definedName name="Testing_Group" localSheetId="1">#REF!</definedName>
    <definedName name="Testing_Group">#REF!</definedName>
    <definedName name="tm_gcas" localSheetId="1">#REF!</definedName>
    <definedName name="tm_gcas">#REF!</definedName>
    <definedName name="tm_other" localSheetId="1">#REF!</definedName>
    <definedName name="tm_other">#REF!</definedName>
    <definedName name="tm_reference" localSheetId="1">#REF!</definedName>
    <definedName name="tm_reference">#REF!</definedName>
    <definedName name="tm_source" localSheetId="1">#REF!</definedName>
    <definedName name="tm_source">#REF!</definedName>
    <definedName name="tm_specifics" localSheetId="1">#REF!</definedName>
    <definedName name="tm_specifics">#REF!</definedName>
    <definedName name="total_PPM" localSheetId="1">#REF!</definedName>
    <definedName name="total_PPM">#REF!</definedName>
    <definedName name="Trade_Name" localSheetId="1">#REF!</definedName>
    <definedName name="Trade_Name">#REF!</definedName>
    <definedName name="TZ_Result" localSheetId="1">#REF!</definedName>
    <definedName name="TZ_Result">#REF!</definedName>
    <definedName name="Units" localSheetId="1">#REF!</definedName>
    <definedName name="Units">#REF!</definedName>
    <definedName name="Upper_Target" localSheetId="1">#REF!</definedName>
    <definedName name="Upper_Target">#REF!</definedName>
    <definedName name="UpperLotSize" localSheetId="1">#REF!</definedName>
    <definedName name="UpperLotSize">#REF!</definedName>
    <definedName name="vd" localSheetId="1">#REF!</definedName>
    <definedName name="vd">#REF!</definedName>
    <definedName name="vf" localSheetId="1">#REF!</definedName>
    <definedName name="vf">#REF!</definedName>
    <definedName name="view_name" localSheetId="1">#REF!</definedName>
    <definedName name="view_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3" i="2" l="1"/>
  <c r="Q53" i="2"/>
  <c r="F53" i="2"/>
  <c r="F52" i="2"/>
  <c r="R51" i="2"/>
  <c r="F51" i="2"/>
  <c r="F50" i="2"/>
  <c r="F49" i="2"/>
  <c r="F48" i="2"/>
  <c r="F47" i="2"/>
  <c r="F46" i="2"/>
  <c r="R45" i="2"/>
  <c r="Q45" i="2"/>
  <c r="P45" i="2"/>
  <c r="O45" i="2"/>
  <c r="F45" i="2"/>
  <c r="R44" i="2"/>
  <c r="Q44" i="2"/>
  <c r="P44" i="2"/>
  <c r="O44" i="2"/>
  <c r="F44" i="2"/>
  <c r="R43" i="2"/>
  <c r="Q43" i="2"/>
  <c r="P43" i="2"/>
  <c r="O43" i="2"/>
  <c r="F43" i="2"/>
  <c r="F42" i="2"/>
  <c r="F41" i="2"/>
  <c r="F40" i="2"/>
  <c r="F39" i="2"/>
  <c r="R38" i="2"/>
  <c r="Q38" i="2"/>
  <c r="P38" i="2"/>
  <c r="O38" i="2"/>
  <c r="F38" i="2"/>
  <c r="R37" i="2"/>
  <c r="Q37" i="2"/>
  <c r="P37" i="2"/>
  <c r="O37" i="2"/>
  <c r="F37" i="2"/>
  <c r="F36" i="2"/>
  <c r="F35" i="2"/>
  <c r="R34" i="2"/>
  <c r="Q34" i="2"/>
  <c r="P34" i="2"/>
  <c r="O34" i="2"/>
  <c r="F34" i="2"/>
  <c r="R33" i="2"/>
  <c r="Q33" i="2"/>
  <c r="P33" i="2"/>
  <c r="O33" i="2"/>
  <c r="F33" i="2"/>
  <c r="R32" i="2"/>
  <c r="Q32" i="2"/>
  <c r="P32" i="2"/>
  <c r="O32" i="2"/>
  <c r="F32" i="2"/>
  <c r="R31" i="2"/>
  <c r="Q31" i="2"/>
  <c r="P31" i="2"/>
  <c r="O31" i="2"/>
  <c r="F31" i="2"/>
  <c r="R30" i="2"/>
  <c r="Q30" i="2"/>
  <c r="P30" i="2"/>
  <c r="O30" i="2"/>
  <c r="F30" i="2"/>
  <c r="F28" i="2"/>
  <c r="F27" i="2"/>
  <c r="R26" i="2"/>
  <c r="Q26" i="2"/>
  <c r="P26" i="2"/>
  <c r="O26" i="2"/>
  <c r="F26" i="2"/>
  <c r="F25" i="2"/>
  <c r="F24" i="2"/>
  <c r="F23" i="2"/>
  <c r="F22" i="2"/>
  <c r="F21" i="2"/>
  <c r="F20" i="2"/>
  <c r="F19" i="2"/>
  <c r="F18" i="2"/>
  <c r="F17" i="2"/>
  <c r="D11" i="2"/>
  <c r="D10" i="2"/>
  <c r="D7" i="2"/>
  <c r="D6" i="2"/>
  <c r="I126" i="1"/>
  <c r="C126" i="1"/>
  <c r="AD111" i="1"/>
  <c r="Y111" i="1"/>
  <c r="T111" i="1"/>
  <c r="O111" i="1"/>
  <c r="AD96" i="1"/>
  <c r="Y96" i="1"/>
  <c r="T96" i="1"/>
  <c r="O96" i="1"/>
  <c r="AD81" i="1"/>
  <c r="Y81" i="1"/>
  <c r="T81" i="1"/>
  <c r="O81" i="1"/>
  <c r="AD64" i="1"/>
  <c r="Y64" i="1"/>
  <c r="T64" i="1"/>
  <c r="O64" i="1"/>
  <c r="AD49" i="1"/>
  <c r="Y49" i="1"/>
  <c r="T49" i="1"/>
  <c r="O49" i="1"/>
  <c r="AD34" i="1"/>
  <c r="O34" i="1"/>
  <c r="Y33" i="1"/>
  <c r="T33" i="1"/>
  <c r="Y32" i="1"/>
  <c r="T32" i="1"/>
  <c r="K32" i="1"/>
  <c r="Y31" i="1"/>
  <c r="T31" i="1"/>
  <c r="Y30" i="1"/>
  <c r="T30" i="1"/>
  <c r="D30" i="1"/>
  <c r="A30" i="1"/>
  <c r="Y29" i="1"/>
  <c r="T29" i="1"/>
  <c r="Y28" i="1"/>
  <c r="T28" i="1"/>
  <c r="Y27" i="1"/>
  <c r="T27" i="1"/>
  <c r="Y26" i="1"/>
  <c r="T26" i="1"/>
  <c r="Y25" i="1"/>
  <c r="T25" i="1"/>
  <c r="Y24" i="1"/>
  <c r="Q51" i="2" s="1"/>
  <c r="T24" i="1"/>
  <c r="O52" i="2" s="1"/>
  <c r="AD19" i="1"/>
  <c r="T19" i="1"/>
  <c r="O19" i="1"/>
  <c r="Y18" i="1"/>
  <c r="Y17" i="1"/>
  <c r="Y16" i="1"/>
  <c r="Y15" i="1"/>
  <c r="D15" i="1"/>
  <c r="J15" i="1" s="1"/>
  <c r="Y14" i="1"/>
  <c r="Y13" i="1"/>
  <c r="J13" i="1"/>
  <c r="Y12" i="1"/>
  <c r="Y11" i="1"/>
  <c r="Y10" i="1"/>
  <c r="Y9" i="1"/>
  <c r="Y19" i="1" s="1"/>
  <c r="O51" i="2" l="1"/>
  <c r="P52" i="2"/>
  <c r="T34" i="1"/>
  <c r="P51" i="2"/>
  <c r="Q52" i="2"/>
  <c r="Y34" i="1"/>
  <c r="R5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ootomo kazuhisa</author>
    <author>ae0762</author>
  </authors>
  <commentList>
    <comment ref="D11" authorId="0" shapeId="0" xr:uid="{00000000-0006-0000-0100-000001000000}">
      <text>
        <r>
          <rPr>
            <sz val="11"/>
            <color theme="1"/>
            <rFont val="Calibri"/>
            <family val="2"/>
            <scheme val="minor"/>
          </rPr>
          <t>!!! Each COA needs to refer to one delivery lot (batch or test-lot) which needs to be stated on the shipment label !!!, Mabuchi internal lot is not mandatory for COA.</t>
        </r>
      </text>
    </comment>
    <comment ref="D13" authorId="0" shapeId="0" xr:uid="{00000000-0006-0000-0100-000002000000}">
      <text>
        <r>
          <rPr>
            <sz val="11"/>
            <color theme="1"/>
            <rFont val="Calibri"/>
            <family val="2"/>
            <scheme val="minor"/>
          </rPr>
          <t>State how many motors belong to that delivery-lot (15 means in this case: 15 motors belong to that delivery batch), please double check</t>
        </r>
      </text>
    </comment>
    <comment ref="D16" authorId="1" shapeId="0" xr:uid="{00000000-0006-0000-0100-000003000000}">
      <text>
        <r>
          <rPr>
            <sz val="11"/>
            <color theme="1"/>
            <rFont val="Calibri"/>
            <family val="2"/>
            <scheme val="minor"/>
          </rPr>
          <t xml:space="preserve">The material or supplier requirement.
</t>
        </r>
      </text>
    </comment>
    <comment ref="E16" authorId="1" shapeId="0" xr:uid="{00000000-0006-0000-0100-000004000000}">
      <text>
        <r>
          <rPr>
            <sz val="11"/>
            <color theme="1"/>
            <rFont val="Calibri"/>
            <family val="2"/>
            <scheme val="minor"/>
          </rPr>
          <t xml:space="preserve">This field will always provide a quantitative criteria for the release of materials in a specific format (such as Obs ppm=0), created to both communicate the requirement and feed computer software for this purpose.  It may also provide a qualitative description of acceptable quality (e.g. no wrinkles).   These criteria are furhter described in SOP 020 and 022.  Numbers displayed in this field will remain in a specific US standard format even when other values on the template are shown in non-US format (e.g. 1.33 vs 1,33).
</t>
        </r>
      </text>
    </comment>
    <comment ref="F16" authorId="1" shapeId="0" xr:uid="{00000000-0006-0000-0100-000005000000}">
      <text>
        <r>
          <rPr>
            <sz val="11"/>
            <color theme="1"/>
            <rFont val="Calibri"/>
            <family val="2"/>
            <scheme val="minor"/>
          </rPr>
          <t xml:space="preserve">Where test data supports the meeting of preestablished sampling and release criteria, this field will indicate "Yes".  Where it does not, it will indicate "No".   The supplier may choose to modify this field to Yes* when 1) P&amp;G authorized the supplier to exceed the Release Criteria and 2) the reason for not meeting release criteria was an explainable statistical situation (versus defective material).  Here, the supplier should add an *explanation with the COA to support release and answer “Yes*” in this column.  In other cases where release criteria is not met, say “No”.  The supplier should not release this material to P&amp;G without authorization.
</t>
        </r>
      </text>
    </comment>
    <comment ref="G16" authorId="1" shapeId="0" xr:uid="{00000000-0006-0000-0100-000006000000}">
      <text>
        <r>
          <rPr>
            <sz val="11"/>
            <color theme="1"/>
            <rFont val="Calibri"/>
            <family val="2"/>
            <scheme val="minor"/>
          </rPr>
          <t xml:space="preserve">COA Template reference to text comments below.
</t>
        </r>
      </text>
    </comment>
    <comment ref="H16" authorId="1" shapeId="0" xr:uid="{00000000-0006-0000-0100-000007000000}">
      <text>
        <r>
          <rPr>
            <sz val="11"/>
            <color theme="1"/>
            <rFont val="Calibri"/>
            <family val="2"/>
            <scheme val="minor"/>
          </rPr>
          <t xml:space="preserve">Refers to whether the result of the test should be reported as an attribute or a variable.  The choice of variable or attribute affects the content of supplier COAs and Statistical Summary Reports.    Attributes report only Observed PPM (Avg, SD, Min, Max if measurable).  Variables must also report Avg., SD, Cr., Cpk, Tz, Calc ppm).
</t>
        </r>
      </text>
    </comment>
    <comment ref="I16" authorId="1" shapeId="0" xr:uid="{00000000-0006-0000-0100-000008000000}">
      <text>
        <r>
          <rPr>
            <sz val="11"/>
            <color theme="1"/>
            <rFont val="Calibri"/>
            <family val="2"/>
            <scheme val="minor"/>
          </rPr>
          <t xml:space="preserve">Lower Limit from the Material Specfication.   Used to determine process capability (e.g. Cr, Cpk) and release status.
</t>
        </r>
      </text>
    </comment>
    <comment ref="J16" authorId="1" shapeId="0" xr:uid="{00000000-0006-0000-0100-000009000000}">
      <text>
        <r>
          <rPr>
            <sz val="11"/>
            <color theme="1"/>
            <rFont val="Calibri"/>
            <family val="2"/>
            <scheme val="minor"/>
          </rPr>
          <t xml:space="preserve">From the Material Specfication.   Used to determine adequate targeting.   Affects the calculation used to determine Tz.
</t>
        </r>
      </text>
    </comment>
    <comment ref="K16" authorId="1" shapeId="0" xr:uid="{00000000-0006-0000-0100-00000A000000}">
      <text>
        <r>
          <rPr>
            <sz val="11"/>
            <color theme="1"/>
            <rFont val="Calibri"/>
            <family val="2"/>
            <scheme val="minor"/>
          </rPr>
          <t xml:space="preserve">Upper Limit from the Material Specfication.   Used to determine process capability (e.g. Cr, Cpk) and release status.
</t>
        </r>
      </text>
    </comment>
    <comment ref="L16" authorId="1" shapeId="0" xr:uid="{00000000-0006-0000-0100-00000B000000}">
      <text>
        <r>
          <rPr>
            <sz val="11"/>
            <color theme="1"/>
            <rFont val="Calibri"/>
            <family val="2"/>
            <scheme val="minor"/>
          </rPr>
          <t xml:space="preserve">Refers to the units that the test method result should be reported in.  Also refers to the units that the target and specification limits are defined in.
</t>
        </r>
      </text>
    </comment>
    <comment ref="M16" authorId="1" shapeId="0" xr:uid="{00000000-0006-0000-0100-00000C000000}">
      <text>
        <r>
          <rPr>
            <sz val="11"/>
            <color theme="1"/>
            <rFont val="Calibri"/>
            <family val="2"/>
            <scheme val="minor"/>
          </rPr>
          <t xml:space="preserve">Shows the decimal place values for this item should be reported to.
</t>
        </r>
      </text>
    </comment>
    <comment ref="N16" authorId="1" shapeId="0" xr:uid="{00000000-0006-0000-0100-00000D000000}">
      <text>
        <r>
          <rPr>
            <sz val="11"/>
            <color theme="1"/>
            <rFont val="Calibri"/>
            <family val="2"/>
            <scheme val="minor"/>
          </rPr>
          <t xml:space="preserve">Refers to the number of representative samples in the lot.  
</t>
        </r>
      </text>
    </comment>
    <comment ref="O16" authorId="1" shapeId="0" xr:uid="{00000000-0006-0000-0100-00000E000000}">
      <text>
        <r>
          <rPr>
            <sz val="11"/>
            <color theme="1"/>
            <rFont val="Calibri"/>
            <family val="2"/>
            <scheme val="minor"/>
          </rPr>
          <t xml:space="preserve">Average is the arithmetic mean of all the samples.
</t>
        </r>
      </text>
    </comment>
    <comment ref="P16" authorId="1" shapeId="0" xr:uid="{00000000-0006-0000-0100-00000F000000}">
      <text>
        <r>
          <rPr>
            <sz val="11"/>
            <color theme="1"/>
            <rFont val="Calibri"/>
            <family val="2"/>
            <scheme val="minor"/>
          </rPr>
          <t xml:space="preserve">Standard Deviation is a measure of variability around the average (population, not moving range estimate). 
</t>
        </r>
      </text>
    </comment>
    <comment ref="Q16" authorId="1" shapeId="0" xr:uid="{00000000-0006-0000-0100-000010000000}">
      <text>
        <r>
          <rPr>
            <sz val="11"/>
            <color theme="1"/>
            <rFont val="Calibri"/>
            <family val="2"/>
            <scheme val="minor"/>
          </rPr>
          <t xml:space="preserve">Minimum value of a representative sample
</t>
        </r>
      </text>
    </comment>
    <comment ref="R16" authorId="1" shapeId="0" xr:uid="{00000000-0006-0000-0100-000011000000}">
      <text>
        <r>
          <rPr>
            <sz val="11"/>
            <color theme="1"/>
            <rFont val="Calibri"/>
            <family val="2"/>
            <scheme val="minor"/>
          </rPr>
          <t xml:space="preserve">Maximum value of a representative sample.
</t>
        </r>
      </text>
    </comment>
    <comment ref="S16" authorId="1" shapeId="0" xr:uid="{00000000-0006-0000-0100-000012000000}">
      <text>
        <r>
          <rPr>
            <sz val="11"/>
            <color theme="1"/>
            <rFont val="Calibri"/>
            <family val="2"/>
            <scheme val="minor"/>
          </rPr>
          <t xml:space="preserve">Observed Defects (count)  
</t>
        </r>
      </text>
    </comment>
  </commentList>
</comments>
</file>

<file path=xl/sharedStrings.xml><?xml version="1.0" encoding="utf-8"?>
<sst xmlns="http://schemas.openxmlformats.org/spreadsheetml/2006/main" count="991" uniqueCount="297">
  <si>
    <t>QS-10-000083-06</t>
  </si>
  <si>
    <t>&lt; SAMPING INSPECTION RECORD &gt;</t>
  </si>
  <si>
    <t>PART NO:</t>
  </si>
  <si>
    <t>90044298-001</t>
  </si>
  <si>
    <t>INSPECTED BY：</t>
  </si>
  <si>
    <t>DECIDED BY：</t>
  </si>
  <si>
    <t>P</t>
  </si>
  <si>
    <t>INSPECTION DATE</t>
  </si>
  <si>
    <t>FACTORY CODE</t>
  </si>
  <si>
    <t>VDM</t>
  </si>
  <si>
    <t xml:space="preserve"> 1.RESONATOR FREQUENCY</t>
  </si>
  <si>
    <t xml:space="preserve"> 2.RESONATOR DAMPING FACTOR</t>
  </si>
  <si>
    <t xml:space="preserve"> 3.DELTA MOTOR FREQUENCY</t>
  </si>
  <si>
    <t xml:space="preserve"> 4.ACTUATOR DAMPING FACTOR</t>
  </si>
  <si>
    <t>LOT NUMBER</t>
  </si>
  <si>
    <t>CUSTOMER</t>
  </si>
  <si>
    <t>505461U</t>
  </si>
  <si>
    <t>105-01-</t>
  </si>
  <si>
    <t>C CPK</t>
  </si>
  <si>
    <t>104-02-</t>
  </si>
  <si>
    <t>MOTOR MODEL</t>
  </si>
  <si>
    <t>TB-OSL20-47598E( 3866 )</t>
  </si>
  <si>
    <t>:</t>
  </si>
  <si>
    <t>QUANTITY</t>
  </si>
  <si>
    <t>-</t>
  </si>
  <si>
    <t>TEMP(℃)</t>
  </si>
  <si>
    <t>°</t>
  </si>
  <si>
    <t>%</t>
  </si>
  <si>
    <t>SAMPLES</t>
  </si>
  <si>
    <t>10 pcs</t>
  </si>
  <si>
    <t>DEFECTS</t>
  </si>
  <si>
    <t>DECISION</t>
  </si>
  <si>
    <t>ACCEPT</t>
  </si>
  <si>
    <t>REJECT</t>
  </si>
  <si>
    <t/>
  </si>
  <si>
    <t>ORDER No.</t>
  </si>
  <si>
    <t>SPEC.</t>
  </si>
  <si>
    <t>DEFECTIVE ITEMS</t>
  </si>
  <si>
    <t xml:space="preserve"> 5.ACTUATOR FREQUENCY RANGE</t>
  </si>
  <si>
    <t xml:space="preserve"> 6.ACTUATOR FREQU.DIFFERENNCE</t>
  </si>
  <si>
    <t xml:space="preserve"> 7.FREQUENCY &amp; PRINT DIF.</t>
  </si>
  <si>
    <t xml:space="preserve"> 8.ELECTRICAL RESISTANCE</t>
  </si>
  <si>
    <t>039-06-</t>
  </si>
  <si>
    <t>NUMBER OF PROD, SCHEDULE</t>
  </si>
  <si>
    <t>3.6</t>
  </si>
  <si>
    <t>REMARKS</t>
  </si>
  <si>
    <t>No</t>
  </si>
  <si>
    <t>INSECTION ITEMS</t>
  </si>
  <si>
    <t>LIMITS</t>
  </si>
  <si>
    <t>SAMPLE</t>
  </si>
  <si>
    <t>DEFECT</t>
  </si>
  <si>
    <t xml:space="preserve"> 9.COIL RESISTANCE</t>
  </si>
  <si>
    <t xml:space="preserve"> 10.MOTOR CONSTANT</t>
  </si>
  <si>
    <t xml:space="preserve"> 11.SHAFT PROTRUSION</t>
  </si>
  <si>
    <t xml:space="preserve"> 12.SHAFT OUTSIDE DIAMETER</t>
  </si>
  <si>
    <t>RESONATOR FREQUENCY</t>
  </si>
  <si>
    <t>～</t>
  </si>
  <si>
    <t>Hz</t>
  </si>
  <si>
    <t>RESONATOR DAMPING FACTOR</t>
  </si>
  <si>
    <t>MAX</t>
  </si>
  <si>
    <t>531-05-</t>
  </si>
  <si>
    <t>611-03-</t>
  </si>
  <si>
    <t>526-01-</t>
  </si>
  <si>
    <t>DELTA MOTOR FREQUENCY</t>
  </si>
  <si>
    <t>605-01-</t>
  </si>
  <si>
    <t>ACTUATOR DAMPING FACTOR</t>
  </si>
  <si>
    <t>ACTUATOR FREQUENCY RANGE</t>
  </si>
  <si>
    <t>ACTUATOR FREQU.DIFFERENNCE</t>
  </si>
  <si>
    <t>FREQUENCY &amp; PRINT DIF.</t>
  </si>
  <si>
    <t>DIELECTRIC STRENGTH</t>
  </si>
  <si>
    <t>AC100V 1m      AC120V 1S</t>
  </si>
  <si>
    <t>ELECTRICAL RESISTANCE</t>
  </si>
  <si>
    <t>ｍΩ</t>
  </si>
  <si>
    <t>COIL RESISTANCE</t>
  </si>
  <si>
    <t>μＨ</t>
  </si>
  <si>
    <t>MOTOR CONSTANT</t>
  </si>
  <si>
    <t>MIN</t>
  </si>
  <si>
    <t>Ｖ</t>
  </si>
  <si>
    <t>SHAFT PROTRUSION</t>
  </si>
  <si>
    <t>ｍｍ</t>
  </si>
  <si>
    <t>SHAFT OUTSIDE DIAMETER</t>
  </si>
  <si>
    <t>SHAFT POSITION（A)  Mặt gắn 31mm</t>
  </si>
  <si>
    <t>SHAFT POSITION（B)  Mặt gắn 16mm</t>
  </si>
  <si>
    <t>13.SHAFT POSITION（A)</t>
  </si>
  <si>
    <t>14.SHAFT POSITION（B)</t>
  </si>
  <si>
    <t xml:space="preserve"> 15.SHAFT TIP LENGTH</t>
  </si>
  <si>
    <t xml:space="preserve"> 16.MOTOR OVERALL LENGTH</t>
  </si>
  <si>
    <t>SHAFT TIP LENGTH</t>
  </si>
  <si>
    <t>MOTOR OVERALL LENGTH</t>
  </si>
  <si>
    <t>503-01-</t>
  </si>
  <si>
    <t>CASE PERPENDI.(WELD SIDE)</t>
  </si>
  <si>
    <t>CASE PERPENDI.(PRINT SIDE)</t>
  </si>
  <si>
    <t>CASE PERPENDI.(BOTTOM)</t>
  </si>
  <si>
    <t>MTL HSG BOSS OUTSIDE DIA.</t>
  </si>
  <si>
    <t>φ</t>
  </si>
  <si>
    <t>mm</t>
  </si>
  <si>
    <t>AIR GAP</t>
  </si>
  <si>
    <t>SCREW DIAMETER(+) PLATE B</t>
  </si>
  <si>
    <t>M2×0.4</t>
  </si>
  <si>
    <t>SCREW DIAMETER(+) PLATE A</t>
  </si>
  <si>
    <t>SCREW DIAMETER(-) PLATE B</t>
  </si>
  <si>
    <t>SCREW DIAMETER(-) PLATE A</t>
  </si>
  <si>
    <t>SHAFT BENDING STRENGTH</t>
  </si>
  <si>
    <t>times</t>
  </si>
  <si>
    <t>MECHANICAL NOISE</t>
  </si>
  <si>
    <t>ｄＢ</t>
  </si>
  <si>
    <t>PLATE AB TO PARALLEL</t>
  </si>
  <si>
    <t>CONTACT HEIGHT (WELD SIDE)</t>
  </si>
  <si>
    <t xml:space="preserve"> 17.CASE PERPENDI.(WELD SIDE)</t>
  </si>
  <si>
    <t xml:space="preserve"> 18.CASE PERPENDI.(PRINT SIDE)</t>
  </si>
  <si>
    <t xml:space="preserve"> 19.CASE PERPENDI.(BOTTOM)</t>
  </si>
  <si>
    <t xml:space="preserve"> 21.AIR GAP</t>
  </si>
  <si>
    <t>CONTACT HEIGHT(PRINT SIDE)</t>
  </si>
  <si>
    <t>CONTACT DEPTH (WELD SIDE)</t>
  </si>
  <si>
    <t>529-01-</t>
  </si>
  <si>
    <t>CONTACT DEPTH (PRINT SIDE)</t>
  </si>
  <si>
    <t>CONTACT WIDTH (WELD SIDE)</t>
  </si>
  <si>
    <t>CONTACT WIDTH (PRINT SIDE)</t>
  </si>
  <si>
    <t>CASE INDICATION</t>
  </si>
  <si>
    <t>In ấn theo bản vẽ</t>
  </si>
  <si>
    <t>APPEARANCE</t>
  </si>
  <si>
    <t xml:space="preserve"> Dơ, trầy, sét</t>
  </si>
  <si>
    <t>PACKING &amp; SPECIFICATION</t>
  </si>
  <si>
    <t>Theo bản vẽ đóng gói</t>
  </si>
  <si>
    <t>Calibration No:</t>
  </si>
  <si>
    <t>020-01-</t>
  </si>
  <si>
    <t xml:space="preserve"> 26.SHAFT BENDING STRENGTH</t>
  </si>
  <si>
    <t xml:space="preserve"> 27.MECHANICAL NOISE</t>
  </si>
  <si>
    <t xml:space="preserve"> 28.PLATE AB TO PARALLEL</t>
  </si>
  <si>
    <t xml:space="preserve"> 29.CONTACT HEIGHT (WELD SIDE)</t>
  </si>
  <si>
    <t>014-16-</t>
  </si>
  <si>
    <t>076-03-</t>
  </si>
  <si>
    <t>BN:</t>
  </si>
  <si>
    <t>≥</t>
  </si>
  <si>
    <t>ACTUATOR FREQUENCY</t>
  </si>
  <si>
    <t xml:space="preserve"> 30.CONTACT HEIGHT(PRINT SIDE)</t>
  </si>
  <si>
    <t xml:space="preserve"> 31.CONTACT DEPTH (WELD SIDE)</t>
  </si>
  <si>
    <t xml:space="preserve"> 32.CONTACT DEPTH (PRINT SIDE)</t>
  </si>
  <si>
    <t xml:space="preserve"> 33.CONTACT WIDTH (WELD SIDE)</t>
  </si>
  <si>
    <t>Thực đo</t>
  </si>
  <si>
    <t>In DMC</t>
  </si>
  <si>
    <t>34.CONTACT WIDTH (PRINT SIDE)</t>
  </si>
  <si>
    <t>20.MTL HSG BOSS OUTSIDE DIA.</t>
  </si>
  <si>
    <t>22.SCREW DIAMETER(+) PLATE B</t>
  </si>
  <si>
    <t>23.SCREW DIAMETER(+) PLATE A</t>
  </si>
  <si>
    <t>24.SCREW DIAMETER(-) PLATE B</t>
  </si>
  <si>
    <t>25.SCREW DIAMETER(-) PLATE A</t>
  </si>
  <si>
    <t>C   CPK</t>
  </si>
  <si>
    <t>518-01-</t>
  </si>
  <si>
    <t>560-01-</t>
  </si>
  <si>
    <t>SUPPLIER COA</t>
  </si>
  <si>
    <t>Title</t>
  </si>
  <si>
    <t>OP020 Linear Motor CSH</t>
  </si>
  <si>
    <t>Product name given by customer</t>
  </si>
  <si>
    <t>GCAS + Revision</t>
  </si>
  <si>
    <t>90044298.005</t>
  </si>
  <si>
    <t>Identification number of this product named by customer</t>
  </si>
  <si>
    <t xml:space="preserve">Supplier Code </t>
  </si>
  <si>
    <t>Our number given by customer</t>
  </si>
  <si>
    <t>Production Date</t>
  </si>
  <si>
    <t>Motor production date</t>
  </si>
  <si>
    <t>Date Tested</t>
  </si>
  <si>
    <t>CoA input date</t>
  </si>
  <si>
    <t>Company Name</t>
  </si>
  <si>
    <t>MABUCHI MOTOR DANANG., LTD.</t>
  </si>
  <si>
    <t>Company Location</t>
  </si>
  <si>
    <t>Da Nang City, Vietnam</t>
  </si>
  <si>
    <t>Production Line</t>
  </si>
  <si>
    <t>Lot No.</t>
  </si>
  <si>
    <t>Order No.</t>
  </si>
  <si>
    <t>Unit:</t>
  </si>
  <si>
    <t>each</t>
  </si>
  <si>
    <t>Meaning pcs</t>
  </si>
  <si>
    <t># of units in lot</t>
  </si>
  <si>
    <t>Shipment quantity</t>
  </si>
  <si>
    <t>Yellow and Green cell:  Mabuchi should enter each COA.</t>
  </si>
  <si>
    <t>Characteristic/Release</t>
  </si>
  <si>
    <t>Specification Limits</t>
  </si>
  <si>
    <t>Current Lot Data</t>
  </si>
  <si>
    <t>No.</t>
  </si>
  <si>
    <t>Mabuchi doc No.</t>
  </si>
  <si>
    <t>Testmethod</t>
  </si>
  <si>
    <t>Characteristic</t>
  </si>
  <si>
    <t>Release Criteria</t>
  </si>
  <si>
    <t>Meets Release Criteria?</t>
  </si>
  <si>
    <t>Comment #</t>
  </si>
  <si>
    <t>Report Type</t>
  </si>
  <si>
    <t>LL</t>
  </si>
  <si>
    <t>Target</t>
  </si>
  <si>
    <t>UL</t>
  </si>
  <si>
    <t>Units</t>
  </si>
  <si>
    <t>Report To Nearest</t>
  </si>
  <si>
    <t>N - Lot</t>
  </si>
  <si>
    <t>Avg - Lot</t>
  </si>
  <si>
    <t>S - Lot</t>
  </si>
  <si>
    <t>Min - Lot</t>
  </si>
  <si>
    <t>Max - Lot</t>
  </si>
  <si>
    <t>Obs # Out Of Spec - Lot</t>
  </si>
  <si>
    <t>Appearance</t>
  </si>
  <si>
    <t>All parts free of hazardous material, sweat contamination,
oil, grease and debris.
Residues, rust, burr, particles, welding pearls in specification
according to 91770377
100%</t>
  </si>
  <si>
    <t>NO-GO</t>
  </si>
  <si>
    <t>ATTRIBUTE</t>
  </si>
  <si>
    <t>Material composition</t>
  </si>
  <si>
    <t>Correct material used
per batch</t>
  </si>
  <si>
    <t>Quality
Quality grade of
motor coding</t>
  </si>
  <si>
    <t>A or B
100%</t>
  </si>
  <si>
    <t>A</t>
  </si>
  <si>
    <t>Frequency
Resonator
resonance frequency,</t>
  </si>
  <si>
    <t>Within limit
100%</t>
  </si>
  <si>
    <t>Hertz</t>
  </si>
  <si>
    <t>B</t>
  </si>
  <si>
    <t>Absorption
Damping factor of
resonator unit</t>
  </si>
  <si>
    <t>Below limit
100%</t>
  </si>
  <si>
    <t>C</t>
  </si>
  <si>
    <t>Frequency
Difference between
resonator and actuator
frequency</t>
  </si>
  <si>
    <t>E</t>
  </si>
  <si>
    <t>Frequency
Range of difference
of frequency over
amplitude of actuator</t>
  </si>
  <si>
    <t>D</t>
  </si>
  <si>
    <t>Absorption
Damping factor of
actuator unit</t>
  </si>
  <si>
    <t>J</t>
  </si>
  <si>
    <t>Performance
Motor constant</t>
  </si>
  <si>
    <t>Above limit
100%</t>
  </si>
  <si>
    <t>V/(m/s)</t>
  </si>
  <si>
    <t>T</t>
  </si>
  <si>
    <t>Dimension ~ Distance
Air Gap between
actuator and stator</t>
  </si>
  <si>
    <t>Above limit
10 per batch</t>
  </si>
  <si>
    <t>VARIABLE</t>
  </si>
  <si>
    <t>Milimeter</t>
  </si>
  <si>
    <t>H</t>
  </si>
  <si>
    <t>Resistance
Electrical resistance
of motor</t>
  </si>
  <si>
    <t>Milliohm</t>
  </si>
  <si>
    <t>I</t>
  </si>
  <si>
    <t>Inductance
Inductance of motor</t>
  </si>
  <si>
    <t>Microhenry</t>
  </si>
  <si>
    <t>Lifetime
Running time of
motor in climate
chamber
(climate zone 4)</t>
  </si>
  <si>
    <t>Above limit
20 per batch
If until LSL one motor sample fails,the test has to be continued until extended time(LSLx1.2). The test is passed if no additional failure occures until extended time is reached</t>
  </si>
  <si>
    <t>Hour</t>
  </si>
  <si>
    <t>Dimension~Length
Length of motor,
91770377, G11</t>
  </si>
  <si>
    <t>Within limit
10 per match</t>
  </si>
  <si>
    <t>Q</t>
  </si>
  <si>
    <t>Perpendicularity
Perpendicularity
between left motor
housing side and front bell, 91770377, F11</t>
  </si>
  <si>
    <t>Below limit
10 per batch</t>
  </si>
  <si>
    <t>R</t>
  </si>
  <si>
    <t>Perpendicularity
Perpendicularity
between right motor
housing side and front bell, 91770377, D11</t>
  </si>
  <si>
    <t>S</t>
  </si>
  <si>
    <t>Perpendicularity
Perpendicularity
between motor housing
bottom and front bell, 91770377, G12</t>
  </si>
  <si>
    <t>V</t>
  </si>
  <si>
    <t>Dimension
Parallelity between
front and end bell,
91770377, I13</t>
  </si>
  <si>
    <t>W</t>
  </si>
  <si>
    <t>Dimension ~ Height
Height of left
electrical contact tip,
91770377, H1</t>
  </si>
  <si>
    <t>X</t>
  </si>
  <si>
    <t>Dimension ~ Height
Height of right
electrical contact tip,
91770377, H1</t>
  </si>
  <si>
    <t>Y</t>
  </si>
  <si>
    <t>Dimension~Distance
Distance between
front bell and left
electrical contact tip,
91770377, G1</t>
  </si>
  <si>
    <t>Within limit
10 per batch</t>
  </si>
  <si>
    <t>Z</t>
  </si>
  <si>
    <t>Dimension~Distance
Distance between
front bell and right
electrical contact tip,
91770377, G1</t>
  </si>
  <si>
    <t>イ</t>
  </si>
  <si>
    <t>Dimension~Distance
Distance datum B to left contact tip 1,
91770377</t>
  </si>
  <si>
    <t>ア</t>
  </si>
  <si>
    <t>Dimension~Distance
Distance datum B to right contact tip 2, 91770377</t>
  </si>
  <si>
    <t>M</t>
  </si>
  <si>
    <t xml:space="preserve">Position
Position tolerance ofmotor shaft at 31mm height, 91770377, L6
</t>
  </si>
  <si>
    <t>N</t>
  </si>
  <si>
    <t xml:space="preserve">Position
Position tolerance ofmotor shaft at 16mm height, 91770377, K7
</t>
  </si>
  <si>
    <t>L</t>
  </si>
  <si>
    <t>Dimension ~ Diameter
Diameter of shaft at
bellow seal seat,
91770377, F7</t>
  </si>
  <si>
    <t>O</t>
  </si>
  <si>
    <t>Dimension~Distance
Distance of groove
for bellow seal seat from shaft tip, 91770377, E6</t>
  </si>
  <si>
    <t>K</t>
  </si>
  <si>
    <t>Dimension~Distance
Distance of shaft tip
from front bell surface, 91770377, D7</t>
  </si>
  <si>
    <t xml:space="preserve">Dimension
Thread size of left
front bell tap hole,
91770377, H4, measured by gauge
</t>
  </si>
  <si>
    <t>Thread size
within limit, Tolerance
6H or above
10 per batch</t>
  </si>
  <si>
    <t xml:space="preserve">Dimension
Thread size of right
front bell tap hole,
91770377, H4, measured by gauge
</t>
  </si>
  <si>
    <t xml:space="preserve">Dimension
Thread size of left
end bell tap hole,
91770377, H15,
measured by gauge
</t>
  </si>
  <si>
    <t xml:space="preserve">Dimension
Thread size of right
end bell tap hole,
91770377, H15,
measured by gauge
</t>
  </si>
  <si>
    <t>Dimension ~ Diameter
Diameter of front bell center drawing (datum B), 91770377, M14,
measured by gauge</t>
  </si>
  <si>
    <t>Frequency
Resonator DMC
deviation, 91770378</t>
  </si>
  <si>
    <t>Frequency
Actuator DMC
deviation, 91770378</t>
  </si>
  <si>
    <t>Quality~welding
Shaft bending
robustness test
91770378</t>
  </si>
  <si>
    <t>Number of
bendings above
limit
5 per batch</t>
  </si>
  <si>
    <t>Each</t>
  </si>
  <si>
    <t>Supplier Comments:</t>
  </si>
  <si>
    <t>Specification Notes:</t>
  </si>
  <si>
    <t>Life Cycle Status:</t>
  </si>
  <si>
    <t>Supplier Release</t>
  </si>
  <si>
    <t>All shipped material meets the release criteria based on the identified material specification.</t>
  </si>
  <si>
    <t>Signature or electronic sender verifies that the responsible QA person authorizes this lot for release.</t>
  </si>
  <si>
    <t>Signature of Supplier QA Representative</t>
  </si>
  <si>
    <t>Name:</t>
  </si>
  <si>
    <t>TAN</t>
  </si>
  <si>
    <t>Phone:</t>
  </si>
  <si>
    <t>Fax:</t>
  </si>
  <si>
    <t>Email:</t>
  </si>
  <si>
    <t>n.tanng.xkc@mabuchi-motor.com</t>
  </si>
  <si>
    <t>Send to:</t>
  </si>
  <si>
    <t>qualitycertificat.im@pg.com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</si>
</sst>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_ "/>
    <numFmt numFmtId="165" formatCode="0.000_ "/>
    <numFmt numFmtId="166" formatCode="0.00000"/>
    <numFmt numFmtId="167" formatCode="0.0"/>
    <numFmt numFmtId="168" formatCode="0.000"/>
    <numFmt numFmtId="169" formatCode="0.0000"/>
    <numFmt numFmtId="170" formatCode="0000"/>
  </numFmts>
  <fonts count="27">
    <font>
      <sz val="11"/>
      <color theme="1"/>
      <name val="Calibri"/>
      <family val="2"/>
      <scheme val="minor"/>
    </font>
    <font>
      <sz val="11"/>
      <color theme="1"/>
      <name val="Calibri"/>
      <family val="3"/>
      <charset val="134"/>
      <scheme val="minor"/>
    </font>
    <font>
      <sz val="11"/>
      <color theme="1"/>
      <name val="Meiryo UI"/>
      <family val="3"/>
      <charset val="128"/>
    </font>
    <font>
      <b/>
      <sz val="11"/>
      <color theme="1"/>
      <name val="Meiryo UI"/>
      <family val="3"/>
      <charset val="128"/>
    </font>
    <font>
      <sz val="9"/>
      <color theme="1"/>
      <name val="Meiryo UI"/>
      <family val="3"/>
      <charset val="128"/>
    </font>
    <font>
      <b/>
      <sz val="9"/>
      <color theme="1"/>
      <name val="Meiryo UI"/>
      <family val="3"/>
      <charset val="128"/>
    </font>
    <font>
      <b/>
      <sz val="8"/>
      <color theme="1"/>
      <name val="Meiryo UI"/>
      <family val="3"/>
      <charset val="128"/>
    </font>
    <font>
      <sz val="6"/>
      <color theme="1"/>
      <name val="Meiryo UI"/>
      <family val="3"/>
      <charset val="128"/>
    </font>
    <font>
      <sz val="10"/>
      <color theme="1"/>
      <name val="Meiryo UI"/>
      <family val="3"/>
      <charset val="128"/>
    </font>
    <font>
      <sz val="11"/>
      <color theme="0" tint="-0.34998626667073579"/>
      <name val="Wingdings 2"/>
      <family val="1"/>
      <charset val="2"/>
    </font>
    <font>
      <sz val="8"/>
      <color theme="1"/>
      <name val="Meiryo UI"/>
      <family val="3"/>
      <charset val="128"/>
    </font>
    <font>
      <sz val="18"/>
      <color theme="1"/>
      <name val="Wingdings 2"/>
      <family val="1"/>
      <charset val="2"/>
    </font>
    <font>
      <sz val="7"/>
      <color theme="1"/>
      <name val="Meiryo UI"/>
      <family val="3"/>
      <charset val="128"/>
    </font>
    <font>
      <sz val="9"/>
      <color theme="1"/>
      <name val="Calibri"/>
      <family val="2"/>
      <scheme val="minor"/>
    </font>
    <font>
      <sz val="10"/>
      <name val="Arial"/>
      <family val="2"/>
    </font>
    <font>
      <b/>
      <sz val="20"/>
      <name val="Times New Roman"/>
      <family val="1"/>
    </font>
    <font>
      <sz val="10"/>
      <name val="ＭＳ Ｐゴシック"/>
      <family val="3"/>
      <charset val="128"/>
    </font>
    <font>
      <sz val="10"/>
      <name val="ＭＳ Ｐゴシック"/>
      <family val="2"/>
      <charset val="128"/>
    </font>
    <font>
      <b/>
      <sz val="12"/>
      <name val="Times New Roman"/>
      <family val="1"/>
    </font>
    <font>
      <b/>
      <sz val="12"/>
      <color indexed="10"/>
      <name val="Times New Roman"/>
      <family val="1"/>
    </font>
    <font>
      <b/>
      <sz val="10"/>
      <name val="Times New Roman"/>
      <family val="1"/>
    </font>
    <font>
      <sz val="12"/>
      <name val="Times New Roman"/>
      <family val="1"/>
    </font>
    <font>
      <sz val="10"/>
      <color rgb="FFFF0000"/>
      <name val="Arial"/>
      <family val="2"/>
    </font>
    <font>
      <sz val="10"/>
      <name val="Times New Roman"/>
      <family val="1"/>
    </font>
    <font>
      <b/>
      <sz val="12"/>
      <name val="Arial"/>
      <family val="2"/>
    </font>
    <font>
      <sz val="10"/>
      <name val="ＭＳ Ｐ明朝"/>
      <family val="1"/>
      <charset val="128"/>
    </font>
    <font>
      <u/>
      <sz val="10"/>
      <color indexed="12"/>
      <name val="Arial"/>
      <family val="2"/>
    </font>
  </fonts>
  <fills count="5">
    <fill>
      <patternFill patternType="none"/>
    </fill>
    <fill>
      <patternFill patternType="gray125"/>
    </fill>
    <fill>
      <patternFill patternType="solid">
        <fgColor rgb="FFFFFFCC"/>
        <bgColor indexed="64"/>
      </patternFill>
    </fill>
    <fill>
      <patternFill patternType="solid">
        <fgColor rgb="FFFFFF99"/>
        <bgColor indexed="64"/>
      </patternFill>
    </fill>
    <fill>
      <patternFill patternType="solid">
        <fgColor rgb="FFFFFF00"/>
        <bgColor indexed="64"/>
      </patternFill>
    </fill>
  </fills>
  <borders count="92">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ashDot">
        <color indexed="64"/>
      </left>
      <right style="dashDot">
        <color indexed="64"/>
      </right>
      <top style="thin">
        <color indexed="64"/>
      </top>
      <bottom style="thin">
        <color indexed="64"/>
      </bottom>
      <diagonal/>
    </border>
    <border>
      <left/>
      <right style="dashDot">
        <color indexed="64"/>
      </right>
      <top style="thin">
        <color indexed="64"/>
      </top>
      <bottom style="thin">
        <color indexed="64"/>
      </bottom>
      <diagonal/>
    </border>
    <border>
      <left/>
      <right/>
      <top style="thin">
        <color indexed="64"/>
      </top>
      <bottom/>
      <diagonal/>
    </border>
    <border>
      <left/>
      <right style="thin">
        <color auto="1"/>
      </right>
      <top style="thin">
        <color indexed="8"/>
      </top>
      <bottom/>
      <diagonal/>
    </border>
    <border>
      <left style="thin">
        <color indexed="64"/>
      </left>
      <right/>
      <top/>
      <bottom/>
      <diagonal/>
    </border>
    <border>
      <left/>
      <right style="thin">
        <color auto="1"/>
      </right>
      <top/>
      <bottom/>
      <diagonal/>
    </border>
    <border>
      <left style="thin">
        <color indexed="64"/>
      </left>
      <right/>
      <top style="thin">
        <color indexed="8"/>
      </top>
      <bottom style="hair">
        <color indexed="64"/>
      </bottom>
      <diagonal/>
    </border>
    <border>
      <left/>
      <right/>
      <top style="thin">
        <color indexed="8"/>
      </top>
      <bottom style="hair">
        <color indexed="64"/>
      </bottom>
      <diagonal/>
    </border>
    <border>
      <left/>
      <right style="thin">
        <color auto="1"/>
      </right>
      <top style="thin">
        <color indexed="8"/>
      </top>
      <bottom style="hair">
        <color indexed="64"/>
      </bottom>
      <diagonal/>
    </border>
    <border>
      <left style="dashDot">
        <color indexed="64"/>
      </left>
      <right/>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style="dashed">
        <color indexed="64"/>
      </right>
      <top style="thin">
        <color indexed="64"/>
      </top>
      <bottom style="thin">
        <color indexed="64"/>
      </bottom>
      <diagonal/>
    </border>
    <border>
      <left/>
      <right style="thin">
        <color indexed="64"/>
      </right>
      <top style="thin">
        <color indexed="64"/>
      </top>
      <bottom/>
      <diagonal/>
    </border>
    <border>
      <left/>
      <right style="thin">
        <color auto="1"/>
      </right>
      <top/>
      <bottom style="thin">
        <color indexed="64"/>
      </bottom>
      <diagonal/>
    </border>
    <border>
      <left style="dashDot">
        <color indexed="64"/>
      </left>
      <right/>
      <top style="thin">
        <color indexed="64"/>
      </top>
      <bottom style="thin">
        <color indexed="64"/>
      </bottom>
      <diagonal/>
    </border>
    <border>
      <left style="thin">
        <color indexed="64"/>
      </left>
      <right/>
      <top style="thin">
        <color indexed="64"/>
      </top>
      <bottom/>
      <diagonal/>
    </border>
    <border>
      <left/>
      <right style="dashDot">
        <color indexed="64"/>
      </right>
      <top style="thin">
        <color indexed="64"/>
      </top>
      <bottom/>
      <diagonal/>
    </border>
    <border>
      <left/>
      <right style="dashDot">
        <color indexed="64"/>
      </right>
      <top/>
      <bottom/>
      <diagonal/>
    </border>
    <border>
      <left style="thin">
        <color indexed="64"/>
      </left>
      <right/>
      <top style="hair">
        <color indexed="64"/>
      </top>
      <bottom style="thin">
        <color indexed="8"/>
      </bottom>
      <diagonal/>
    </border>
    <border>
      <left/>
      <right/>
      <top style="hair">
        <color indexed="64"/>
      </top>
      <bottom style="thin">
        <color indexed="8"/>
      </bottom>
      <diagonal/>
    </border>
    <border>
      <left/>
      <right style="thin">
        <color auto="1"/>
      </right>
      <top style="hair">
        <color indexed="64"/>
      </top>
      <bottom style="thin">
        <color indexed="8"/>
      </bottom>
      <diagonal/>
    </border>
    <border>
      <left/>
      <right/>
      <top style="thin">
        <color indexed="8"/>
      </top>
      <bottom/>
      <diagonal/>
    </border>
    <border>
      <left style="thin">
        <color auto="1"/>
      </left>
      <right/>
      <top/>
      <bottom style="thin">
        <color indexed="8"/>
      </bottom>
      <diagonal/>
    </border>
    <border>
      <left/>
      <right/>
      <top/>
      <bottom style="thin">
        <color indexed="8"/>
      </bottom>
      <diagonal/>
    </border>
    <border>
      <left/>
      <right style="thin">
        <color auto="1"/>
      </right>
      <top/>
      <bottom style="thin">
        <color indexed="8"/>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auto="1"/>
      </right>
      <top/>
      <bottom/>
      <diagonal/>
    </border>
    <border>
      <left style="thin">
        <color indexed="64"/>
      </left>
      <right style="thin">
        <color auto="1"/>
      </right>
      <top/>
      <bottom style="thin">
        <color indexed="64"/>
      </bottom>
      <diagonal/>
    </border>
    <border>
      <left style="thin">
        <color indexed="64"/>
      </left>
      <right style="thin">
        <color indexed="64"/>
      </right>
      <top style="thin">
        <color indexed="64"/>
      </top>
      <bottom/>
      <diagonal/>
    </border>
    <border>
      <left/>
      <right style="thin">
        <color auto="1"/>
      </right>
      <top style="thin">
        <color indexed="64"/>
      </top>
      <bottom style="thin">
        <color indexed="8"/>
      </bottom>
      <diagonal/>
    </border>
    <border>
      <left style="thin">
        <color indexed="64"/>
      </left>
      <right style="thin">
        <color auto="1"/>
      </right>
      <top/>
      <bottom style="thin">
        <color indexed="8"/>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ck">
        <color indexed="64"/>
      </right>
      <top style="thick">
        <color indexed="64"/>
      </top>
      <bottom/>
      <diagonal/>
    </border>
    <border>
      <left/>
      <right/>
      <top style="thick">
        <color indexed="64"/>
      </top>
      <bottom/>
      <diagonal/>
    </border>
    <border>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thin">
        <color indexed="64"/>
      </right>
      <top/>
      <bottom style="thick">
        <color indexed="64"/>
      </bottom>
      <diagonal/>
    </border>
    <border>
      <left/>
      <right/>
      <top/>
      <bottom style="thick">
        <color indexed="64"/>
      </bottom>
      <diagonal/>
    </border>
    <border>
      <left style="thin">
        <color indexed="64"/>
      </left>
      <right style="thick">
        <color indexed="64"/>
      </right>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medium">
        <color indexed="64"/>
      </left>
      <right style="thin">
        <color indexed="64"/>
      </right>
      <top style="thick">
        <color indexed="64"/>
      </top>
      <bottom style="thick">
        <color indexed="64"/>
      </bottom>
      <diagonal/>
    </border>
    <border>
      <left style="thin">
        <color indexed="64"/>
      </left>
      <right/>
      <top/>
      <bottom style="thick">
        <color indexed="64"/>
      </bottom>
      <diagonal/>
    </border>
    <border>
      <left style="thin">
        <color indexed="64"/>
      </left>
      <right style="thin">
        <color indexed="64"/>
      </right>
      <top/>
      <bottom style="thick">
        <color indexed="64"/>
      </bottom>
      <diagonal/>
    </border>
    <border>
      <left/>
      <right style="thick">
        <color indexed="64"/>
      </right>
      <top/>
      <bottom style="thick">
        <color indexed="64"/>
      </bottom>
      <diagonal/>
    </border>
    <border>
      <left/>
      <right style="thin">
        <color indexed="64"/>
      </right>
      <top/>
      <bottom style="thick">
        <color indexed="64"/>
      </bottom>
      <diagonal/>
    </border>
    <border>
      <left style="medium">
        <color indexed="64"/>
      </left>
      <right style="thin">
        <color indexed="64"/>
      </right>
      <top/>
      <bottom style="thick">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n">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auto="1"/>
      </right>
      <top style="thin">
        <color indexed="64"/>
      </top>
      <bottom/>
      <diagonal/>
    </border>
    <border>
      <left/>
      <right style="thin">
        <color auto="1"/>
      </right>
      <top style="thin">
        <color indexed="64"/>
      </top>
      <bottom/>
      <diagonal/>
    </border>
    <border>
      <left style="thin">
        <color indexed="64"/>
      </left>
      <right style="thin">
        <color auto="1"/>
      </right>
      <top style="thin">
        <color indexed="8"/>
      </top>
      <bottom/>
      <diagonal/>
    </border>
    <border>
      <left/>
      <right style="thin">
        <color indexed="64"/>
      </right>
      <top/>
      <bottom/>
      <diagonal/>
    </border>
    <border>
      <left/>
      <right style="dashDot">
        <color indexed="64"/>
      </right>
      <top/>
      <bottom style="thin">
        <color indexed="64"/>
      </bottom>
      <diagonal/>
    </border>
    <border>
      <left style="thin">
        <color indexed="64"/>
      </left>
      <right style="dashDot">
        <color indexed="64"/>
      </right>
      <top style="thin">
        <color indexed="64"/>
      </top>
      <bottom/>
      <diagonal/>
    </border>
    <border>
      <left/>
      <right style="dashed">
        <color indexed="64"/>
      </right>
      <top style="thin">
        <color indexed="64"/>
      </top>
      <bottom/>
      <diagonal/>
    </border>
    <border>
      <left/>
      <right style="dashed">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dashDot">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bottom style="thin">
        <color indexed="64"/>
      </bottom>
      <diagonal/>
    </border>
    <border>
      <left style="medium">
        <color indexed="64"/>
      </left>
      <right style="medium">
        <color indexed="64"/>
      </right>
      <top style="medium">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s>
  <cellStyleXfs count="4">
    <xf numFmtId="0" fontId="0" fillId="0" borderId="0"/>
    <xf numFmtId="0" fontId="1" fillId="0" borderId="0">
      <alignment vertical="center"/>
    </xf>
    <xf numFmtId="0" fontId="14" fillId="0" borderId="0"/>
    <xf numFmtId="0" fontId="26" fillId="0" borderId="0">
      <alignment vertical="top"/>
      <protection locked="0"/>
    </xf>
  </cellStyleXfs>
  <cellXfs count="387">
    <xf numFmtId="0" fontId="0" fillId="0" borderId="0" xfId="0"/>
    <xf numFmtId="0" fontId="3" fillId="0" borderId="0" xfId="1" applyFont="1" applyAlignment="1">
      <alignment vertical="center"/>
    </xf>
    <xf numFmtId="0" fontId="3" fillId="0" borderId="0" xfId="1" applyFont="1" applyAlignment="1">
      <alignment horizontal="right" vertical="center"/>
    </xf>
    <xf numFmtId="0" fontId="4" fillId="0" borderId="0" xfId="1" applyFont="1" applyAlignment="1">
      <alignment vertical="center"/>
    </xf>
    <xf numFmtId="0" fontId="9" fillId="0" borderId="0" xfId="1" applyFont="1" applyAlignment="1">
      <alignment vertical="center"/>
    </xf>
    <xf numFmtId="0" fontId="10" fillId="0" borderId="8" xfId="1" applyFont="1" applyBorder="1" applyAlignment="1">
      <alignment vertical="center"/>
    </xf>
    <xf numFmtId="0" fontId="8" fillId="0" borderId="6" xfId="1" applyFont="1" applyBorder="1" applyAlignment="1">
      <alignment vertical="center"/>
    </xf>
    <xf numFmtId="0" fontId="8" fillId="0" borderId="1" xfId="1" applyFont="1" applyBorder="1" applyAlignment="1">
      <alignment vertical="center"/>
    </xf>
    <xf numFmtId="0" fontId="8" fillId="0" borderId="0" xfId="1" applyFont="1" applyAlignment="1">
      <alignment vertical="center"/>
    </xf>
    <xf numFmtId="0" fontId="8" fillId="0" borderId="6" xfId="1" applyFont="1" applyBorder="1" applyAlignment="1">
      <alignment vertical="center" shrinkToFit="1"/>
    </xf>
    <xf numFmtId="0" fontId="8" fillId="0" borderId="0" xfId="1" applyFont="1" applyAlignment="1">
      <alignment vertical="center" shrinkToFit="1"/>
    </xf>
    <xf numFmtId="0" fontId="7" fillId="0" borderId="8" xfId="1" applyFont="1" applyBorder="1" applyAlignment="1">
      <alignment vertical="center" wrapText="1"/>
    </xf>
    <xf numFmtId="0" fontId="10" fillId="0" borderId="28" xfId="1" applyFont="1" applyBorder="1" applyAlignment="1">
      <alignment vertical="center" wrapText="1"/>
    </xf>
    <xf numFmtId="0" fontId="7" fillId="0" borderId="29" xfId="1" applyFont="1" applyBorder="1" applyAlignment="1">
      <alignment vertical="center" wrapText="1"/>
    </xf>
    <xf numFmtId="0" fontId="7" fillId="0" borderId="30" xfId="1" applyFont="1" applyBorder="1" applyAlignment="1">
      <alignment vertical="center" wrapText="1"/>
    </xf>
    <xf numFmtId="0" fontId="2" fillId="0" borderId="6" xfId="1" applyFont="1" applyBorder="1" applyAlignment="1">
      <alignment vertical="center" wrapText="1"/>
    </xf>
    <xf numFmtId="0" fontId="2" fillId="0" borderId="0" xfId="1" applyFont="1" applyAlignment="1">
      <alignment vertical="center" wrapText="1"/>
    </xf>
    <xf numFmtId="0" fontId="2" fillId="0" borderId="0" xfId="1" applyFont="1" applyAlignment="1">
      <alignment vertical="center" shrinkToFit="1"/>
    </xf>
    <xf numFmtId="0" fontId="2" fillId="0" borderId="31" xfId="1" applyFont="1" applyBorder="1" applyAlignment="1">
      <alignment horizontal="left" vertical="center"/>
    </xf>
    <xf numFmtId="0" fontId="2" fillId="0" borderId="1" xfId="1" applyFont="1" applyBorder="1" applyAlignment="1">
      <alignment horizontal="left" vertical="center"/>
    </xf>
    <xf numFmtId="164" fontId="2" fillId="0" borderId="1" xfId="1" applyNumberFormat="1" applyFont="1" applyBorder="1" applyAlignment="1">
      <alignment horizontal="center" vertical="center"/>
    </xf>
    <xf numFmtId="0" fontId="2" fillId="0" borderId="19" xfId="1" applyFont="1" applyBorder="1" applyAlignment="1">
      <alignment horizontal="center" vertical="center"/>
    </xf>
    <xf numFmtId="0" fontId="2" fillId="0" borderId="1" xfId="1" applyFont="1" applyBorder="1" applyAlignment="1">
      <alignment vertical="top" wrapText="1"/>
    </xf>
    <xf numFmtId="165" fontId="2" fillId="0" borderId="1" xfId="1" applyNumberFormat="1" applyFont="1" applyBorder="1" applyAlignment="1">
      <alignment vertical="center" shrinkToFit="1"/>
    </xf>
    <xf numFmtId="0" fontId="2" fillId="0" borderId="1" xfId="1" applyFont="1" applyBorder="1" applyAlignment="1">
      <alignment vertical="center" shrinkToFit="1"/>
    </xf>
    <xf numFmtId="0" fontId="12" fillId="0" borderId="32" xfId="1" applyFont="1" applyBorder="1" applyAlignment="1">
      <alignment vertical="center"/>
    </xf>
    <xf numFmtId="0" fontId="7" fillId="0" borderId="2" xfId="1" applyFont="1" applyBorder="1" applyAlignment="1">
      <alignment horizontal="center" vertical="center"/>
    </xf>
    <xf numFmtId="0" fontId="7" fillId="0" borderId="32" xfId="1" applyFont="1" applyBorder="1" applyAlignment="1">
      <alignment horizontal="center" vertical="center"/>
    </xf>
    <xf numFmtId="0" fontId="12" fillId="0" borderId="33" xfId="1" applyFont="1" applyBorder="1" applyAlignment="1">
      <alignment horizontal="center" vertical="center" shrinkToFit="1"/>
    </xf>
    <xf numFmtId="0" fontId="4" fillId="0" borderId="9" xfId="1" applyFont="1" applyBorder="1" applyAlignment="1">
      <alignment horizontal="right" vertical="center"/>
    </xf>
    <xf numFmtId="0" fontId="4" fillId="0" borderId="30" xfId="1" applyFont="1" applyBorder="1" applyAlignment="1">
      <alignment horizontal="center" vertical="center" shrinkToFit="1"/>
    </xf>
    <xf numFmtId="0" fontId="4" fillId="2" borderId="30" xfId="1" applyFont="1" applyFill="1" applyBorder="1" applyAlignment="1" applyProtection="1">
      <alignment horizontal="center" vertical="center" shrinkToFit="1"/>
      <protection locked="0"/>
    </xf>
    <xf numFmtId="0" fontId="10" fillId="0" borderId="28" xfId="1" applyFont="1" applyBorder="1" applyAlignment="1">
      <alignment vertical="center"/>
    </xf>
    <xf numFmtId="0" fontId="10" fillId="0" borderId="29" xfId="1" applyFont="1" applyBorder="1" applyAlignment="1">
      <alignment vertical="center"/>
    </xf>
    <xf numFmtId="2" fontId="2" fillId="0" borderId="0" xfId="1" applyNumberFormat="1" applyFont="1" applyAlignment="1">
      <alignment vertical="center"/>
    </xf>
    <xf numFmtId="0" fontId="12" fillId="0" borderId="34" xfId="1" applyFont="1" applyBorder="1" applyAlignment="1">
      <alignment horizontal="center" vertical="center" shrinkToFit="1"/>
    </xf>
    <xf numFmtId="0" fontId="4" fillId="0" borderId="1" xfId="1" applyFont="1" applyBorder="1" applyAlignment="1">
      <alignment vertical="center"/>
    </xf>
    <xf numFmtId="0" fontId="4" fillId="0" borderId="1" xfId="1" applyFont="1" applyBorder="1" applyAlignment="1">
      <alignment horizontal="right" vertical="center"/>
    </xf>
    <xf numFmtId="0" fontId="4" fillId="0" borderId="1" xfId="1" applyFont="1" applyBorder="1" applyAlignment="1">
      <alignment horizontal="center" vertical="center"/>
    </xf>
    <xf numFmtId="0" fontId="4" fillId="0" borderId="19" xfId="1" applyFont="1" applyBorder="1" applyAlignment="1">
      <alignment horizontal="right" vertical="center"/>
    </xf>
    <xf numFmtId="0" fontId="13" fillId="0" borderId="0" xfId="0" applyFont="1"/>
    <xf numFmtId="0" fontId="12" fillId="0" borderId="35" xfId="1" applyFont="1" applyBorder="1" applyAlignment="1">
      <alignment horizontal="center" vertical="center" shrinkToFit="1"/>
    </xf>
    <xf numFmtId="0" fontId="4" fillId="0" borderId="6" xfId="1" applyFont="1" applyBorder="1" applyAlignment="1">
      <alignment vertical="center"/>
    </xf>
    <xf numFmtId="0" fontId="4" fillId="0" borderId="6" xfId="1" applyFont="1" applyBorder="1" applyAlignment="1">
      <alignment horizontal="center" vertical="center"/>
    </xf>
    <xf numFmtId="0" fontId="4" fillId="0" borderId="18" xfId="1" applyFont="1" applyBorder="1" applyAlignment="1">
      <alignment horizontal="right" vertical="center"/>
    </xf>
    <xf numFmtId="0" fontId="4" fillId="0" borderId="36" xfId="1" applyFont="1" applyBorder="1" applyAlignment="1">
      <alignment horizontal="center" vertical="center" shrinkToFit="1"/>
    </xf>
    <xf numFmtId="0" fontId="4" fillId="2" borderId="36" xfId="1" applyFont="1" applyFill="1" applyBorder="1" applyAlignment="1" applyProtection="1">
      <alignment horizontal="center" vertical="center" shrinkToFit="1"/>
      <protection locked="0"/>
    </xf>
    <xf numFmtId="0" fontId="12" fillId="0" borderId="37" xfId="1" applyFont="1" applyBorder="1" applyAlignment="1">
      <alignment horizontal="center" vertical="center" shrinkToFit="1"/>
    </xf>
    <xf numFmtId="0" fontId="4" fillId="0" borderId="29" xfId="1" applyFont="1" applyBorder="1" applyAlignment="1">
      <alignment vertical="center"/>
    </xf>
    <xf numFmtId="0" fontId="4" fillId="0" borderId="29" xfId="1" applyFont="1" applyBorder="1" applyAlignment="1">
      <alignment horizontal="right" vertical="center"/>
    </xf>
    <xf numFmtId="0" fontId="4" fillId="0" borderId="29" xfId="1" applyFont="1" applyBorder="1" applyAlignment="1">
      <alignment horizontal="center" vertical="center"/>
    </xf>
    <xf numFmtId="0" fontId="4" fillId="0" borderId="29" xfId="1" applyFont="1" applyBorder="1" applyAlignment="1">
      <alignment horizontal="left" vertical="center"/>
    </xf>
    <xf numFmtId="0" fontId="4" fillId="0" borderId="30" xfId="1" applyFont="1" applyBorder="1" applyAlignment="1">
      <alignment horizontal="right" vertical="center"/>
    </xf>
    <xf numFmtId="0" fontId="2" fillId="0" borderId="0" xfId="1" applyFont="1" applyAlignment="1">
      <alignment horizontal="center" vertical="center" shrinkToFit="1"/>
    </xf>
    <xf numFmtId="0" fontId="4" fillId="0" borderId="0" xfId="1" applyFont="1" applyAlignment="1">
      <alignment vertical="center" shrinkToFit="1"/>
    </xf>
    <xf numFmtId="0" fontId="12" fillId="0" borderId="8" xfId="1" applyFont="1" applyBorder="1" applyAlignment="1">
      <alignment vertical="center" shrinkToFit="1"/>
    </xf>
    <xf numFmtId="0" fontId="12" fillId="0" borderId="0" xfId="1" applyFont="1" applyAlignment="1">
      <alignment vertical="center" shrinkToFit="1"/>
    </xf>
    <xf numFmtId="0" fontId="12" fillId="0" borderId="1" xfId="1" applyFont="1" applyBorder="1" applyAlignment="1">
      <alignment vertical="center" shrinkToFit="1"/>
    </xf>
    <xf numFmtId="0" fontId="12" fillId="0" borderId="0" xfId="1" applyFont="1" applyAlignment="1">
      <alignment vertical="center"/>
    </xf>
    <xf numFmtId="0" fontId="10" fillId="0" borderId="8" xfId="1" applyFont="1" applyBorder="1" applyAlignment="1">
      <alignment horizontal="left" vertical="center"/>
    </xf>
    <xf numFmtId="0" fontId="10" fillId="0" borderId="9" xfId="1" applyFont="1" applyBorder="1" applyAlignment="1">
      <alignment vertical="center"/>
    </xf>
    <xf numFmtId="0" fontId="12" fillId="0" borderId="31" xfId="1" applyFont="1" applyBorder="1" applyAlignment="1">
      <alignment vertical="center"/>
    </xf>
    <xf numFmtId="0" fontId="12" fillId="0" borderId="1" xfId="1" applyFont="1" applyBorder="1" applyAlignment="1">
      <alignment vertical="center"/>
    </xf>
    <xf numFmtId="0" fontId="12" fillId="0" borderId="19" xfId="1" applyFont="1" applyBorder="1" applyAlignment="1">
      <alignment vertical="center"/>
    </xf>
    <xf numFmtId="0" fontId="7" fillId="0" borderId="0" xfId="1" applyFont="1" applyAlignment="1">
      <alignment horizontal="left" vertical="center"/>
    </xf>
    <xf numFmtId="164" fontId="7" fillId="0" borderId="0" xfId="1" applyNumberFormat="1" applyFont="1" applyAlignment="1">
      <alignment horizontal="right" vertical="center"/>
    </xf>
    <xf numFmtId="164" fontId="7" fillId="0" borderId="0" xfId="1" applyNumberFormat="1" applyFont="1" applyAlignment="1">
      <alignment horizontal="left" vertical="center"/>
    </xf>
    <xf numFmtId="164" fontId="10" fillId="0" borderId="0" xfId="1" applyNumberFormat="1" applyFont="1" applyAlignment="1">
      <alignment vertical="center"/>
    </xf>
    <xf numFmtId="164" fontId="4" fillId="0" borderId="0" xfId="1" applyNumberFormat="1" applyFont="1" applyAlignment="1">
      <alignment horizontal="right" vertical="center"/>
    </xf>
    <xf numFmtId="164" fontId="4" fillId="0" borderId="0" xfId="1" applyNumberFormat="1" applyFont="1" applyAlignment="1">
      <alignment horizontal="left" vertical="center"/>
    </xf>
    <xf numFmtId="164" fontId="4" fillId="0" borderId="0" xfId="1" applyNumberFormat="1" applyFont="1" applyAlignment="1">
      <alignment vertical="center"/>
    </xf>
    <xf numFmtId="0" fontId="14" fillId="0" borderId="0" xfId="2"/>
    <xf numFmtId="0" fontId="14" fillId="0" borderId="0" xfId="2" applyAlignment="1">
      <alignment horizontal="center"/>
    </xf>
    <xf numFmtId="0" fontId="14" fillId="0" borderId="32" xfId="2" applyBorder="1" applyAlignment="1">
      <alignment vertical="center"/>
    </xf>
    <xf numFmtId="0" fontId="16" fillId="0" borderId="0" xfId="2" applyFont="1"/>
    <xf numFmtId="0" fontId="17" fillId="0" borderId="0" xfId="2" applyFont="1"/>
    <xf numFmtId="0" fontId="18" fillId="0" borderId="44" xfId="2" applyFont="1" applyBorder="1" applyAlignment="1">
      <alignment horizontal="centerContinuous"/>
    </xf>
    <xf numFmtId="0" fontId="18" fillId="0" borderId="45" xfId="2" applyFont="1" applyBorder="1" applyAlignment="1">
      <alignment horizontal="center"/>
    </xf>
    <xf numFmtId="0" fontId="18" fillId="0" borderId="46" xfId="2" applyFont="1" applyBorder="1" applyAlignment="1">
      <alignment horizontal="centerContinuous"/>
    </xf>
    <xf numFmtId="0" fontId="18" fillId="0" borderId="47" xfId="2" applyFont="1" applyBorder="1" applyAlignment="1">
      <alignment horizontal="centerContinuous"/>
    </xf>
    <xf numFmtId="0" fontId="19" fillId="0" borderId="48" xfId="2" applyFont="1" applyBorder="1"/>
    <xf numFmtId="0" fontId="20" fillId="0" borderId="53" xfId="2" applyFont="1" applyBorder="1" applyAlignment="1">
      <alignment horizontal="center" vertical="center" textRotation="90"/>
    </xf>
    <xf numFmtId="0" fontId="20" fillId="0" borderId="54" xfId="2" applyFont="1" applyBorder="1" applyAlignment="1">
      <alignment horizontal="center" vertical="center" textRotation="90"/>
    </xf>
    <xf numFmtId="0" fontId="20" fillId="0" borderId="55" xfId="2" applyFont="1" applyBorder="1" applyAlignment="1">
      <alignment horizontal="center" vertical="center" textRotation="90"/>
    </xf>
    <xf numFmtId="0" fontId="20" fillId="0" borderId="56" xfId="2" applyFont="1" applyBorder="1" applyAlignment="1">
      <alignment horizontal="center" vertical="center" textRotation="90"/>
    </xf>
    <xf numFmtId="0" fontId="20" fillId="0" borderId="57" xfId="2" applyFont="1" applyBorder="1" applyAlignment="1">
      <alignment horizontal="center" vertical="center" textRotation="90" wrapText="1"/>
    </xf>
    <xf numFmtId="0" fontId="20" fillId="0" borderId="58" xfId="2" applyFont="1" applyBorder="1" applyAlignment="1">
      <alignment horizontal="center" vertical="center" textRotation="90" wrapText="1"/>
    </xf>
    <xf numFmtId="166" fontId="20" fillId="0" borderId="57" xfId="2" applyNumberFormat="1" applyFont="1" applyBorder="1" applyAlignment="1">
      <alignment horizontal="center" vertical="center" textRotation="90"/>
    </xf>
    <xf numFmtId="166" fontId="20" fillId="0" borderId="59" xfId="2" applyNumberFormat="1" applyFont="1" applyBorder="1" applyAlignment="1">
      <alignment horizontal="center" vertical="center" textRotation="90"/>
    </xf>
    <xf numFmtId="0" fontId="20" fillId="0" borderId="60" xfId="2" applyFont="1" applyBorder="1" applyAlignment="1">
      <alignment horizontal="center" vertical="center" textRotation="90" wrapText="1"/>
    </xf>
    <xf numFmtId="0" fontId="14" fillId="0" borderId="53" xfId="2" applyBorder="1"/>
    <xf numFmtId="0" fontId="14" fillId="0" borderId="54" xfId="2" applyBorder="1" applyAlignment="1">
      <alignment horizontal="center"/>
    </xf>
    <xf numFmtId="0" fontId="14" fillId="0" borderId="55" xfId="2" applyBorder="1"/>
    <xf numFmtId="0" fontId="21" fillId="0" borderId="53" xfId="2" applyFont="1" applyBorder="1" applyAlignment="1">
      <alignment horizontal="center" vertical="center" wrapText="1"/>
    </xf>
    <xf numFmtId="0" fontId="21" fillId="0" borderId="61" xfId="2" applyFont="1" applyBorder="1" applyAlignment="1">
      <alignment horizontal="center" vertical="center" wrapText="1"/>
    </xf>
    <xf numFmtId="0" fontId="18" fillId="0" borderId="62" xfId="2" applyFont="1" applyBorder="1" applyAlignment="1">
      <alignment horizontal="center" vertical="center" wrapText="1"/>
    </xf>
    <xf numFmtId="1" fontId="18" fillId="0" borderId="63" xfId="2" applyNumberFormat="1" applyFont="1" applyBorder="1" applyAlignment="1" applyProtection="1">
      <alignment horizontal="center" vertical="center" wrapText="1"/>
      <protection locked="0"/>
    </xf>
    <xf numFmtId="0" fontId="21" fillId="0" borderId="62" xfId="2" quotePrefix="1" applyFont="1" applyBorder="1" applyAlignment="1">
      <alignment horizontal="center" vertical="center" wrapText="1"/>
    </xf>
    <xf numFmtId="0" fontId="21" fillId="0" borderId="62" xfId="2" applyFont="1" applyBorder="1" applyAlignment="1">
      <alignment horizontal="center" vertical="center" wrapText="1"/>
    </xf>
    <xf numFmtId="0" fontId="21" fillId="0" borderId="64" xfId="2" applyFont="1" applyBorder="1" applyAlignment="1">
      <alignment horizontal="center" vertical="center" wrapText="1"/>
    </xf>
    <xf numFmtId="1" fontId="21" fillId="0" borderId="61" xfId="2" applyNumberFormat="1" applyFont="1" applyBorder="1" applyAlignment="1">
      <alignment horizontal="center" vertical="center" wrapText="1"/>
    </xf>
    <xf numFmtId="9" fontId="21" fillId="0" borderId="65" xfId="2" applyNumberFormat="1" applyFont="1" applyBorder="1" applyAlignment="1" applyProtection="1">
      <alignment horizontal="center" vertical="center" wrapText="1"/>
      <protection locked="0"/>
    </xf>
    <xf numFmtId="1" fontId="21" fillId="0" borderId="62" xfId="2" applyNumberFormat="1" applyFont="1" applyBorder="1" applyAlignment="1" applyProtection="1">
      <alignment horizontal="center" vertical="center" wrapText="1"/>
      <protection locked="0"/>
    </xf>
    <xf numFmtId="167" fontId="21" fillId="0" borderId="62" xfId="2" applyNumberFormat="1" applyFont="1" applyBorder="1" applyAlignment="1" applyProtection="1">
      <alignment horizontal="center" vertical="center" wrapText="1"/>
      <protection locked="0"/>
    </xf>
    <xf numFmtId="1" fontId="21" fillId="0" borderId="57" xfId="2" applyNumberFormat="1" applyFont="1" applyBorder="1" applyAlignment="1" applyProtection="1">
      <alignment horizontal="center" vertical="center" wrapText="1"/>
      <protection locked="0"/>
    </xf>
    <xf numFmtId="0" fontId="21" fillId="4" borderId="58" xfId="2" applyFont="1" applyFill="1" applyBorder="1" applyAlignment="1" applyProtection="1">
      <alignment horizontal="center" vertical="center" wrapText="1"/>
      <protection locked="0"/>
    </xf>
    <xf numFmtId="0" fontId="22" fillId="0" borderId="0" xfId="2" applyFont="1" applyAlignment="1">
      <alignment horizontal="center" vertical="center" wrapText="1"/>
    </xf>
    <xf numFmtId="1" fontId="21" fillId="0" borderId="65" xfId="2" applyNumberFormat="1" applyFont="1" applyBorder="1" applyAlignment="1" applyProtection="1">
      <alignment horizontal="center" vertical="center" wrapText="1"/>
      <protection locked="0"/>
    </xf>
    <xf numFmtId="0" fontId="21" fillId="4" borderId="55" xfId="2" applyFont="1" applyFill="1" applyBorder="1" applyAlignment="1" applyProtection="1">
      <alignment horizontal="center" vertical="center" wrapText="1"/>
      <protection locked="0"/>
    </xf>
    <xf numFmtId="2" fontId="21" fillId="0" borderId="61" xfId="2" applyNumberFormat="1" applyFont="1" applyBorder="1" applyAlignment="1">
      <alignment horizontal="center" vertical="center" wrapText="1"/>
    </xf>
    <xf numFmtId="2" fontId="21" fillId="0" borderId="62" xfId="2" applyNumberFormat="1" applyFont="1" applyBorder="1" applyAlignment="1" applyProtection="1">
      <alignment horizontal="center" vertical="center" wrapText="1"/>
      <protection locked="0"/>
    </xf>
    <xf numFmtId="168" fontId="21" fillId="0" borderId="62" xfId="2" applyNumberFormat="1" applyFont="1" applyBorder="1" applyAlignment="1" applyProtection="1">
      <alignment horizontal="center" vertical="center" wrapText="1"/>
      <protection locked="0"/>
    </xf>
    <xf numFmtId="1" fontId="21" fillId="0" borderId="64" xfId="2" applyNumberFormat="1" applyFont="1" applyBorder="1" applyAlignment="1">
      <alignment horizontal="center" vertical="center" wrapText="1"/>
    </xf>
    <xf numFmtId="169" fontId="21" fillId="0" borderId="61" xfId="2" applyNumberFormat="1" applyFont="1" applyBorder="1" applyAlignment="1">
      <alignment horizontal="center" vertical="center" wrapText="1"/>
    </xf>
    <xf numFmtId="169" fontId="21" fillId="0" borderId="62" xfId="2" applyNumberFormat="1" applyFont="1" applyBorder="1" applyAlignment="1" applyProtection="1">
      <alignment horizontal="center" vertical="center" wrapText="1"/>
      <protection locked="0"/>
    </xf>
    <xf numFmtId="168" fontId="21" fillId="0" borderId="61" xfId="2" applyNumberFormat="1" applyFont="1" applyBorder="1" applyAlignment="1">
      <alignment horizontal="center" vertical="center" wrapText="1"/>
    </xf>
    <xf numFmtId="2" fontId="21" fillId="0" borderId="62" xfId="2" quotePrefix="1" applyNumberFormat="1" applyFont="1" applyBorder="1" applyAlignment="1">
      <alignment horizontal="center" vertical="center" wrapText="1"/>
    </xf>
    <xf numFmtId="0" fontId="22" fillId="0" borderId="0" xfId="2" quotePrefix="1" applyFont="1" applyAlignment="1">
      <alignment horizontal="center" vertical="center" wrapText="1"/>
    </xf>
    <xf numFmtId="168" fontId="21" fillId="4" borderId="62" xfId="2" applyNumberFormat="1" applyFont="1" applyFill="1" applyBorder="1" applyAlignment="1" applyProtection="1">
      <alignment horizontal="center" vertical="center" wrapText="1"/>
      <protection locked="0"/>
    </xf>
    <xf numFmtId="169" fontId="21" fillId="4" borderId="62" xfId="2" applyNumberFormat="1" applyFont="1" applyFill="1" applyBorder="1" applyAlignment="1" applyProtection="1">
      <alignment horizontal="center" vertical="center" wrapText="1"/>
      <protection locked="0"/>
    </xf>
    <xf numFmtId="2" fontId="21" fillId="4" borderId="62" xfId="2" applyNumberFormat="1" applyFont="1" applyFill="1" applyBorder="1" applyAlignment="1" applyProtection="1">
      <alignment horizontal="center" vertical="center" wrapText="1"/>
      <protection locked="0"/>
    </xf>
    <xf numFmtId="0" fontId="14" fillId="0" borderId="0" xfId="2" applyAlignment="1">
      <alignment horizontal="center" vertical="center" wrapText="1"/>
    </xf>
    <xf numFmtId="167" fontId="21" fillId="0" borderId="61" xfId="2" applyNumberFormat="1" applyFont="1" applyBorder="1" applyAlignment="1">
      <alignment horizontal="center" vertical="center" wrapText="1"/>
    </xf>
    <xf numFmtId="166" fontId="21" fillId="4" borderId="62" xfId="2" applyNumberFormat="1" applyFont="1" applyFill="1" applyBorder="1" applyAlignment="1" applyProtection="1">
      <alignment horizontal="center" vertical="center" wrapText="1"/>
      <protection locked="0"/>
    </xf>
    <xf numFmtId="2" fontId="21" fillId="0" borderId="62" xfId="2" applyNumberFormat="1" applyFont="1" applyBorder="1" applyAlignment="1">
      <alignment horizontal="center" vertical="center" wrapText="1"/>
    </xf>
    <xf numFmtId="167" fontId="21" fillId="0" borderId="62" xfId="2" applyNumberFormat="1" applyFont="1" applyBorder="1" applyAlignment="1">
      <alignment horizontal="center" vertical="center" wrapText="1"/>
    </xf>
    <xf numFmtId="0" fontId="21" fillId="0" borderId="0" xfId="2" quotePrefix="1" applyFont="1" applyAlignment="1">
      <alignment horizontal="center" vertical="center" wrapText="1"/>
    </xf>
    <xf numFmtId="0" fontId="21" fillId="0" borderId="0" xfId="2" applyFont="1" applyAlignment="1">
      <alignment horizontal="center" vertical="center" wrapText="1"/>
    </xf>
    <xf numFmtId="168" fontId="21" fillId="4" borderId="62" xfId="2" quotePrefix="1" applyNumberFormat="1" applyFont="1" applyFill="1" applyBorder="1" applyAlignment="1" applyProtection="1">
      <alignment horizontal="center" vertical="center" wrapText="1"/>
      <protection locked="0"/>
    </xf>
    <xf numFmtId="1" fontId="21" fillId="4" borderId="62" xfId="2" applyNumberFormat="1" applyFont="1" applyFill="1" applyBorder="1" applyAlignment="1" applyProtection="1">
      <alignment horizontal="center" vertical="center" wrapText="1"/>
      <protection locked="0"/>
    </xf>
    <xf numFmtId="0" fontId="18" fillId="0" borderId="0" xfId="2" applyFont="1" applyAlignment="1">
      <alignment horizontal="center" vertical="center" wrapText="1"/>
    </xf>
    <xf numFmtId="1" fontId="18" fillId="0" borderId="0" xfId="2" applyNumberFormat="1" applyFont="1" applyAlignment="1" applyProtection="1">
      <alignment horizontal="center" vertical="center" wrapText="1"/>
      <protection locked="0"/>
    </xf>
    <xf numFmtId="1" fontId="21" fillId="0" borderId="0" xfId="2" applyNumberFormat="1" applyFont="1" applyAlignment="1" applyProtection="1">
      <alignment horizontal="center" vertical="center" wrapText="1"/>
      <protection locked="0"/>
    </xf>
    <xf numFmtId="167" fontId="21" fillId="0" borderId="0" xfId="2" applyNumberFormat="1" applyFont="1" applyAlignment="1" applyProtection="1">
      <alignment horizontal="center" vertical="center" wrapText="1"/>
      <protection locked="0"/>
    </xf>
    <xf numFmtId="0" fontId="21" fillId="0" borderId="0" xfId="2" applyFont="1" applyAlignment="1" applyProtection="1">
      <alignment horizontal="center" vertical="center" wrapText="1"/>
      <protection locked="0"/>
    </xf>
    <xf numFmtId="3" fontId="21" fillId="0" borderId="0" xfId="2" applyNumberFormat="1" applyFont="1" applyAlignment="1">
      <alignment horizontal="center" vertical="center" wrapText="1"/>
    </xf>
    <xf numFmtId="0" fontId="23" fillId="0" borderId="0" xfId="2" applyFont="1"/>
    <xf numFmtId="0" fontId="23" fillId="0" borderId="0" xfId="2" applyFont="1" applyAlignment="1">
      <alignment horizontal="center"/>
    </xf>
    <xf numFmtId="0" fontId="18" fillId="0" borderId="0" xfId="2" applyFont="1" applyAlignment="1">
      <alignment horizontal="left" vertical="top"/>
    </xf>
    <xf numFmtId="0" fontId="23" fillId="0" borderId="0" xfId="2" applyFont="1" applyAlignment="1">
      <alignment horizontal="center" vertical="top"/>
    </xf>
    <xf numFmtId="1" fontId="14" fillId="0" borderId="0" xfId="2" applyNumberFormat="1"/>
    <xf numFmtId="167" fontId="14" fillId="0" borderId="0" xfId="2" applyNumberFormat="1"/>
    <xf numFmtId="0" fontId="20" fillId="0" borderId="0" xfId="2" applyFont="1" applyAlignment="1">
      <alignment horizontal="right" vertical="top"/>
    </xf>
    <xf numFmtId="0" fontId="20" fillId="0" borderId="0" xfId="2" applyFont="1" applyAlignment="1">
      <alignment horizontal="center" vertical="top"/>
    </xf>
    <xf numFmtId="0" fontId="14" fillId="0" borderId="49" xfId="2" applyBorder="1"/>
    <xf numFmtId="0" fontId="23" fillId="0" borderId="50" xfId="2" applyFont="1" applyBorder="1" applyAlignment="1" applyProtection="1">
      <alignment horizontal="right" vertical="top"/>
      <protection locked="0"/>
    </xf>
    <xf numFmtId="167" fontId="23" fillId="0" borderId="44" xfId="2" applyNumberFormat="1" applyFont="1" applyBorder="1" applyAlignment="1">
      <alignment horizontal="right" wrapText="1"/>
    </xf>
    <xf numFmtId="167" fontId="23" fillId="0" borderId="66" xfId="2" applyNumberFormat="1" applyFont="1" applyBorder="1" applyAlignment="1">
      <alignment horizontal="right" wrapText="1"/>
    </xf>
    <xf numFmtId="167" fontId="23" fillId="0" borderId="68" xfId="2" applyNumberFormat="1" applyFont="1" applyBorder="1" applyAlignment="1">
      <alignment horizontal="right" wrapText="1"/>
    </xf>
    <xf numFmtId="167" fontId="23" fillId="0" borderId="0" xfId="2" applyNumberFormat="1" applyFont="1" applyAlignment="1">
      <alignment horizontal="right" wrapText="1"/>
    </xf>
    <xf numFmtId="0" fontId="26" fillId="0" borderId="0" xfId="3" applyAlignment="1" applyProtection="1"/>
    <xf numFmtId="0" fontId="4" fillId="0" borderId="1" xfId="1" applyFont="1" applyBorder="1" applyAlignment="1">
      <alignment horizontal="left" vertical="center"/>
    </xf>
    <xf numFmtId="0" fontId="4" fillId="0" borderId="6" xfId="1" applyFont="1" applyBorder="1" applyAlignment="1">
      <alignment horizontal="right" vertical="center"/>
    </xf>
    <xf numFmtId="0" fontId="4" fillId="0" borderId="6" xfId="1" applyFont="1" applyBorder="1" applyAlignment="1">
      <alignment horizontal="left" vertical="center"/>
    </xf>
    <xf numFmtId="0" fontId="10" fillId="0" borderId="10" xfId="1" applyFont="1" applyBorder="1" applyAlignment="1" applyProtection="1">
      <alignment horizontal="right" vertical="center"/>
      <protection locked="0"/>
    </xf>
    <xf numFmtId="0" fontId="10" fillId="0" borderId="14" xfId="1" applyFont="1" applyBorder="1" applyAlignment="1" applyProtection="1">
      <alignment horizontal="right" vertical="center"/>
      <protection locked="0"/>
    </xf>
    <xf numFmtId="0" fontId="10" fillId="2" borderId="15" xfId="1" applyFont="1" applyFill="1" applyBorder="1" applyAlignment="1" applyProtection="1">
      <alignment horizontal="left" vertical="center"/>
      <protection locked="0"/>
    </xf>
    <xf numFmtId="0" fontId="10" fillId="2" borderId="11" xfId="1" applyFont="1" applyFill="1" applyBorder="1" applyAlignment="1" applyProtection="1">
      <alignment horizontal="left" vertical="center"/>
      <protection locked="0"/>
    </xf>
    <xf numFmtId="0" fontId="10" fillId="0" borderId="0" xfId="1" applyFont="1" applyAlignment="1">
      <alignment vertical="center"/>
    </xf>
    <xf numFmtId="0" fontId="7" fillId="0" borderId="0" xfId="1" applyFont="1" applyAlignment="1">
      <alignment vertical="center" wrapText="1"/>
    </xf>
    <xf numFmtId="0" fontId="10" fillId="2" borderId="9" xfId="1" applyFont="1" applyFill="1" applyBorder="1" applyAlignment="1" applyProtection="1">
      <alignment vertical="center"/>
      <protection locked="0"/>
    </xf>
    <xf numFmtId="0" fontId="3" fillId="0" borderId="0" xfId="1" applyFont="1" applyAlignment="1">
      <alignment horizontal="left" vertical="center"/>
    </xf>
    <xf numFmtId="0" fontId="7" fillId="0" borderId="0" xfId="1" applyFont="1" applyAlignment="1">
      <alignment horizontal="left" vertical="center" wrapText="1"/>
    </xf>
    <xf numFmtId="0" fontId="7" fillId="0" borderId="29" xfId="1" applyFont="1" applyBorder="1" applyAlignment="1">
      <alignment horizontal="left" vertical="center" wrapText="1"/>
    </xf>
    <xf numFmtId="0" fontId="10" fillId="0" borderId="29" xfId="1" applyFont="1" applyBorder="1" applyAlignment="1">
      <alignment horizontal="left" vertical="center"/>
    </xf>
    <xf numFmtId="0" fontId="0" fillId="0" borderId="0" xfId="0" applyAlignment="1">
      <alignment horizontal="left"/>
    </xf>
    <xf numFmtId="170" fontId="10" fillId="3" borderId="0" xfId="1" applyNumberFormat="1" applyFont="1" applyFill="1" applyAlignment="1" applyProtection="1">
      <alignment vertical="center" shrinkToFit="1"/>
      <protection locked="0"/>
    </xf>
    <xf numFmtId="170" fontId="10" fillId="3" borderId="0" xfId="1" applyNumberFormat="1" applyFont="1" applyFill="1" applyAlignment="1" applyProtection="1">
      <alignment horizontal="left" vertical="center" shrinkToFit="1"/>
      <protection locked="0"/>
    </xf>
    <xf numFmtId="170" fontId="12" fillId="3" borderId="0" xfId="1" applyNumberFormat="1" applyFont="1" applyFill="1" applyAlignment="1" applyProtection="1">
      <alignment horizontal="left" vertical="center" shrinkToFit="1"/>
      <protection locked="0"/>
    </xf>
    <xf numFmtId="0" fontId="2" fillId="0" borderId="0" xfId="1" applyFont="1" applyAlignment="1" applyProtection="1">
      <alignment vertical="center"/>
      <protection locked="0"/>
    </xf>
    <xf numFmtId="0" fontId="4" fillId="0" borderId="0" xfId="1" applyFont="1" applyAlignment="1">
      <alignment horizontal="center" vertical="center"/>
    </xf>
    <xf numFmtId="0" fontId="7" fillId="0" borderId="0" xfId="1" applyFont="1" applyAlignment="1">
      <alignment horizontal="right" vertical="center"/>
    </xf>
    <xf numFmtId="0" fontId="2" fillId="0" borderId="0" xfId="1" applyFont="1" applyAlignment="1">
      <alignment horizontal="left" vertical="center"/>
    </xf>
    <xf numFmtId="0" fontId="2" fillId="0" borderId="0" xfId="1" applyFont="1" applyAlignment="1">
      <alignment vertical="center"/>
    </xf>
    <xf numFmtId="0" fontId="2" fillId="0" borderId="0" xfId="1" applyFont="1" applyAlignment="1">
      <alignment horizontal="center" vertical="center"/>
    </xf>
    <xf numFmtId="0" fontId="10" fillId="0" borderId="15" xfId="1" applyFont="1" applyBorder="1" applyAlignment="1" applyProtection="1">
      <alignment horizontal="center" vertical="center"/>
      <protection locked="0"/>
    </xf>
    <xf numFmtId="0" fontId="10" fillId="0" borderId="0" xfId="1" applyFont="1" applyAlignment="1">
      <alignment horizontal="center" vertical="center"/>
    </xf>
    <xf numFmtId="0" fontId="10" fillId="0" borderId="11" xfId="1" applyFont="1" applyBorder="1" applyAlignment="1" applyProtection="1">
      <alignment horizontal="center" vertical="center"/>
      <protection locked="0"/>
    </xf>
    <xf numFmtId="0" fontId="10" fillId="0" borderId="25" xfId="1" applyFont="1" applyBorder="1" applyAlignment="1">
      <alignment horizontal="center" vertical="center"/>
    </xf>
    <xf numFmtId="0" fontId="10" fillId="0" borderId="11" xfId="1" applyFont="1" applyBorder="1" applyAlignment="1">
      <alignment horizontal="center" vertical="center"/>
    </xf>
    <xf numFmtId="0" fontId="10" fillId="0" borderId="15" xfId="1" applyFont="1" applyBorder="1" applyAlignment="1">
      <alignment horizontal="center" vertical="center"/>
    </xf>
    <xf numFmtId="0" fontId="2" fillId="0" borderId="0" xfId="1" applyFont="1" applyAlignment="1">
      <alignment horizontal="right" vertical="center"/>
    </xf>
    <xf numFmtId="0" fontId="4" fillId="0" borderId="0" xfId="1" applyFont="1" applyAlignment="1">
      <alignment horizontal="left" vertical="center"/>
    </xf>
    <xf numFmtId="0" fontId="10" fillId="0" borderId="15" xfId="1" applyFont="1" applyBorder="1" applyAlignment="1" applyProtection="1">
      <alignment horizontal="center" vertical="center" shrinkToFit="1"/>
      <protection locked="0"/>
    </xf>
    <xf numFmtId="0" fontId="10" fillId="0" borderId="39" xfId="1" applyFont="1" applyBorder="1" applyAlignment="1" applyProtection="1">
      <alignment horizontal="center" vertical="center" shrinkToFit="1"/>
      <protection locked="0"/>
    </xf>
    <xf numFmtId="0" fontId="10" fillId="0" borderId="42" xfId="1" applyFont="1" applyBorder="1" applyAlignment="1">
      <alignment horizontal="center" vertical="center" shrinkToFit="1"/>
    </xf>
    <xf numFmtId="0" fontId="10" fillId="0" borderId="39" xfId="1" applyFont="1" applyBorder="1" applyAlignment="1" applyProtection="1">
      <alignment horizontal="center" vertical="center"/>
      <protection locked="0"/>
    </xf>
    <xf numFmtId="0" fontId="10" fillId="0" borderId="42" xfId="1" applyFont="1" applyBorder="1" applyAlignment="1">
      <alignment horizontal="center" vertical="center"/>
    </xf>
    <xf numFmtId="0" fontId="10" fillId="0" borderId="0" xfId="1" applyFont="1" applyAlignment="1">
      <alignment horizontal="left" vertical="center"/>
    </xf>
    <xf numFmtId="0" fontId="4" fillId="0" borderId="0" xfId="1" applyFont="1" applyAlignment="1">
      <alignment horizontal="right" vertical="center"/>
    </xf>
    <xf numFmtId="0" fontId="23" fillId="0" borderId="0" xfId="2" applyFont="1" applyAlignment="1" applyProtection="1">
      <alignment horizontal="left" vertical="top"/>
      <protection locked="0"/>
    </xf>
    <xf numFmtId="170" fontId="4" fillId="2" borderId="0" xfId="1" applyNumberFormat="1" applyFont="1" applyFill="1" applyAlignment="1" applyProtection="1">
      <alignment horizontal="left" vertical="center"/>
      <protection locked="0"/>
    </xf>
    <xf numFmtId="0" fontId="10" fillId="0" borderId="16" xfId="1" applyFont="1" applyBorder="1" applyAlignment="1" applyProtection="1">
      <alignment horizontal="center" vertical="center"/>
      <protection locked="0"/>
    </xf>
    <xf numFmtId="0" fontId="0" fillId="0" borderId="16" xfId="0" applyBorder="1" applyProtection="1">
      <protection locked="0"/>
    </xf>
    <xf numFmtId="168" fontId="10" fillId="2" borderId="14" xfId="1" applyNumberFormat="1" applyFont="1" applyFill="1" applyBorder="1" applyAlignment="1" applyProtection="1">
      <alignment horizontal="center" vertical="center"/>
      <protection locked="0"/>
    </xf>
    <xf numFmtId="0" fontId="0" fillId="0" borderId="15" xfId="0" applyBorder="1" applyProtection="1">
      <protection locked="0"/>
    </xf>
    <xf numFmtId="0" fontId="4" fillId="0" borderId="0" xfId="1" applyFont="1" applyAlignment="1">
      <alignment horizontal="center" vertical="center"/>
    </xf>
    <xf numFmtId="0" fontId="2" fillId="0" borderId="0" xfId="1" applyFont="1" applyAlignment="1">
      <alignment horizontal="left" vertical="center"/>
    </xf>
    <xf numFmtId="0" fontId="2" fillId="0" borderId="0" xfId="1" applyFont="1" applyAlignment="1">
      <alignment vertical="center"/>
    </xf>
    <xf numFmtId="0" fontId="8" fillId="0" borderId="3" xfId="1" applyFont="1" applyBorder="1" applyAlignment="1">
      <alignment horizontal="center" vertical="center" shrinkToFit="1"/>
    </xf>
    <xf numFmtId="0" fontId="0" fillId="0" borderId="6" xfId="0" applyBorder="1"/>
    <xf numFmtId="0" fontId="0" fillId="0" borderId="1" xfId="0" applyBorder="1"/>
    <xf numFmtId="2" fontId="10" fillId="2" borderId="14" xfId="1" applyNumberFormat="1" applyFont="1" applyFill="1" applyBorder="1" applyAlignment="1" applyProtection="1">
      <alignment horizontal="center" vertical="center" shrinkToFit="1"/>
      <protection locked="0"/>
    </xf>
    <xf numFmtId="0" fontId="10" fillId="0" borderId="12" xfId="1" applyFont="1" applyBorder="1" applyAlignment="1" applyProtection="1">
      <alignment horizontal="center" vertical="center"/>
      <protection locked="0"/>
    </xf>
    <xf numFmtId="0" fontId="0" fillId="0" borderId="12" xfId="0" applyBorder="1" applyProtection="1">
      <protection locked="0"/>
    </xf>
    <xf numFmtId="0" fontId="8" fillId="0" borderId="2" xfId="1" applyFont="1" applyBorder="1" applyAlignment="1">
      <alignment horizontal="center" vertical="center"/>
    </xf>
    <xf numFmtId="0" fontId="0" fillId="0" borderId="31" xfId="0" applyBorder="1"/>
    <xf numFmtId="167" fontId="10" fillId="2" borderId="16" xfId="1" applyNumberFormat="1" applyFont="1" applyFill="1" applyBorder="1" applyAlignment="1" applyProtection="1">
      <alignment horizontal="center" vertical="center" shrinkToFit="1"/>
      <protection locked="0"/>
    </xf>
    <xf numFmtId="0" fontId="10" fillId="0" borderId="9" xfId="1" applyFont="1" applyBorder="1" applyAlignment="1">
      <alignment horizontal="left" vertical="center"/>
    </xf>
    <xf numFmtId="0" fontId="0" fillId="0" borderId="9" xfId="0" applyBorder="1"/>
    <xf numFmtId="0" fontId="10" fillId="0" borderId="0" xfId="1" applyFont="1" applyAlignment="1">
      <alignment horizontal="left" vertical="center"/>
    </xf>
    <xf numFmtId="0" fontId="10" fillId="0" borderId="43" xfId="1" applyFont="1" applyBorder="1" applyAlignment="1">
      <alignment horizontal="center" vertical="center" shrinkToFit="1"/>
    </xf>
    <xf numFmtId="0" fontId="0" fillId="0" borderId="42" xfId="0" applyBorder="1"/>
    <xf numFmtId="0" fontId="0" fillId="0" borderId="43" xfId="0" applyBorder="1"/>
    <xf numFmtId="0" fontId="10" fillId="0" borderId="0" xfId="1" applyFont="1" applyAlignment="1">
      <alignment horizontal="right" vertical="center"/>
    </xf>
    <xf numFmtId="0" fontId="10" fillId="2" borderId="14" xfId="1" applyFont="1" applyFill="1" applyBorder="1" applyAlignment="1" applyProtection="1">
      <alignment horizontal="center" vertical="center"/>
      <protection locked="0"/>
    </xf>
    <xf numFmtId="0" fontId="10" fillId="0" borderId="77" xfId="1" applyFont="1" applyBorder="1" applyAlignment="1">
      <alignment horizontal="left" vertical="center" shrinkToFit="1"/>
    </xf>
    <xf numFmtId="0" fontId="0" fillId="0" borderId="27" xfId="0" applyBorder="1"/>
    <xf numFmtId="0" fontId="0" fillId="0" borderId="7" xfId="0" applyBorder="1"/>
    <xf numFmtId="0" fontId="0" fillId="0" borderId="8" xfId="0" applyBorder="1"/>
    <xf numFmtId="169" fontId="10" fillId="2" borderId="14" xfId="1" applyNumberFormat="1" applyFont="1" applyFill="1" applyBorder="1" applyAlignment="1" applyProtection="1">
      <alignment horizontal="center" vertical="center"/>
      <protection locked="0"/>
    </xf>
    <xf numFmtId="0" fontId="6" fillId="0" borderId="24" xfId="1" applyFont="1" applyBorder="1" applyAlignment="1">
      <alignment horizontal="center" vertical="center"/>
    </xf>
    <xf numFmtId="0" fontId="0" fillId="0" borderId="25" xfId="0" applyBorder="1"/>
    <xf numFmtId="0" fontId="10" fillId="0" borderId="0" xfId="1" applyFont="1" applyAlignment="1">
      <alignment horizontal="center" vertical="center"/>
    </xf>
    <xf numFmtId="2" fontId="10" fillId="0" borderId="15" xfId="1" applyNumberFormat="1" applyFont="1" applyBorder="1" applyAlignment="1" applyProtection="1">
      <alignment horizontal="center" vertical="center"/>
      <protection locked="0"/>
    </xf>
    <xf numFmtId="165" fontId="10" fillId="2" borderId="14" xfId="1" applyNumberFormat="1" applyFont="1" applyFill="1" applyBorder="1" applyAlignment="1" applyProtection="1">
      <alignment horizontal="center" vertical="center"/>
      <protection locked="0"/>
    </xf>
    <xf numFmtId="2" fontId="10" fillId="2" borderId="14" xfId="1" applyNumberFormat="1" applyFont="1" applyFill="1" applyBorder="1" applyAlignment="1" applyProtection="1">
      <alignment horizontal="center" vertical="center"/>
      <protection locked="0"/>
    </xf>
    <xf numFmtId="0" fontId="8" fillId="0" borderId="4" xfId="1" applyFont="1" applyBorder="1" applyAlignment="1">
      <alignment horizontal="center" vertical="center"/>
    </xf>
    <xf numFmtId="0" fontId="0" fillId="0" borderId="22" xfId="0" applyBorder="1"/>
    <xf numFmtId="0" fontId="0" fillId="0" borderId="13" xfId="0" applyBorder="1"/>
    <xf numFmtId="0" fontId="0" fillId="0" borderId="79" xfId="0" applyBorder="1"/>
    <xf numFmtId="0" fontId="8" fillId="2" borderId="4" xfId="1" applyFont="1" applyFill="1" applyBorder="1" applyAlignment="1" applyProtection="1">
      <alignment horizontal="center" vertical="center" shrinkToFit="1"/>
      <protection locked="0"/>
    </xf>
    <xf numFmtId="0" fontId="0" fillId="0" borderId="6" xfId="0" applyBorder="1" applyProtection="1">
      <protection locked="0"/>
    </xf>
    <xf numFmtId="0" fontId="0" fillId="0" borderId="22" xfId="0" applyBorder="1" applyProtection="1">
      <protection locked="0"/>
    </xf>
    <xf numFmtId="0" fontId="0" fillId="0" borderId="13" xfId="0" applyBorder="1" applyProtection="1">
      <protection locked="0"/>
    </xf>
    <xf numFmtId="0" fontId="0" fillId="0" borderId="1" xfId="0" applyBorder="1" applyProtection="1">
      <protection locked="0"/>
    </xf>
    <xf numFmtId="0" fontId="0" fillId="0" borderId="79" xfId="0" applyBorder="1" applyProtection="1">
      <protection locked="0"/>
    </xf>
    <xf numFmtId="0" fontId="4" fillId="0" borderId="0" xfId="1" applyFont="1" applyAlignment="1">
      <alignment horizontal="left" vertical="center" shrinkToFit="1"/>
    </xf>
    <xf numFmtId="0" fontId="11" fillId="0" borderId="4" xfId="1" applyFont="1" applyBorder="1" applyAlignment="1">
      <alignment horizontal="center" vertical="center"/>
    </xf>
    <xf numFmtId="0" fontId="8" fillId="0" borderId="5" xfId="1" applyFont="1" applyBorder="1" applyAlignment="1">
      <alignment horizontal="center" vertical="center" shrinkToFit="1"/>
    </xf>
    <xf numFmtId="0" fontId="12" fillId="0" borderId="31" xfId="1" applyFont="1" applyBorder="1" applyAlignment="1">
      <alignment horizontal="center" vertical="center" shrinkToFit="1"/>
    </xf>
    <xf numFmtId="0" fontId="10" fillId="0" borderId="9" xfId="1" applyFont="1" applyBorder="1" applyAlignment="1">
      <alignment horizontal="center" vertical="center"/>
    </xf>
    <xf numFmtId="0" fontId="4" fillId="0" borderId="0" xfId="1" applyFont="1" applyAlignment="1">
      <alignment horizontal="right" vertical="center"/>
    </xf>
    <xf numFmtId="0" fontId="10" fillId="0" borderId="9" xfId="1" applyFont="1" applyBorder="1" applyAlignment="1">
      <alignment horizontal="right" vertical="center"/>
    </xf>
    <xf numFmtId="0" fontId="4" fillId="0" borderId="9" xfId="1" applyFont="1" applyBorder="1" applyAlignment="1">
      <alignment horizontal="left" vertical="center" shrinkToFit="1"/>
    </xf>
    <xf numFmtId="167" fontId="10" fillId="2" borderId="14" xfId="1" applyNumberFormat="1" applyFont="1" applyFill="1" applyBorder="1" applyAlignment="1" applyProtection="1">
      <alignment horizontal="center" vertical="center" shrinkToFit="1"/>
      <protection locked="0"/>
    </xf>
    <xf numFmtId="2" fontId="10" fillId="0" borderId="14" xfId="1" applyNumberFormat="1" applyFont="1" applyBorder="1" applyAlignment="1">
      <alignment horizontal="center" vertical="center"/>
    </xf>
    <xf numFmtId="0" fontId="0" fillId="0" borderId="15" xfId="0" applyBorder="1"/>
    <xf numFmtId="0" fontId="10" fillId="0" borderId="26" xfId="1" applyFont="1" applyBorder="1" applyAlignment="1">
      <alignment horizontal="center" vertical="center"/>
    </xf>
    <xf numFmtId="0" fontId="0" fillId="0" borderId="26" xfId="0" applyBorder="1"/>
    <xf numFmtId="0" fontId="10" fillId="0" borderId="75" xfId="1" applyFont="1" applyBorder="1" applyAlignment="1">
      <alignment horizontal="left" vertical="center" shrinkToFit="1"/>
    </xf>
    <xf numFmtId="0" fontId="0" fillId="0" borderId="76" xfId="0" applyBorder="1"/>
    <xf numFmtId="0" fontId="8" fillId="0" borderId="4" xfId="1" applyFont="1" applyBorder="1" applyAlignment="1">
      <alignment horizontal="center" vertical="center" shrinkToFit="1"/>
    </xf>
    <xf numFmtId="168" fontId="10" fillId="2" borderId="10" xfId="1" applyNumberFormat="1" applyFont="1" applyFill="1" applyBorder="1" applyAlignment="1" applyProtection="1">
      <alignment horizontal="center" vertical="center"/>
      <protection locked="0"/>
    </xf>
    <xf numFmtId="0" fontId="0" fillId="0" borderId="11" xfId="0" applyBorder="1" applyProtection="1">
      <protection locked="0"/>
    </xf>
    <xf numFmtId="0" fontId="10" fillId="0" borderId="16" xfId="1" applyFont="1" applyBorder="1" applyAlignment="1" applyProtection="1">
      <alignment horizontal="center" vertical="center" shrinkToFit="1"/>
      <protection locked="0"/>
    </xf>
    <xf numFmtId="0" fontId="10" fillId="0" borderId="40" xfId="1" applyFont="1" applyBorder="1" applyAlignment="1" applyProtection="1">
      <alignment horizontal="center" vertical="center" shrinkToFit="1"/>
      <protection locked="0"/>
    </xf>
    <xf numFmtId="0" fontId="0" fillId="0" borderId="40" xfId="0" applyBorder="1" applyProtection="1">
      <protection locked="0"/>
    </xf>
    <xf numFmtId="0" fontId="10" fillId="2" borderId="10" xfId="1" applyFont="1" applyFill="1" applyBorder="1" applyAlignment="1" applyProtection="1">
      <alignment horizontal="center" vertical="center"/>
      <protection locked="0"/>
    </xf>
    <xf numFmtId="0" fontId="5" fillId="0" borderId="0" xfId="1" applyFont="1" applyAlignment="1">
      <alignment horizontal="left" vertical="center" shrinkToFit="1"/>
    </xf>
    <xf numFmtId="0" fontId="7" fillId="0" borderId="0" xfId="1" applyFont="1" applyAlignment="1">
      <alignment horizontal="right" vertical="center"/>
    </xf>
    <xf numFmtId="0" fontId="8" fillId="2" borderId="3" xfId="1" applyFont="1" applyFill="1" applyBorder="1" applyAlignment="1" applyProtection="1">
      <alignment horizontal="center" vertical="center"/>
      <protection locked="0"/>
    </xf>
    <xf numFmtId="0" fontId="8" fillId="0" borderId="85" xfId="1" applyFont="1" applyBorder="1" applyAlignment="1">
      <alignment horizontal="center" vertical="center"/>
    </xf>
    <xf numFmtId="168" fontId="10" fillId="2" borderId="15" xfId="1" applyNumberFormat="1" applyFont="1" applyFill="1" applyBorder="1" applyAlignment="1" applyProtection="1">
      <alignment horizontal="center" vertical="center"/>
      <protection locked="0"/>
    </xf>
    <xf numFmtId="0" fontId="8" fillId="0" borderId="17" xfId="1" applyFont="1" applyBorder="1" applyAlignment="1">
      <alignment horizontal="center" vertical="center"/>
    </xf>
    <xf numFmtId="0" fontId="0" fillId="0" borderId="81" xfId="0" applyBorder="1"/>
    <xf numFmtId="0" fontId="0" fillId="0" borderId="82" xfId="0" applyBorder="1"/>
    <xf numFmtId="0" fontId="4" fillId="0" borderId="0" xfId="1" applyFont="1" applyAlignment="1">
      <alignment horizontal="left" vertical="center"/>
    </xf>
    <xf numFmtId="0" fontId="8" fillId="0" borderId="4" xfId="1" applyFont="1" applyBorder="1" applyAlignment="1" applyProtection="1">
      <alignment horizontal="center" vertical="center"/>
      <protection locked="0"/>
    </xf>
    <xf numFmtId="165" fontId="2" fillId="0" borderId="0" xfId="1" applyNumberFormat="1" applyFont="1" applyAlignment="1">
      <alignment horizontal="left" vertical="center" shrinkToFit="1"/>
    </xf>
    <xf numFmtId="0" fontId="8" fillId="0" borderId="83" xfId="1" applyFont="1" applyBorder="1" applyAlignment="1">
      <alignment horizontal="center" vertical="center"/>
    </xf>
    <xf numFmtId="0" fontId="0" fillId="0" borderId="84" xfId="0" applyBorder="1"/>
    <xf numFmtId="0" fontId="10" fillId="0" borderId="21" xfId="1" applyFont="1" applyBorder="1" applyAlignment="1">
      <alignment horizontal="left" vertical="center" wrapText="1"/>
    </xf>
    <xf numFmtId="169" fontId="10" fillId="2" borderId="10" xfId="1" applyNumberFormat="1" applyFont="1" applyFill="1" applyBorder="1" applyAlignment="1" applyProtection="1">
      <alignment horizontal="center" vertical="center"/>
      <protection locked="0"/>
    </xf>
    <xf numFmtId="0" fontId="6" fillId="0" borderId="41" xfId="1" applyFont="1" applyBorder="1" applyAlignment="1">
      <alignment horizontal="center" vertical="center"/>
    </xf>
    <xf numFmtId="0" fontId="8" fillId="0" borderId="0" xfId="1" applyFont="1" applyAlignment="1">
      <alignment horizontal="left" vertical="center"/>
    </xf>
    <xf numFmtId="14" fontId="2" fillId="0" borderId="0" xfId="1" applyNumberFormat="1" applyFont="1" applyAlignment="1">
      <alignment horizontal="left" vertical="center"/>
    </xf>
    <xf numFmtId="0" fontId="11" fillId="0" borderId="20" xfId="1" applyFont="1" applyBorder="1" applyAlignment="1">
      <alignment horizontal="center" vertical="center"/>
    </xf>
    <xf numFmtId="0" fontId="8" fillId="0" borderId="3" xfId="1" applyFont="1" applyBorder="1" applyAlignment="1">
      <alignment horizontal="center" vertical="center"/>
    </xf>
    <xf numFmtId="0" fontId="10" fillId="0" borderId="75" xfId="1" applyFont="1" applyBorder="1" applyAlignment="1">
      <alignment horizontal="center" vertical="center" shrinkToFit="1"/>
    </xf>
    <xf numFmtId="0" fontId="8" fillId="0" borderId="3" xfId="1" applyFont="1" applyBorder="1" applyAlignment="1" applyProtection="1">
      <alignment horizontal="center" vertical="center"/>
      <protection locked="0"/>
    </xf>
    <xf numFmtId="0" fontId="10" fillId="0" borderId="16" xfId="1" applyFont="1" applyBorder="1" applyAlignment="1">
      <alignment horizontal="center" vertical="center"/>
    </xf>
    <xf numFmtId="0" fontId="0" fillId="0" borderId="16" xfId="0" applyBorder="1"/>
    <xf numFmtId="0" fontId="10" fillId="0" borderId="7" xfId="1" applyFont="1" applyBorder="1" applyAlignment="1">
      <alignment horizontal="left" vertical="center" shrinkToFit="1"/>
    </xf>
    <xf numFmtId="0" fontId="5" fillId="0" borderId="3" xfId="1" applyFont="1" applyBorder="1" applyAlignment="1">
      <alignment horizontal="center" vertical="center"/>
    </xf>
    <xf numFmtId="0" fontId="0" fillId="0" borderId="3" xfId="0" applyBorder="1"/>
    <xf numFmtId="0" fontId="10" fillId="0" borderId="27" xfId="1" applyFont="1" applyBorder="1" applyAlignment="1">
      <alignment horizontal="left" vertical="center"/>
    </xf>
    <xf numFmtId="0" fontId="10" fillId="0" borderId="12" xfId="1" applyFont="1" applyBorder="1" applyAlignment="1">
      <alignment horizontal="center" vertical="center"/>
    </xf>
    <xf numFmtId="0" fontId="0" fillId="0" borderId="12" xfId="0" applyBorder="1"/>
    <xf numFmtId="2" fontId="10" fillId="0" borderId="11" xfId="1" applyNumberFormat="1" applyFont="1" applyBorder="1" applyAlignment="1">
      <alignment horizontal="center" vertical="center"/>
    </xf>
    <xf numFmtId="0" fontId="0" fillId="0" borderId="11" xfId="0" applyBorder="1"/>
    <xf numFmtId="0" fontId="2" fillId="0" borderId="0" xfId="1" applyFont="1" applyAlignment="1">
      <alignment horizontal="right" vertical="center"/>
    </xf>
    <xf numFmtId="0" fontId="8" fillId="0" borderId="80" xfId="1" applyFont="1" applyBorder="1" applyAlignment="1">
      <alignment horizontal="center" vertical="center"/>
    </xf>
    <xf numFmtId="0" fontId="0" fillId="0" borderId="23" xfId="0" applyBorder="1"/>
    <xf numFmtId="0" fontId="4" fillId="0" borderId="0" xfId="1" applyFont="1" applyAlignment="1">
      <alignment horizontal="right" vertical="center" shrinkToFit="1"/>
    </xf>
    <xf numFmtId="0" fontId="10" fillId="0" borderId="40" xfId="1" applyFont="1" applyBorder="1" applyAlignment="1" applyProtection="1">
      <alignment horizontal="center" vertical="center"/>
      <protection locked="0"/>
    </xf>
    <xf numFmtId="0" fontId="10" fillId="0" borderId="43" xfId="1" applyFont="1" applyBorder="1" applyAlignment="1">
      <alignment horizontal="center" vertical="center"/>
    </xf>
    <xf numFmtId="2" fontId="10" fillId="2" borderId="10" xfId="1" applyNumberFormat="1" applyFont="1" applyFill="1" applyBorder="1" applyAlignment="1" applyProtection="1">
      <alignment horizontal="center" vertical="center"/>
      <protection locked="0"/>
    </xf>
    <xf numFmtId="2" fontId="10" fillId="0" borderId="15" xfId="1" applyNumberFormat="1" applyFont="1" applyBorder="1" applyAlignment="1">
      <alignment horizontal="center" vertical="center"/>
    </xf>
    <xf numFmtId="0" fontId="8" fillId="2" borderId="1" xfId="1" applyFont="1" applyFill="1" applyBorder="1" applyAlignment="1" applyProtection="1">
      <alignment horizontal="center" vertical="center"/>
      <protection locked="0"/>
    </xf>
    <xf numFmtId="167" fontId="10" fillId="2" borderId="38" xfId="1" applyNumberFormat="1" applyFont="1" applyFill="1" applyBorder="1" applyAlignment="1" applyProtection="1">
      <alignment horizontal="center" vertical="center" shrinkToFit="1"/>
      <protection locked="0"/>
    </xf>
    <xf numFmtId="0" fontId="0" fillId="0" borderId="39" xfId="0" applyBorder="1" applyProtection="1">
      <protection locked="0"/>
    </xf>
    <xf numFmtId="0" fontId="4" fillId="0" borderId="30" xfId="1" applyFont="1" applyBorder="1" applyAlignment="1">
      <alignment horizontal="left" vertical="center" shrinkToFit="1"/>
    </xf>
    <xf numFmtId="0" fontId="0" fillId="0" borderId="29" xfId="0" applyBorder="1"/>
    <xf numFmtId="0" fontId="0" fillId="0" borderId="30" xfId="0" applyBorder="1"/>
    <xf numFmtId="2" fontId="10" fillId="0" borderId="11" xfId="1" applyNumberFormat="1" applyFont="1" applyBorder="1" applyAlignment="1" applyProtection="1">
      <alignment horizontal="center" vertical="center"/>
      <protection locked="0"/>
    </xf>
    <xf numFmtId="0" fontId="5" fillId="0" borderId="2" xfId="1" applyFont="1" applyBorder="1" applyAlignment="1">
      <alignment horizontal="center" vertical="center"/>
    </xf>
    <xf numFmtId="0" fontId="10" fillId="0" borderId="9" xfId="1" applyFont="1" applyBorder="1" applyAlignment="1">
      <alignment horizontal="center" vertical="center" shrinkToFit="1"/>
    </xf>
    <xf numFmtId="0" fontId="10" fillId="0" borderId="33" xfId="1" applyFont="1" applyBorder="1" applyAlignment="1">
      <alignment horizontal="left" vertical="center" shrinkToFit="1"/>
    </xf>
    <xf numFmtId="0" fontId="8" fillId="0" borderId="2" xfId="1" applyFont="1" applyBorder="1" applyAlignment="1" applyProtection="1">
      <alignment horizontal="center" vertical="center"/>
      <protection locked="0"/>
    </xf>
    <xf numFmtId="0" fontId="0" fillId="0" borderId="31" xfId="0" applyBorder="1" applyProtection="1">
      <protection locked="0"/>
    </xf>
    <xf numFmtId="0" fontId="4" fillId="0" borderId="33" xfId="1" applyFont="1" applyBorder="1" applyAlignment="1">
      <alignment horizontal="left" vertical="center"/>
    </xf>
    <xf numFmtId="164" fontId="8" fillId="0" borderId="6" xfId="1" applyNumberFormat="1" applyFont="1" applyBorder="1" applyAlignment="1">
      <alignment horizontal="center" vertical="center"/>
    </xf>
    <xf numFmtId="168" fontId="10" fillId="2" borderId="38" xfId="1" applyNumberFormat="1" applyFont="1" applyFill="1" applyBorder="1" applyAlignment="1" applyProtection="1">
      <alignment horizontal="center" vertical="center"/>
      <protection locked="0"/>
    </xf>
    <xf numFmtId="0" fontId="6" fillId="0" borderId="0" xfId="1" applyFont="1" applyAlignment="1">
      <alignment horizontal="center" vertical="center"/>
    </xf>
    <xf numFmtId="0" fontId="12" fillId="0" borderId="19" xfId="1" applyFont="1" applyBorder="1" applyAlignment="1">
      <alignment horizontal="center" vertical="center" shrinkToFit="1"/>
    </xf>
    <xf numFmtId="0" fontId="0" fillId="0" borderId="19" xfId="0" applyBorder="1"/>
    <xf numFmtId="0" fontId="8" fillId="2" borderId="20" xfId="1" applyFont="1" applyFill="1" applyBorder="1" applyAlignment="1" applyProtection="1">
      <alignment horizontal="center" vertical="center"/>
      <protection locked="0"/>
    </xf>
    <xf numFmtId="0" fontId="6" fillId="0" borderId="41" xfId="1" applyFont="1" applyBorder="1" applyAlignment="1">
      <alignment horizontal="center" vertical="center" shrinkToFit="1"/>
    </xf>
    <xf numFmtId="0" fontId="6" fillId="0" borderId="25" xfId="1" applyFont="1" applyBorder="1" applyAlignment="1">
      <alignment horizontal="center" vertical="center"/>
    </xf>
    <xf numFmtId="168" fontId="10" fillId="2" borderId="11" xfId="1" applyNumberFormat="1" applyFont="1" applyFill="1" applyBorder="1" applyAlignment="1" applyProtection="1">
      <alignment horizontal="center" vertical="center"/>
      <protection locked="0"/>
    </xf>
    <xf numFmtId="0" fontId="2" fillId="0" borderId="0" xfId="1" applyFont="1" applyAlignment="1">
      <alignment horizontal="center" vertical="center"/>
    </xf>
    <xf numFmtId="0" fontId="8" fillId="2" borderId="76" xfId="1" applyFont="1" applyFill="1" applyBorder="1" applyAlignment="1" applyProtection="1">
      <alignment horizontal="center" vertical="center" shrinkToFit="1"/>
      <protection locked="0"/>
    </xf>
    <xf numFmtId="0" fontId="0" fillId="0" borderId="76" xfId="0" applyBorder="1" applyProtection="1">
      <protection locked="0"/>
    </xf>
    <xf numFmtId="0" fontId="0" fillId="0" borderId="0" xfId="0" applyProtection="1">
      <protection locked="0"/>
    </xf>
    <xf numFmtId="0" fontId="0" fillId="0" borderId="9" xfId="0" applyBorder="1" applyProtection="1">
      <protection locked="0"/>
    </xf>
    <xf numFmtId="164" fontId="2" fillId="0" borderId="0" xfId="1" applyNumberFormat="1" applyFont="1" applyAlignment="1">
      <alignment horizontal="center" vertical="center"/>
    </xf>
    <xf numFmtId="0" fontId="8" fillId="0" borderId="18" xfId="1" applyFont="1" applyBorder="1" applyAlignment="1">
      <alignment horizontal="center" vertical="center"/>
    </xf>
    <xf numFmtId="0" fontId="0" fillId="0" borderId="78" xfId="0" applyBorder="1"/>
    <xf numFmtId="0" fontId="8" fillId="0" borderId="3" xfId="1" applyFont="1" applyBorder="1" applyAlignment="1">
      <alignment horizontal="left" vertical="center"/>
    </xf>
    <xf numFmtId="0" fontId="10" fillId="0" borderId="76" xfId="1" applyFont="1" applyBorder="1" applyAlignment="1">
      <alignment horizontal="left" vertical="center" shrinkToFit="1"/>
    </xf>
    <xf numFmtId="170" fontId="12" fillId="2" borderId="0" xfId="1" applyNumberFormat="1" applyFont="1" applyFill="1" applyAlignment="1" applyProtection="1">
      <alignment horizontal="left" vertical="center"/>
      <protection locked="0"/>
    </xf>
    <xf numFmtId="0" fontId="8" fillId="0" borderId="2" xfId="1" applyFont="1" applyBorder="1" applyAlignment="1">
      <alignment horizontal="center" vertical="center" shrinkToFit="1"/>
    </xf>
    <xf numFmtId="0" fontId="8" fillId="0" borderId="20" xfId="1" applyFont="1" applyBorder="1" applyAlignment="1">
      <alignment horizontal="left" vertical="center"/>
    </xf>
    <xf numFmtId="167" fontId="10" fillId="2" borderId="40" xfId="1" applyNumberFormat="1" applyFont="1" applyFill="1" applyBorder="1" applyAlignment="1" applyProtection="1">
      <alignment horizontal="center" vertical="center" shrinkToFit="1"/>
      <protection locked="0"/>
    </xf>
    <xf numFmtId="165" fontId="10" fillId="2" borderId="10" xfId="1" applyNumberFormat="1" applyFont="1" applyFill="1" applyBorder="1" applyAlignment="1" applyProtection="1">
      <alignment horizontal="center" vertical="center"/>
      <protection locked="0"/>
    </xf>
    <xf numFmtId="49" fontId="8" fillId="0" borderId="1" xfId="1" applyNumberFormat="1" applyFont="1" applyBorder="1" applyAlignment="1">
      <alignment horizontal="center" vertical="center" shrinkToFit="1"/>
    </xf>
    <xf numFmtId="0" fontId="2" fillId="0" borderId="0" xfId="1" applyFont="1" applyAlignment="1">
      <alignment horizontal="left" vertical="center" shrinkToFit="1"/>
    </xf>
    <xf numFmtId="2" fontId="10" fillId="2" borderId="38" xfId="1" applyNumberFormat="1" applyFont="1" applyFill="1" applyBorder="1" applyAlignment="1" applyProtection="1">
      <alignment horizontal="center" vertical="center" shrinkToFit="1"/>
      <protection locked="0"/>
    </xf>
    <xf numFmtId="0" fontId="4" fillId="0" borderId="18" xfId="1" applyFont="1" applyBorder="1" applyAlignment="1">
      <alignment horizontal="left" vertical="center" shrinkToFit="1"/>
    </xf>
    <xf numFmtId="0" fontId="0" fillId="0" borderId="18" xfId="0" applyBorder="1"/>
    <xf numFmtId="0" fontId="5" fillId="0" borderId="0" xfId="1" applyFont="1" applyAlignment="1">
      <alignment horizontal="right" vertical="center"/>
    </xf>
    <xf numFmtId="0" fontId="4" fillId="0" borderId="19" xfId="1" applyFont="1" applyBorder="1" applyAlignment="1">
      <alignment horizontal="left" vertical="center" shrinkToFit="1"/>
    </xf>
    <xf numFmtId="0" fontId="8" fillId="0" borderId="5" xfId="1" applyFont="1" applyBorder="1" applyAlignment="1">
      <alignment horizontal="left" vertical="center"/>
    </xf>
    <xf numFmtId="0" fontId="23" fillId="0" borderId="48" xfId="2" applyFont="1" applyBorder="1" applyAlignment="1" applyProtection="1">
      <alignment horizontal="center" vertical="top"/>
      <protection locked="0"/>
    </xf>
    <xf numFmtId="0" fontId="0" fillId="0" borderId="50" xfId="0" applyBorder="1" applyProtection="1">
      <protection locked="0"/>
    </xf>
    <xf numFmtId="0" fontId="0" fillId="0" borderId="48" xfId="0" applyBorder="1" applyProtection="1">
      <protection locked="0"/>
    </xf>
    <xf numFmtId="2" fontId="23" fillId="0" borderId="87" xfId="2" applyNumberFormat="1" applyFont="1" applyBorder="1" applyAlignment="1">
      <alignment horizontal="center" vertical="top" wrapText="1"/>
    </xf>
    <xf numFmtId="0" fontId="0" fillId="0" borderId="69" xfId="0" applyBorder="1"/>
    <xf numFmtId="2" fontId="25" fillId="0" borderId="74" xfId="2" quotePrefix="1" applyNumberFormat="1" applyFont="1" applyBorder="1" applyAlignment="1">
      <alignment horizontal="left" wrapText="1"/>
    </xf>
    <xf numFmtId="0" fontId="0" fillId="0" borderId="74" xfId="0" applyBorder="1"/>
    <xf numFmtId="0" fontId="14" fillId="0" borderId="32" xfId="2" applyBorder="1" applyAlignment="1">
      <alignment horizontal="center" vertical="center"/>
    </xf>
    <xf numFmtId="0" fontId="0" fillId="0" borderId="83" xfId="0" applyBorder="1"/>
    <xf numFmtId="0" fontId="23" fillId="0" borderId="90" xfId="2" applyFont="1" applyBorder="1" applyAlignment="1" applyProtection="1">
      <alignment horizontal="left" vertical="top"/>
      <protection locked="0"/>
    </xf>
    <xf numFmtId="0" fontId="0" fillId="0" borderId="67" xfId="0" applyBorder="1" applyProtection="1">
      <protection locked="0"/>
    </xf>
    <xf numFmtId="2" fontId="26" fillId="0" borderId="71" xfId="3" applyNumberFormat="1" applyBorder="1" applyAlignment="1" applyProtection="1">
      <alignment horizontal="left" wrapText="1"/>
    </xf>
    <xf numFmtId="0" fontId="0" fillId="0" borderId="70" xfId="0" applyBorder="1"/>
    <xf numFmtId="0" fontId="0" fillId="0" borderId="71" xfId="0" applyBorder="1"/>
    <xf numFmtId="0" fontId="24" fillId="0" borderId="54" xfId="2" applyFont="1" applyBorder="1" applyAlignment="1">
      <alignment horizontal="center"/>
    </xf>
    <xf numFmtId="0" fontId="0" fillId="0" borderId="54" xfId="0" applyBorder="1"/>
    <xf numFmtId="3" fontId="14" fillId="4" borderId="32" xfId="2" applyNumberFormat="1" applyFill="1" applyBorder="1" applyAlignment="1" applyProtection="1">
      <alignment horizontal="center" vertical="center"/>
      <protection locked="0"/>
    </xf>
    <xf numFmtId="0" fontId="0" fillId="0" borderId="83" xfId="0" applyBorder="1" applyProtection="1">
      <protection locked="0"/>
    </xf>
    <xf numFmtId="0" fontId="14" fillId="0" borderId="32" xfId="2" applyBorder="1" applyAlignment="1">
      <alignment horizontal="center" vertical="center" wrapText="1"/>
    </xf>
    <xf numFmtId="0" fontId="23" fillId="0" borderId="89" xfId="2" applyFont="1" applyBorder="1" applyAlignment="1" applyProtection="1">
      <alignment horizontal="left" vertical="top"/>
      <protection locked="0"/>
    </xf>
    <xf numFmtId="0" fontId="0" fillId="0" borderId="47" xfId="0" applyBorder="1" applyProtection="1">
      <protection locked="0"/>
    </xf>
    <xf numFmtId="0" fontId="0" fillId="0" borderId="46" xfId="0" applyBorder="1" applyProtection="1">
      <protection locked="0"/>
    </xf>
    <xf numFmtId="0" fontId="18" fillId="0" borderId="49" xfId="2" applyFont="1" applyBorder="1" applyAlignment="1">
      <alignment horizontal="center"/>
    </xf>
    <xf numFmtId="0" fontId="0" fillId="0" borderId="50" xfId="0" applyBorder="1"/>
    <xf numFmtId="0" fontId="18" fillId="0" borderId="88" xfId="2" applyFont="1" applyBorder="1" applyAlignment="1">
      <alignment horizontal="center"/>
    </xf>
    <xf numFmtId="0" fontId="0" fillId="0" borderId="51" xfId="0" applyBorder="1"/>
    <xf numFmtId="0" fontId="0" fillId="0" borderId="52" xfId="0" applyBorder="1"/>
    <xf numFmtId="14" fontId="14" fillId="0" borderId="32" xfId="2" applyNumberFormat="1" applyBorder="1" applyAlignment="1">
      <alignment horizontal="center" vertical="center"/>
    </xf>
    <xf numFmtId="0" fontId="23" fillId="0" borderId="91" xfId="2" applyFont="1" applyBorder="1" applyAlignment="1" applyProtection="1">
      <alignment horizontal="left" vertical="top"/>
      <protection locked="0"/>
    </xf>
    <xf numFmtId="0" fontId="0" fillId="0" borderId="54" xfId="0" applyBorder="1" applyProtection="1">
      <protection locked="0"/>
    </xf>
    <xf numFmtId="0" fontId="0" fillId="0" borderId="63" xfId="0" applyBorder="1" applyProtection="1">
      <protection locked="0"/>
    </xf>
    <xf numFmtId="49" fontId="14" fillId="0" borderId="32" xfId="2" applyNumberFormat="1" applyBorder="1" applyAlignment="1">
      <alignment horizontal="center" vertical="center"/>
    </xf>
    <xf numFmtId="2" fontId="25" fillId="0" borderId="73" xfId="2" applyNumberFormat="1" applyFont="1" applyBorder="1" applyAlignment="1">
      <alignment horizontal="left" wrapText="1"/>
    </xf>
    <xf numFmtId="0" fontId="0" fillId="0" borderId="72" xfId="0" applyBorder="1"/>
    <xf numFmtId="0" fontId="0" fillId="0" borderId="73" xfId="0" applyBorder="1"/>
    <xf numFmtId="0" fontId="23" fillId="0" borderId="90" xfId="2" applyFont="1" applyBorder="1" applyAlignment="1">
      <alignment horizontal="left" wrapText="1"/>
    </xf>
    <xf numFmtId="0" fontId="14" fillId="0" borderId="0" xfId="2"/>
    <xf numFmtId="0" fontId="0" fillId="0" borderId="67" xfId="0" applyBorder="1"/>
    <xf numFmtId="0" fontId="15" fillId="0" borderId="0" xfId="2" applyFont="1" applyAlignment="1">
      <alignment horizontal="center" vertical="top"/>
    </xf>
    <xf numFmtId="0" fontId="14" fillId="0" borderId="0" xfId="2" applyAlignment="1">
      <alignment horizontal="center"/>
    </xf>
    <xf numFmtId="0" fontId="23" fillId="0" borderId="89" xfId="2" applyFont="1" applyBorder="1" applyAlignment="1" applyProtection="1">
      <alignment horizontal="left" vertical="top" wrapText="1"/>
      <protection locked="0"/>
    </xf>
    <xf numFmtId="2" fontId="23" fillId="0" borderId="74" xfId="2" applyNumberFormat="1" applyFont="1" applyBorder="1" applyAlignment="1">
      <alignment horizontal="left" wrapText="1"/>
    </xf>
    <xf numFmtId="0" fontId="23" fillId="0" borderId="86" xfId="2" applyFont="1" applyBorder="1" applyAlignment="1">
      <alignment horizontal="center"/>
    </xf>
  </cellXfs>
  <cellStyles count="4">
    <cellStyle name="Hyperlink 2" xfId="3" xr:uid="{00000000-0005-0000-0000-000003000000}"/>
    <cellStyle name="Normal" xfId="0" builtinId="0"/>
    <cellStyle name="Normal 2" xfId="2" xr:uid="{00000000-0005-0000-0000-000002000000}"/>
    <cellStyle name="標準 3" xfId="1" xr:uid="{00000000-0005-0000-0000-000001000000}"/>
  </cellStyles>
  <dxfs count="118">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qualitycertificat.im@pg.com" TargetMode="External"/><Relationship Id="rId1" Type="http://schemas.openxmlformats.org/officeDocument/2006/relationships/hyperlink" Target="mailto:n.tanng.xkc@mabuchi-motor.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BD224"/>
  <sheetViews>
    <sheetView showGridLines="0" tabSelected="1" view="pageBreakPreview" zoomScaleNormal="100" zoomScaleSheetLayoutView="100" workbookViewId="0">
      <selection activeCell="AD9" sqref="AD9:AE9"/>
    </sheetView>
  </sheetViews>
  <sheetFormatPr defaultColWidth="3.85546875" defaultRowHeight="9.9499999999999993" customHeight="1"/>
  <cols>
    <col min="1" max="1" width="2.5703125" style="173" customWidth="1" collapsed="1"/>
    <col min="2" max="2" width="8" style="173" customWidth="1" collapsed="1"/>
    <col min="3" max="3" width="6" style="173" customWidth="1" collapsed="1"/>
    <col min="4" max="4" width="3" style="173" customWidth="1" collapsed="1"/>
    <col min="5" max="5" width="3.5703125" style="173" customWidth="1" collapsed="1"/>
    <col min="6" max="6" width="4.42578125" style="173" customWidth="1" collapsed="1"/>
    <col min="7" max="7" width="2.28515625" style="173" customWidth="1" collapsed="1"/>
    <col min="8" max="8" width="6.140625" style="173" customWidth="1" collapsed="1"/>
    <col min="9" max="9" width="2.140625" style="173" customWidth="1" collapsed="1"/>
    <col min="10" max="10" width="6.140625" style="173" customWidth="1" collapsed="1"/>
    <col min="11" max="11" width="2.140625" style="173" customWidth="1" collapsed="1"/>
    <col min="12" max="12" width="6.140625" style="173" customWidth="1" collapsed="1"/>
    <col min="13" max="14" width="4.7109375" style="173" customWidth="1" collapsed="1"/>
    <col min="15" max="15" width="7" style="173" customWidth="1" collapsed="1"/>
    <col min="16" max="16" width="5.140625" style="173" customWidth="1" collapsed="1"/>
    <col min="17" max="17" width="1" style="173" customWidth="1" collapsed="1"/>
    <col min="18" max="19" width="5.5703125" style="173" customWidth="1" collapsed="1"/>
    <col min="20" max="20" width="6.7109375" style="173" customWidth="1" collapsed="1"/>
    <col min="21" max="21" width="5.140625" style="172" customWidth="1" collapsed="1"/>
    <col min="22" max="22" width="1" style="173" customWidth="1" collapsed="1"/>
    <col min="23" max="24" width="5.5703125" style="173" customWidth="1" collapsed="1"/>
    <col min="25" max="25" width="7" style="173" customWidth="1" collapsed="1"/>
    <col min="26" max="26" width="5.140625" style="172" customWidth="1" collapsed="1"/>
    <col min="27" max="27" width="1" style="173" customWidth="1" collapsed="1"/>
    <col min="28" max="29" width="5.5703125" style="173" customWidth="1" collapsed="1"/>
    <col min="30" max="30" width="7.140625" style="173" customWidth="1" collapsed="1"/>
    <col min="31" max="31" width="5.140625" style="173" customWidth="1" collapsed="1"/>
    <col min="32" max="32" width="1" style="173" customWidth="1" collapsed="1"/>
    <col min="33" max="34" width="5.5703125" style="173" customWidth="1" collapsed="1"/>
    <col min="35" max="35" width="2.140625" style="173" customWidth="1" collapsed="1"/>
    <col min="36" max="42" width="3.85546875" style="173" customWidth="1" collapsed="1"/>
    <col min="43" max="43" width="8.140625" style="173" bestFit="1" customWidth="1" collapsed="1"/>
    <col min="44" max="44" width="3.85546875" style="173" customWidth="1" collapsed="1"/>
    <col min="45" max="56" width="3.85546875" style="173" customWidth="1"/>
    <col min="57" max="57" width="3.85546875" style="173" customWidth="1" collapsed="1"/>
    <col min="58" max="16384" width="3.85546875" style="173" collapsed="1"/>
  </cols>
  <sheetData>
    <row r="1" spans="1:37" ht="9.9499999999999993" customHeight="1">
      <c r="U1" s="161"/>
      <c r="V1" s="1"/>
      <c r="W1" s="1"/>
      <c r="X1" s="1"/>
      <c r="Y1" s="1"/>
      <c r="Z1" s="161"/>
      <c r="AA1" s="1"/>
      <c r="AB1" s="2"/>
      <c r="AC1" s="2"/>
      <c r="AD1" s="1"/>
      <c r="AE1" s="198"/>
      <c r="AF1" s="198"/>
      <c r="AG1" s="198"/>
      <c r="AH1" s="198"/>
      <c r="AI1" s="181"/>
    </row>
    <row r="2" spans="1:37" ht="9.9499999999999993" customHeight="1">
      <c r="A2" s="3" t="s">
        <v>0</v>
      </c>
      <c r="B2" s="3"/>
      <c r="C2" s="3"/>
      <c r="L2" s="341"/>
      <c r="M2" s="314" t="s">
        <v>1</v>
      </c>
      <c r="N2" s="198"/>
      <c r="O2" s="198"/>
      <c r="P2" s="198"/>
      <c r="Q2" s="198"/>
      <c r="R2" s="198"/>
      <c r="S2" s="198"/>
      <c r="Y2" s="1"/>
      <c r="AD2" s="321"/>
      <c r="AE2" s="198"/>
      <c r="AF2" s="198"/>
      <c r="AG2" s="276"/>
      <c r="AH2" s="198"/>
      <c r="AI2" s="181"/>
    </row>
    <row r="3" spans="1:37" ht="9.9499999999999993" customHeight="1">
      <c r="A3" s="196" t="s">
        <v>2</v>
      </c>
      <c r="B3" s="198"/>
      <c r="C3" s="182" t="s">
        <v>3</v>
      </c>
      <c r="L3" s="198"/>
      <c r="M3" s="198"/>
      <c r="N3" s="198"/>
      <c r="O3" s="198"/>
      <c r="P3" s="198"/>
      <c r="Q3" s="198"/>
      <c r="R3" s="198"/>
      <c r="S3" s="198"/>
      <c r="T3" s="260" t="s">
        <v>4</v>
      </c>
      <c r="U3" s="197"/>
      <c r="V3" s="299"/>
      <c r="W3" s="235"/>
      <c r="X3" s="235"/>
      <c r="Y3" s="260" t="s">
        <v>5</v>
      </c>
      <c r="Z3" s="197"/>
      <c r="AA3" s="299"/>
      <c r="AB3" s="235"/>
      <c r="AC3" s="235"/>
      <c r="AD3" s="235"/>
      <c r="AE3" s="174"/>
      <c r="AF3" s="174"/>
      <c r="AG3" s="276"/>
      <c r="AH3" s="198"/>
      <c r="AK3" s="4" t="s">
        <v>6</v>
      </c>
    </row>
    <row r="4" spans="1:37" ht="9.9499999999999993" customHeight="1">
      <c r="M4" s="223"/>
      <c r="N4" s="198"/>
      <c r="O4" s="198"/>
      <c r="P4" s="198"/>
      <c r="Q4" s="198"/>
      <c r="R4" s="198"/>
      <c r="S4" s="198"/>
    </row>
    <row r="5" spans="1:37" ht="9.9499999999999993" customHeight="1">
      <c r="A5" s="332" t="s">
        <v>7</v>
      </c>
      <c r="B5" s="200"/>
      <c r="C5" s="200"/>
      <c r="D5" s="231"/>
      <c r="E5" s="232"/>
      <c r="F5" s="233"/>
      <c r="G5" s="239" t="s">
        <v>8</v>
      </c>
      <c r="H5" s="200"/>
      <c r="I5" s="228"/>
      <c r="J5" s="278" t="s">
        <v>9</v>
      </c>
      <c r="K5" s="200"/>
      <c r="L5" s="200"/>
      <c r="M5" s="200"/>
      <c r="N5" s="200"/>
      <c r="O5" s="216" t="s">
        <v>10</v>
      </c>
      <c r="P5" s="217"/>
      <c r="Q5" s="217"/>
      <c r="R5" s="217"/>
      <c r="S5" s="218"/>
      <c r="T5" s="250" t="s">
        <v>11</v>
      </c>
      <c r="U5" s="200"/>
      <c r="V5" s="200"/>
      <c r="W5" s="200"/>
      <c r="X5" s="251"/>
      <c r="Y5" s="330" t="s">
        <v>12</v>
      </c>
      <c r="Z5" s="200"/>
      <c r="AA5" s="200"/>
      <c r="AB5" s="200"/>
      <c r="AC5" s="251"/>
      <c r="AD5" s="250" t="s">
        <v>13</v>
      </c>
      <c r="AE5" s="200"/>
      <c r="AF5" s="200"/>
      <c r="AG5" s="200"/>
      <c r="AH5" s="251"/>
      <c r="AI5" s="181"/>
    </row>
    <row r="6" spans="1:37" ht="9.9499999999999993" customHeight="1">
      <c r="A6" s="206"/>
      <c r="B6" s="201"/>
      <c r="C6" s="201"/>
      <c r="D6" s="234"/>
      <c r="E6" s="235"/>
      <c r="F6" s="236"/>
      <c r="G6" s="201"/>
      <c r="H6" s="201"/>
      <c r="I6" s="230"/>
      <c r="J6" s="201"/>
      <c r="K6" s="201"/>
      <c r="L6" s="201"/>
      <c r="M6" s="201"/>
      <c r="N6" s="201"/>
      <c r="O6" s="219"/>
      <c r="P6" s="198"/>
      <c r="Q6" s="198"/>
      <c r="R6" s="198"/>
      <c r="S6" s="209"/>
      <c r="T6" s="219"/>
      <c r="U6" s="197"/>
      <c r="V6" s="198"/>
      <c r="W6" s="198"/>
      <c r="X6" s="209"/>
      <c r="Y6" s="198"/>
      <c r="Z6" s="197"/>
      <c r="AA6" s="198"/>
      <c r="AB6" s="198"/>
      <c r="AC6" s="209"/>
      <c r="AD6" s="219"/>
      <c r="AE6" s="198"/>
      <c r="AF6" s="198"/>
      <c r="AG6" s="198"/>
      <c r="AH6" s="209"/>
    </row>
    <row r="7" spans="1:37" ht="9.9499999999999993" customHeight="1">
      <c r="A7" s="205" t="s">
        <v>14</v>
      </c>
      <c r="B7" s="200"/>
      <c r="C7" s="200"/>
      <c r="D7" s="231"/>
      <c r="E7" s="232"/>
      <c r="F7" s="233"/>
      <c r="G7" s="239" t="s">
        <v>15</v>
      </c>
      <c r="H7" s="200"/>
      <c r="I7" s="228"/>
      <c r="J7" s="199" t="s">
        <v>16</v>
      </c>
      <c r="K7" s="200"/>
      <c r="L7" s="200"/>
      <c r="M7" s="200"/>
      <c r="N7" s="200"/>
      <c r="O7" s="5" t="s">
        <v>17</v>
      </c>
      <c r="P7" s="166"/>
      <c r="Q7" s="158"/>
      <c r="R7" s="208" t="s">
        <v>18</v>
      </c>
      <c r="S7" s="209"/>
      <c r="T7" s="5" t="s">
        <v>17</v>
      </c>
      <c r="U7" s="167"/>
      <c r="V7" s="158"/>
      <c r="W7" s="208" t="s">
        <v>18</v>
      </c>
      <c r="X7" s="209"/>
      <c r="Y7" s="158" t="s">
        <v>19</v>
      </c>
      <c r="Z7" s="167"/>
      <c r="AA7" s="158"/>
      <c r="AB7" s="208" t="s">
        <v>18</v>
      </c>
      <c r="AC7" s="209"/>
      <c r="AD7" s="5" t="s">
        <v>19</v>
      </c>
      <c r="AE7" s="167"/>
      <c r="AF7" s="158"/>
      <c r="AG7" s="208" t="s">
        <v>18</v>
      </c>
      <c r="AH7" s="209"/>
    </row>
    <row r="8" spans="1:37" ht="9.9499999999999993" customHeight="1">
      <c r="A8" s="206"/>
      <c r="B8" s="201"/>
      <c r="C8" s="201"/>
      <c r="D8" s="234"/>
      <c r="E8" s="235"/>
      <c r="F8" s="236"/>
      <c r="G8" s="201"/>
      <c r="H8" s="201"/>
      <c r="I8" s="230"/>
      <c r="J8" s="201"/>
      <c r="K8" s="201"/>
      <c r="L8" s="201"/>
      <c r="M8" s="201"/>
      <c r="N8" s="201"/>
      <c r="O8" s="5"/>
      <c r="P8" s="158"/>
      <c r="Q8" s="158"/>
      <c r="R8" s="243"/>
      <c r="S8" s="209"/>
      <c r="T8" s="5"/>
      <c r="U8" s="188"/>
      <c r="V8" s="158"/>
      <c r="W8" s="243"/>
      <c r="X8" s="209"/>
      <c r="Y8" s="158"/>
      <c r="Z8" s="188"/>
      <c r="AA8" s="158"/>
      <c r="AB8" s="243"/>
      <c r="AC8" s="209"/>
      <c r="AD8" s="5"/>
      <c r="AE8" s="158"/>
      <c r="AF8" s="158"/>
      <c r="AG8" s="243"/>
      <c r="AH8" s="209"/>
    </row>
    <row r="9" spans="1:37" ht="9.9499999999999993" customHeight="1">
      <c r="A9" s="262" t="s">
        <v>20</v>
      </c>
      <c r="B9" s="200"/>
      <c r="C9" s="228"/>
      <c r="D9" s="333" t="s">
        <v>21</v>
      </c>
      <c r="E9" s="200"/>
      <c r="F9" s="200"/>
      <c r="G9" s="200"/>
      <c r="H9" s="200"/>
      <c r="I9" s="200"/>
      <c r="J9" s="200"/>
      <c r="K9" s="200"/>
      <c r="L9" s="200"/>
      <c r="M9" s="200"/>
      <c r="N9" s="200"/>
      <c r="O9" s="297"/>
      <c r="P9" s="254"/>
      <c r="Q9" s="177" t="s">
        <v>22</v>
      </c>
      <c r="R9" s="203"/>
      <c r="S9" s="204"/>
      <c r="T9" s="273"/>
      <c r="U9" s="254"/>
      <c r="V9" s="177" t="s">
        <v>22</v>
      </c>
      <c r="W9" s="203"/>
      <c r="X9" s="204"/>
      <c r="Y9" s="305" t="str">
        <f t="shared" ref="Y9:Y18" si="0">IF(O9="","",O9-C101/1.308)</f>
        <v/>
      </c>
      <c r="Z9" s="254"/>
      <c r="AA9" s="177" t="s">
        <v>22</v>
      </c>
      <c r="AB9" s="203"/>
      <c r="AC9" s="204"/>
      <c r="AD9" s="273"/>
      <c r="AE9" s="254"/>
      <c r="AF9" s="177" t="s">
        <v>22</v>
      </c>
      <c r="AG9" s="203"/>
      <c r="AH9" s="204"/>
      <c r="AI9" s="181"/>
    </row>
    <row r="10" spans="1:37" ht="9.9499999999999993" customHeight="1">
      <c r="A10" s="206"/>
      <c r="B10" s="201"/>
      <c r="C10" s="230"/>
      <c r="D10" s="229"/>
      <c r="E10" s="201"/>
      <c r="F10" s="201"/>
      <c r="G10" s="201"/>
      <c r="H10" s="201"/>
      <c r="I10" s="201"/>
      <c r="J10" s="201"/>
      <c r="K10" s="201"/>
      <c r="L10" s="201"/>
      <c r="M10" s="201"/>
      <c r="N10" s="201"/>
      <c r="O10" s="226"/>
      <c r="P10" s="195"/>
      <c r="Q10" s="175" t="s">
        <v>22</v>
      </c>
      <c r="R10" s="192"/>
      <c r="S10" s="193"/>
      <c r="T10" s="220"/>
      <c r="U10" s="195"/>
      <c r="V10" s="175" t="s">
        <v>22</v>
      </c>
      <c r="W10" s="192"/>
      <c r="X10" s="193"/>
      <c r="Y10" s="224" t="str">
        <f t="shared" si="0"/>
        <v/>
      </c>
      <c r="Z10" s="195"/>
      <c r="AA10" s="175" t="s">
        <v>22</v>
      </c>
      <c r="AB10" s="192"/>
      <c r="AC10" s="193"/>
      <c r="AD10" s="220"/>
      <c r="AE10" s="195"/>
      <c r="AF10" s="175" t="s">
        <v>22</v>
      </c>
      <c r="AG10" s="192"/>
      <c r="AH10" s="193"/>
    </row>
    <row r="11" spans="1:37" ht="9.9499999999999993" customHeight="1">
      <c r="A11" s="264" t="s">
        <v>23</v>
      </c>
      <c r="B11" s="200"/>
      <c r="C11" s="265"/>
      <c r="D11" s="268" t="s">
        <v>24</v>
      </c>
      <c r="E11" s="232"/>
      <c r="F11" s="233"/>
      <c r="G11" s="227" t="s">
        <v>25</v>
      </c>
      <c r="H11" s="200"/>
      <c r="I11" s="228"/>
      <c r="J11" s="317"/>
      <c r="K11" s="278" t="s">
        <v>26</v>
      </c>
      <c r="L11" s="6"/>
      <c r="M11" s="261"/>
      <c r="N11" s="270" t="s">
        <v>27</v>
      </c>
      <c r="O11" s="226"/>
      <c r="P11" s="195"/>
      <c r="Q11" s="175" t="s">
        <v>22</v>
      </c>
      <c r="R11" s="192"/>
      <c r="S11" s="193"/>
      <c r="T11" s="220"/>
      <c r="U11" s="195"/>
      <c r="V11" s="175" t="s">
        <v>22</v>
      </c>
      <c r="W11" s="192"/>
      <c r="X11" s="193"/>
      <c r="Y11" s="224" t="str">
        <f t="shared" si="0"/>
        <v/>
      </c>
      <c r="Z11" s="195"/>
      <c r="AA11" s="175" t="s">
        <v>22</v>
      </c>
      <c r="AB11" s="192"/>
      <c r="AC11" s="193"/>
      <c r="AD11" s="220"/>
      <c r="AE11" s="195"/>
      <c r="AF11" s="175" t="s">
        <v>22</v>
      </c>
      <c r="AG11" s="192"/>
      <c r="AH11" s="193"/>
    </row>
    <row r="12" spans="1:37" ht="9.9499999999999993" customHeight="1">
      <c r="A12" s="206"/>
      <c r="B12" s="201"/>
      <c r="C12" s="266"/>
      <c r="D12" s="234"/>
      <c r="E12" s="235"/>
      <c r="F12" s="236"/>
      <c r="G12" s="229"/>
      <c r="H12" s="201"/>
      <c r="I12" s="230"/>
      <c r="J12" s="234"/>
      <c r="K12" s="201"/>
      <c r="L12" s="7"/>
      <c r="M12" s="235"/>
      <c r="N12" s="271"/>
      <c r="O12" s="226"/>
      <c r="P12" s="195"/>
      <c r="Q12" s="175" t="s">
        <v>22</v>
      </c>
      <c r="R12" s="192"/>
      <c r="S12" s="193"/>
      <c r="T12" s="220"/>
      <c r="U12" s="195"/>
      <c r="V12" s="175" t="s">
        <v>22</v>
      </c>
      <c r="W12" s="192"/>
      <c r="X12" s="193"/>
      <c r="Y12" s="224" t="str">
        <f t="shared" si="0"/>
        <v/>
      </c>
      <c r="Z12" s="195"/>
      <c r="AA12" s="175" t="s">
        <v>22</v>
      </c>
      <c r="AB12" s="192"/>
      <c r="AC12" s="193"/>
      <c r="AD12" s="220"/>
      <c r="AE12" s="195"/>
      <c r="AF12" s="175" t="s">
        <v>22</v>
      </c>
      <c r="AG12" s="192"/>
      <c r="AH12" s="193"/>
    </row>
    <row r="13" spans="1:37" ht="9.9499999999999993" customHeight="1">
      <c r="A13" s="264" t="s">
        <v>28</v>
      </c>
      <c r="B13" s="200"/>
      <c r="C13" s="265"/>
      <c r="D13" s="227" t="s">
        <v>29</v>
      </c>
      <c r="E13" s="200"/>
      <c r="F13" s="228"/>
      <c r="G13" s="227" t="s">
        <v>30</v>
      </c>
      <c r="H13" s="200"/>
      <c r="I13" s="228"/>
      <c r="J13" s="227">
        <f>SUM(N36:N64,N67:N75)</f>
        <v>0</v>
      </c>
      <c r="K13" s="200"/>
      <c r="L13" s="200"/>
      <c r="M13" s="200"/>
      <c r="N13" s="228"/>
      <c r="O13" s="226"/>
      <c r="P13" s="195"/>
      <c r="Q13" s="175" t="s">
        <v>22</v>
      </c>
      <c r="R13" s="192"/>
      <c r="S13" s="193"/>
      <c r="T13" s="220"/>
      <c r="U13" s="195"/>
      <c r="V13" s="175" t="s">
        <v>22</v>
      </c>
      <c r="W13" s="192"/>
      <c r="X13" s="193"/>
      <c r="Y13" s="224" t="str">
        <f t="shared" si="0"/>
        <v/>
      </c>
      <c r="Z13" s="195"/>
      <c r="AA13" s="175" t="s">
        <v>22</v>
      </c>
      <c r="AB13" s="192"/>
      <c r="AC13" s="193"/>
      <c r="AD13" s="220"/>
      <c r="AE13" s="195"/>
      <c r="AF13" s="175" t="s">
        <v>22</v>
      </c>
      <c r="AG13" s="192"/>
      <c r="AH13" s="193"/>
      <c r="AI13" s="181"/>
    </row>
    <row r="14" spans="1:37" ht="9.9499999999999993" customHeight="1">
      <c r="A14" s="206"/>
      <c r="B14" s="201"/>
      <c r="C14" s="266"/>
      <c r="D14" s="229"/>
      <c r="E14" s="201"/>
      <c r="F14" s="230"/>
      <c r="G14" s="229"/>
      <c r="H14" s="201"/>
      <c r="I14" s="230"/>
      <c r="J14" s="229"/>
      <c r="K14" s="201"/>
      <c r="L14" s="201"/>
      <c r="M14" s="201"/>
      <c r="N14" s="230"/>
      <c r="O14" s="226"/>
      <c r="P14" s="195"/>
      <c r="Q14" s="175" t="s">
        <v>22</v>
      </c>
      <c r="R14" s="192"/>
      <c r="S14" s="193"/>
      <c r="T14" s="220"/>
      <c r="U14" s="195"/>
      <c r="V14" s="175" t="s">
        <v>22</v>
      </c>
      <c r="W14" s="192"/>
      <c r="X14" s="193"/>
      <c r="Y14" s="224" t="str">
        <f t="shared" si="0"/>
        <v/>
      </c>
      <c r="Z14" s="195"/>
      <c r="AA14" s="175" t="s">
        <v>22</v>
      </c>
      <c r="AB14" s="192"/>
      <c r="AC14" s="193"/>
      <c r="AD14" s="220"/>
      <c r="AE14" s="195"/>
      <c r="AF14" s="175" t="s">
        <v>22</v>
      </c>
      <c r="AG14" s="192"/>
      <c r="AH14" s="193"/>
    </row>
    <row r="15" spans="1:37" ht="9.9499999999999993" customHeight="1">
      <c r="A15" s="205" t="s">
        <v>31</v>
      </c>
      <c r="B15" s="200"/>
      <c r="C15" s="200"/>
      <c r="D15" s="238" t="str">
        <f>IF(COUNTIF(N36:N75,0)&lt;38,"",AK3)</f>
        <v/>
      </c>
      <c r="E15" s="200"/>
      <c r="F15" s="228"/>
      <c r="G15" s="329" t="s">
        <v>32</v>
      </c>
      <c r="H15" s="200"/>
      <c r="I15" s="200"/>
      <c r="J15" s="277" t="str">
        <f>IF(D15=AK3,"",AK3)</f>
        <v>P</v>
      </c>
      <c r="K15" s="200"/>
      <c r="L15" s="200"/>
      <c r="M15" s="343" t="s">
        <v>33</v>
      </c>
      <c r="N15" s="228"/>
      <c r="O15" s="226"/>
      <c r="P15" s="195"/>
      <c r="Q15" s="175" t="s">
        <v>22</v>
      </c>
      <c r="R15" s="192"/>
      <c r="S15" s="193"/>
      <c r="T15" s="220"/>
      <c r="U15" s="195"/>
      <c r="V15" s="175" t="s">
        <v>22</v>
      </c>
      <c r="W15" s="192"/>
      <c r="X15" s="193"/>
      <c r="Y15" s="224" t="str">
        <f t="shared" si="0"/>
        <v/>
      </c>
      <c r="Z15" s="195"/>
      <c r="AA15" s="175" t="s">
        <v>22</v>
      </c>
      <c r="AB15" s="192"/>
      <c r="AC15" s="193"/>
      <c r="AD15" s="220"/>
      <c r="AE15" s="195"/>
      <c r="AF15" s="175" t="s">
        <v>22</v>
      </c>
      <c r="AG15" s="192"/>
      <c r="AH15" s="193"/>
    </row>
    <row r="16" spans="1:37" ht="9.9499999999999993" customHeight="1">
      <c r="A16" s="206"/>
      <c r="B16" s="201"/>
      <c r="C16" s="201"/>
      <c r="D16" s="229"/>
      <c r="E16" s="201"/>
      <c r="F16" s="230"/>
      <c r="G16" s="201"/>
      <c r="H16" s="201"/>
      <c r="I16" s="201"/>
      <c r="J16" s="229"/>
      <c r="K16" s="201"/>
      <c r="L16" s="201"/>
      <c r="M16" s="201"/>
      <c r="N16" s="230"/>
      <c r="O16" s="226"/>
      <c r="P16" s="195"/>
      <c r="Q16" s="175" t="s">
        <v>22</v>
      </c>
      <c r="R16" s="192"/>
      <c r="S16" s="193"/>
      <c r="T16" s="220"/>
      <c r="U16" s="195"/>
      <c r="V16" s="175" t="s">
        <v>22</v>
      </c>
      <c r="W16" s="192"/>
      <c r="X16" s="193"/>
      <c r="Y16" s="224" t="str">
        <f t="shared" si="0"/>
        <v/>
      </c>
      <c r="Z16" s="195"/>
      <c r="AA16" s="175" t="s">
        <v>22</v>
      </c>
      <c r="AB16" s="192"/>
      <c r="AC16" s="193"/>
      <c r="AD16" s="220"/>
      <c r="AE16" s="195"/>
      <c r="AF16" s="175" t="s">
        <v>22</v>
      </c>
      <c r="AG16" s="192"/>
      <c r="AH16" s="193"/>
    </row>
    <row r="17" spans="1:35" ht="9.9499999999999993" customHeight="1">
      <c r="A17" s="292" t="s">
        <v>34</v>
      </c>
      <c r="B17" s="200"/>
      <c r="C17" s="200"/>
      <c r="D17" s="200"/>
      <c r="E17" s="200"/>
      <c r="F17" s="228"/>
      <c r="G17" s="8" t="s">
        <v>35</v>
      </c>
      <c r="H17" s="8"/>
      <c r="I17" s="9"/>
      <c r="J17" s="322"/>
      <c r="K17" s="232"/>
      <c r="L17" s="232"/>
      <c r="M17" s="232"/>
      <c r="N17" s="323"/>
      <c r="O17" s="226"/>
      <c r="P17" s="195"/>
      <c r="Q17" s="175" t="s">
        <v>22</v>
      </c>
      <c r="R17" s="192"/>
      <c r="S17" s="193"/>
      <c r="T17" s="220"/>
      <c r="U17" s="195"/>
      <c r="V17" s="175" t="s">
        <v>22</v>
      </c>
      <c r="W17" s="192"/>
      <c r="X17" s="193"/>
      <c r="Y17" s="224" t="str">
        <f t="shared" si="0"/>
        <v/>
      </c>
      <c r="Z17" s="195"/>
      <c r="AA17" s="175" t="s">
        <v>22</v>
      </c>
      <c r="AB17" s="192"/>
      <c r="AC17" s="193"/>
      <c r="AD17" s="220"/>
      <c r="AE17" s="195"/>
      <c r="AF17" s="175" t="s">
        <v>22</v>
      </c>
      <c r="AG17" s="192"/>
      <c r="AH17" s="193"/>
      <c r="AI17" s="181"/>
    </row>
    <row r="18" spans="1:35" ht="9.9499999999999993" customHeight="1">
      <c r="A18" s="219"/>
      <c r="B18" s="198"/>
      <c r="C18" s="198"/>
      <c r="D18" s="198"/>
      <c r="E18" s="198"/>
      <c r="F18" s="293"/>
      <c r="G18" s="8"/>
      <c r="H18" s="8"/>
      <c r="I18" s="10"/>
      <c r="J18" s="324"/>
      <c r="K18" s="324"/>
      <c r="L18" s="324"/>
      <c r="M18" s="324"/>
      <c r="N18" s="325"/>
      <c r="O18" s="226"/>
      <c r="P18" s="195"/>
      <c r="Q18" s="175" t="s">
        <v>22</v>
      </c>
      <c r="R18" s="192"/>
      <c r="S18" s="193"/>
      <c r="T18" s="220"/>
      <c r="U18" s="195"/>
      <c r="V18" s="175" t="s">
        <v>22</v>
      </c>
      <c r="W18" s="192"/>
      <c r="X18" s="193"/>
      <c r="Y18" s="224" t="str">
        <f t="shared" si="0"/>
        <v/>
      </c>
      <c r="Z18" s="195"/>
      <c r="AA18" s="175" t="s">
        <v>22</v>
      </c>
      <c r="AB18" s="192"/>
      <c r="AC18" s="193"/>
      <c r="AD18" s="220"/>
      <c r="AE18" s="195"/>
      <c r="AF18" s="175" t="s">
        <v>22</v>
      </c>
      <c r="AG18" s="192"/>
      <c r="AH18" s="193"/>
    </row>
    <row r="19" spans="1:35" ht="9.9499999999999993" customHeight="1">
      <c r="A19" s="219"/>
      <c r="B19" s="198"/>
      <c r="C19" s="198"/>
      <c r="D19" s="198"/>
      <c r="E19" s="198"/>
      <c r="F19" s="293"/>
      <c r="G19" s="275" t="s">
        <v>36</v>
      </c>
      <c r="H19" s="198"/>
      <c r="I19" s="336"/>
      <c r="J19" s="201"/>
      <c r="K19" s="201"/>
      <c r="L19" s="201"/>
      <c r="M19" s="201"/>
      <c r="N19" s="201"/>
      <c r="O19" s="221" t="str">
        <f>IF(COUNTA(O9:P18,R9:S18)=0,"",IF(OR(MAX(O9:S18)&gt;J36,MIN(O9:S18)&lt;H36),"NG",""))</f>
        <v/>
      </c>
      <c r="P19" s="222"/>
      <c r="Q19" s="178" t="s">
        <v>22</v>
      </c>
      <c r="R19" s="248"/>
      <c r="S19" s="249"/>
      <c r="T19" s="221" t="str">
        <f>IF(COUNTA(T9:U18,W9:X18)=0,"",IF(MAX(T9:X18)&gt;J37,"NG",""))</f>
        <v/>
      </c>
      <c r="U19" s="222"/>
      <c r="V19" s="178" t="s">
        <v>22</v>
      </c>
      <c r="W19" s="248"/>
      <c r="X19" s="249"/>
      <c r="Y19" s="319" t="str">
        <f>IF(COUNTA(Y9:Z18,AB9:AC18)=0,"",IF(OR(MAX(Y9:AC18)&gt;J38,MIN(Y9:AC18)&lt;H38),"NG",""))</f>
        <v/>
      </c>
      <c r="Z19" s="222"/>
      <c r="AA19" s="178" t="s">
        <v>22</v>
      </c>
      <c r="AB19" s="248"/>
      <c r="AC19" s="249"/>
      <c r="AD19" s="221" t="str">
        <f>IF(COUNTA(AD9:AE18,AG9:AH18)=0,"",IF(MAX(AD9:AH18)&gt;J39,"NG",""))</f>
        <v/>
      </c>
      <c r="AE19" s="222"/>
      <c r="AF19" s="178" t="s">
        <v>22</v>
      </c>
      <c r="AG19" s="248"/>
      <c r="AH19" s="249"/>
    </row>
    <row r="20" spans="1:35" ht="9.9499999999999993" customHeight="1">
      <c r="A20" s="205"/>
      <c r="B20" s="200"/>
      <c r="C20" s="200"/>
      <c r="D20" s="252" t="s">
        <v>30</v>
      </c>
      <c r="E20" s="228"/>
      <c r="F20" s="278" t="s">
        <v>37</v>
      </c>
      <c r="G20" s="200"/>
      <c r="H20" s="200"/>
      <c r="I20" s="200"/>
      <c r="J20" s="200"/>
      <c r="K20" s="200"/>
      <c r="L20" s="200"/>
      <c r="M20" s="200"/>
      <c r="N20" s="200"/>
      <c r="O20" s="216" t="s">
        <v>38</v>
      </c>
      <c r="P20" s="217"/>
      <c r="Q20" s="217"/>
      <c r="R20" s="217"/>
      <c r="S20" s="218"/>
      <c r="T20" s="216" t="s">
        <v>39</v>
      </c>
      <c r="U20" s="217"/>
      <c r="V20" s="217"/>
      <c r="W20" s="217"/>
      <c r="X20" s="218"/>
      <c r="Y20" s="283" t="s">
        <v>40</v>
      </c>
      <c r="Z20" s="217"/>
      <c r="AA20" s="217"/>
      <c r="AB20" s="217"/>
      <c r="AC20" s="218"/>
      <c r="AD20" s="216" t="s">
        <v>41</v>
      </c>
      <c r="AE20" s="217"/>
      <c r="AF20" s="217"/>
      <c r="AG20" s="217"/>
      <c r="AH20" s="218"/>
    </row>
    <row r="21" spans="1:35" ht="9.9499999999999993" customHeight="1">
      <c r="A21" s="206"/>
      <c r="B21" s="201"/>
      <c r="C21" s="201"/>
      <c r="D21" s="229"/>
      <c r="E21" s="230"/>
      <c r="F21" s="201"/>
      <c r="G21" s="201"/>
      <c r="H21" s="201"/>
      <c r="I21" s="201"/>
      <c r="J21" s="201"/>
      <c r="K21" s="201"/>
      <c r="L21" s="201"/>
      <c r="M21" s="201"/>
      <c r="N21" s="201"/>
      <c r="O21" s="219"/>
      <c r="P21" s="198"/>
      <c r="Q21" s="198"/>
      <c r="R21" s="198"/>
      <c r="S21" s="209"/>
      <c r="T21" s="219"/>
      <c r="U21" s="197"/>
      <c r="V21" s="198"/>
      <c r="W21" s="198"/>
      <c r="X21" s="209"/>
      <c r="Y21" s="198"/>
      <c r="Z21" s="197"/>
      <c r="AA21" s="198"/>
      <c r="AB21" s="198"/>
      <c r="AC21" s="209"/>
      <c r="AD21" s="219"/>
      <c r="AE21" s="198"/>
      <c r="AF21" s="198"/>
      <c r="AG21" s="198"/>
      <c r="AH21" s="209"/>
      <c r="AI21" s="181"/>
    </row>
    <row r="22" spans="1:35" ht="9.9499999999999993" customHeight="1">
      <c r="A22" s="309"/>
      <c r="B22" s="232"/>
      <c r="C22" s="232"/>
      <c r="D22" s="268"/>
      <c r="E22" s="233"/>
      <c r="F22" s="280"/>
      <c r="G22" s="232"/>
      <c r="H22" s="232"/>
      <c r="I22" s="232"/>
      <c r="J22" s="232"/>
      <c r="K22" s="232"/>
      <c r="L22" s="232"/>
      <c r="M22" s="232"/>
      <c r="N22" s="232"/>
      <c r="O22" s="5" t="s">
        <v>19</v>
      </c>
      <c r="P22" s="167"/>
      <c r="Q22" s="158"/>
      <c r="R22" s="208" t="s">
        <v>18</v>
      </c>
      <c r="S22" s="209"/>
      <c r="T22" s="11"/>
      <c r="U22" s="162"/>
      <c r="V22" s="159"/>
      <c r="W22" s="208" t="s">
        <v>18</v>
      </c>
      <c r="X22" s="209"/>
      <c r="Y22" s="159"/>
      <c r="Z22" s="162"/>
      <c r="AA22" s="159"/>
      <c r="AB22" s="208" t="s">
        <v>18</v>
      </c>
      <c r="AC22" s="209"/>
      <c r="AD22" s="5" t="s">
        <v>42</v>
      </c>
      <c r="AE22" s="167"/>
      <c r="AF22" s="158"/>
      <c r="AG22" s="208" t="s">
        <v>18</v>
      </c>
      <c r="AH22" s="209"/>
      <c r="AI22" s="181"/>
    </row>
    <row r="23" spans="1:35" ht="9.9499999999999993" customHeight="1">
      <c r="A23" s="310"/>
      <c r="B23" s="235"/>
      <c r="C23" s="235"/>
      <c r="D23" s="234"/>
      <c r="E23" s="236"/>
      <c r="F23" s="235"/>
      <c r="G23" s="235"/>
      <c r="H23" s="235"/>
      <c r="I23" s="235"/>
      <c r="J23" s="235"/>
      <c r="K23" s="235"/>
      <c r="L23" s="235"/>
      <c r="M23" s="235"/>
      <c r="N23" s="235"/>
      <c r="O23" s="5"/>
      <c r="P23" s="158"/>
      <c r="Q23" s="158"/>
      <c r="R23" s="243"/>
      <c r="S23" s="209"/>
      <c r="T23" s="12"/>
      <c r="U23" s="163"/>
      <c r="V23" s="13"/>
      <c r="W23" s="13"/>
      <c r="X23" s="14"/>
      <c r="Y23" s="13"/>
      <c r="Z23" s="163"/>
      <c r="AA23" s="13"/>
      <c r="AB23" s="13"/>
      <c r="AC23" s="14"/>
      <c r="AD23" s="5"/>
      <c r="AE23" s="158"/>
      <c r="AF23" s="158"/>
      <c r="AG23" s="243"/>
      <c r="AH23" s="209"/>
    </row>
    <row r="24" spans="1:35" ht="9.9499999999999993" customHeight="1">
      <c r="A24" s="309"/>
      <c r="B24" s="232"/>
      <c r="C24" s="232"/>
      <c r="D24" s="268"/>
      <c r="E24" s="233"/>
      <c r="F24" s="280"/>
      <c r="G24" s="232"/>
      <c r="H24" s="232"/>
      <c r="I24" s="232"/>
      <c r="J24" s="232"/>
      <c r="K24" s="232"/>
      <c r="L24" s="232"/>
      <c r="M24" s="232"/>
      <c r="N24" s="232"/>
      <c r="O24" s="297"/>
      <c r="P24" s="254"/>
      <c r="Q24" s="177" t="s">
        <v>22</v>
      </c>
      <c r="R24" s="203"/>
      <c r="S24" s="204"/>
      <c r="T24" s="246" t="str">
        <f t="shared" ref="T24:T33" si="1">IF(C101="","",C101-F101)</f>
        <v/>
      </c>
      <c r="U24" s="247"/>
      <c r="V24" s="179" t="s">
        <v>22</v>
      </c>
      <c r="W24" s="287"/>
      <c r="X24" s="288"/>
      <c r="Y24" s="289" t="str">
        <f t="shared" ref="Y24:Y33" si="2">IF(I101="","",O9-I101)</f>
        <v/>
      </c>
      <c r="Z24" s="290"/>
      <c r="AA24" s="179" t="s">
        <v>22</v>
      </c>
      <c r="AB24" s="287"/>
      <c r="AC24" s="288"/>
      <c r="AD24" s="297"/>
      <c r="AE24" s="254"/>
      <c r="AF24" s="177" t="s">
        <v>22</v>
      </c>
      <c r="AG24" s="203"/>
      <c r="AH24" s="204"/>
    </row>
    <row r="25" spans="1:35" ht="9.9499999999999993" customHeight="1">
      <c r="A25" s="310"/>
      <c r="B25" s="235"/>
      <c r="C25" s="235"/>
      <c r="D25" s="234"/>
      <c r="E25" s="236"/>
      <c r="F25" s="235"/>
      <c r="G25" s="235"/>
      <c r="H25" s="235"/>
      <c r="I25" s="235"/>
      <c r="J25" s="235"/>
      <c r="K25" s="235"/>
      <c r="L25" s="235"/>
      <c r="M25" s="235"/>
      <c r="N25" s="235"/>
      <c r="O25" s="226"/>
      <c r="P25" s="195"/>
      <c r="Q25" s="175" t="s">
        <v>22</v>
      </c>
      <c r="R25" s="192"/>
      <c r="S25" s="193"/>
      <c r="T25" s="246" t="str">
        <f t="shared" si="1"/>
        <v/>
      </c>
      <c r="U25" s="247"/>
      <c r="V25" s="180" t="s">
        <v>22</v>
      </c>
      <c r="W25" s="281"/>
      <c r="X25" s="282"/>
      <c r="Y25" s="298" t="str">
        <f t="shared" si="2"/>
        <v/>
      </c>
      <c r="Z25" s="247"/>
      <c r="AA25" s="180" t="s">
        <v>22</v>
      </c>
      <c r="AB25" s="281"/>
      <c r="AC25" s="282"/>
      <c r="AD25" s="226"/>
      <c r="AE25" s="195"/>
      <c r="AF25" s="175" t="s">
        <v>22</v>
      </c>
      <c r="AG25" s="192"/>
      <c r="AH25" s="193"/>
    </row>
    <row r="26" spans="1:35" ht="9.9499999999999993" customHeight="1">
      <c r="A26" s="309"/>
      <c r="B26" s="232"/>
      <c r="C26" s="232"/>
      <c r="D26" s="268"/>
      <c r="E26" s="233"/>
      <c r="F26" s="280"/>
      <c r="G26" s="232"/>
      <c r="H26" s="232"/>
      <c r="I26" s="232"/>
      <c r="J26" s="232"/>
      <c r="K26" s="232"/>
      <c r="L26" s="232"/>
      <c r="M26" s="232"/>
      <c r="N26" s="232"/>
      <c r="O26" s="226"/>
      <c r="P26" s="195"/>
      <c r="Q26" s="175" t="s">
        <v>22</v>
      </c>
      <c r="R26" s="192"/>
      <c r="S26" s="193"/>
      <c r="T26" s="246" t="str">
        <f t="shared" si="1"/>
        <v/>
      </c>
      <c r="U26" s="247"/>
      <c r="V26" s="180" t="s">
        <v>22</v>
      </c>
      <c r="W26" s="281"/>
      <c r="X26" s="282"/>
      <c r="Y26" s="298" t="str">
        <f t="shared" si="2"/>
        <v/>
      </c>
      <c r="Z26" s="247"/>
      <c r="AA26" s="180" t="s">
        <v>22</v>
      </c>
      <c r="AB26" s="281"/>
      <c r="AC26" s="282"/>
      <c r="AD26" s="226"/>
      <c r="AE26" s="195"/>
      <c r="AF26" s="175" t="s">
        <v>22</v>
      </c>
      <c r="AG26" s="192"/>
      <c r="AH26" s="193"/>
    </row>
    <row r="27" spans="1:35" ht="9.9499999999999993" customHeight="1">
      <c r="A27" s="310"/>
      <c r="B27" s="235"/>
      <c r="C27" s="235"/>
      <c r="D27" s="234"/>
      <c r="E27" s="236"/>
      <c r="F27" s="235"/>
      <c r="G27" s="235"/>
      <c r="H27" s="235"/>
      <c r="I27" s="235"/>
      <c r="J27" s="235"/>
      <c r="K27" s="235"/>
      <c r="L27" s="235"/>
      <c r="M27" s="235"/>
      <c r="N27" s="235"/>
      <c r="O27" s="226"/>
      <c r="P27" s="195"/>
      <c r="Q27" s="175" t="s">
        <v>22</v>
      </c>
      <c r="R27" s="192"/>
      <c r="S27" s="193"/>
      <c r="T27" s="246" t="str">
        <f t="shared" si="1"/>
        <v/>
      </c>
      <c r="U27" s="247"/>
      <c r="V27" s="180" t="s">
        <v>22</v>
      </c>
      <c r="W27" s="281"/>
      <c r="X27" s="282"/>
      <c r="Y27" s="298" t="str">
        <f t="shared" si="2"/>
        <v/>
      </c>
      <c r="Z27" s="247"/>
      <c r="AA27" s="180" t="s">
        <v>22</v>
      </c>
      <c r="AB27" s="281"/>
      <c r="AC27" s="282"/>
      <c r="AD27" s="226"/>
      <c r="AE27" s="195"/>
      <c r="AF27" s="175" t="s">
        <v>22</v>
      </c>
      <c r="AG27" s="192"/>
      <c r="AH27" s="193"/>
    </row>
    <row r="28" spans="1:35" ht="9.9499999999999993" customHeight="1">
      <c r="A28" s="205" t="s">
        <v>43</v>
      </c>
      <c r="B28" s="200"/>
      <c r="C28" s="200"/>
      <c r="D28" s="200"/>
      <c r="E28" s="200"/>
      <c r="F28" s="200"/>
      <c r="G28" s="200"/>
      <c r="H28" s="200"/>
      <c r="I28" s="200"/>
      <c r="J28" s="200"/>
      <c r="K28" s="200"/>
      <c r="L28" s="200"/>
      <c r="M28" s="200"/>
      <c r="N28" s="200"/>
      <c r="O28" s="226"/>
      <c r="P28" s="195"/>
      <c r="Q28" s="175" t="s">
        <v>22</v>
      </c>
      <c r="R28" s="192"/>
      <c r="S28" s="193"/>
      <c r="T28" s="246" t="str">
        <f t="shared" si="1"/>
        <v/>
      </c>
      <c r="U28" s="247"/>
      <c r="V28" s="180" t="s">
        <v>22</v>
      </c>
      <c r="W28" s="281"/>
      <c r="X28" s="282"/>
      <c r="Y28" s="298" t="str">
        <f t="shared" si="2"/>
        <v/>
      </c>
      <c r="Z28" s="247"/>
      <c r="AA28" s="180" t="s">
        <v>22</v>
      </c>
      <c r="AB28" s="281"/>
      <c r="AC28" s="282"/>
      <c r="AD28" s="226"/>
      <c r="AE28" s="195"/>
      <c r="AF28" s="175" t="s">
        <v>22</v>
      </c>
      <c r="AG28" s="192"/>
      <c r="AH28" s="193"/>
    </row>
    <row r="29" spans="1:35" ht="9.9499999999999993" customHeight="1">
      <c r="A29" s="206"/>
      <c r="B29" s="201"/>
      <c r="C29" s="201"/>
      <c r="D29" s="201"/>
      <c r="E29" s="201"/>
      <c r="F29" s="201"/>
      <c r="G29" s="201"/>
      <c r="H29" s="201"/>
      <c r="I29" s="201"/>
      <c r="J29" s="201"/>
      <c r="K29" s="201"/>
      <c r="L29" s="201"/>
      <c r="M29" s="201"/>
      <c r="N29" s="201"/>
      <c r="O29" s="226"/>
      <c r="P29" s="195"/>
      <c r="Q29" s="175" t="s">
        <v>22</v>
      </c>
      <c r="R29" s="192"/>
      <c r="S29" s="193"/>
      <c r="T29" s="246" t="str">
        <f t="shared" si="1"/>
        <v/>
      </c>
      <c r="U29" s="247"/>
      <c r="V29" s="180" t="s">
        <v>22</v>
      </c>
      <c r="W29" s="281"/>
      <c r="X29" s="282"/>
      <c r="Y29" s="298" t="str">
        <f t="shared" si="2"/>
        <v/>
      </c>
      <c r="Z29" s="247"/>
      <c r="AA29" s="180" t="s">
        <v>22</v>
      </c>
      <c r="AB29" s="281"/>
      <c r="AC29" s="282"/>
      <c r="AD29" s="226"/>
      <c r="AE29" s="195"/>
      <c r="AF29" s="175" t="s">
        <v>22</v>
      </c>
      <c r="AG29" s="192"/>
      <c r="AH29" s="193"/>
    </row>
    <row r="30" spans="1:35" ht="9.9499999999999993" customHeight="1">
      <c r="A30" s="272" t="str">
        <f>IF(C30="","","TERMINAL VOLATAGE CONSTANT")</f>
        <v>TERMINAL VOLATAGE CONSTANT</v>
      </c>
      <c r="B30" s="200"/>
      <c r="C30" s="312" t="s">
        <v>44</v>
      </c>
      <c r="D30" s="327" t="str">
        <f>IF(C30="","","V")</f>
        <v>V</v>
      </c>
      <c r="E30" s="272" t="s">
        <v>45</v>
      </c>
      <c r="F30" s="200"/>
      <c r="G30" s="200"/>
      <c r="H30" s="15"/>
      <c r="I30" s="15"/>
      <c r="J30" s="15"/>
      <c r="K30" s="15"/>
      <c r="L30" s="15"/>
      <c r="M30" s="15"/>
      <c r="N30" s="15"/>
      <c r="O30" s="226"/>
      <c r="P30" s="195"/>
      <c r="Q30" s="175" t="s">
        <v>22</v>
      </c>
      <c r="R30" s="192"/>
      <c r="S30" s="193"/>
      <c r="T30" s="246" t="str">
        <f t="shared" si="1"/>
        <v/>
      </c>
      <c r="U30" s="247"/>
      <c r="V30" s="180" t="s">
        <v>22</v>
      </c>
      <c r="W30" s="281"/>
      <c r="X30" s="282"/>
      <c r="Y30" s="298" t="str">
        <f t="shared" si="2"/>
        <v/>
      </c>
      <c r="Z30" s="247"/>
      <c r="AA30" s="180" t="s">
        <v>22</v>
      </c>
      <c r="AB30" s="281"/>
      <c r="AC30" s="282"/>
      <c r="AD30" s="226"/>
      <c r="AE30" s="195"/>
      <c r="AF30" s="175" t="s">
        <v>22</v>
      </c>
      <c r="AG30" s="192"/>
      <c r="AH30" s="193"/>
    </row>
    <row r="31" spans="1:35" ht="9.9499999999999993" customHeight="1">
      <c r="A31" s="219"/>
      <c r="B31" s="198"/>
      <c r="C31" s="198"/>
      <c r="D31" s="328"/>
      <c r="E31" s="219"/>
      <c r="F31" s="198"/>
      <c r="G31" s="198"/>
      <c r="H31" s="16"/>
      <c r="I31" s="16"/>
      <c r="J31" s="16"/>
      <c r="K31" s="16"/>
      <c r="L31" s="16"/>
      <c r="M31" s="16"/>
      <c r="N31" s="16"/>
      <c r="O31" s="226"/>
      <c r="P31" s="195"/>
      <c r="Q31" s="175" t="s">
        <v>22</v>
      </c>
      <c r="R31" s="192"/>
      <c r="S31" s="193"/>
      <c r="T31" s="246" t="str">
        <f t="shared" si="1"/>
        <v/>
      </c>
      <c r="U31" s="247"/>
      <c r="V31" s="180" t="s">
        <v>22</v>
      </c>
      <c r="W31" s="281"/>
      <c r="X31" s="282"/>
      <c r="Y31" s="298" t="str">
        <f t="shared" si="2"/>
        <v/>
      </c>
      <c r="Z31" s="247"/>
      <c r="AA31" s="180" t="s">
        <v>22</v>
      </c>
      <c r="AB31" s="281"/>
      <c r="AC31" s="282"/>
      <c r="AD31" s="226"/>
      <c r="AE31" s="195"/>
      <c r="AF31" s="175" t="s">
        <v>22</v>
      </c>
      <c r="AG31" s="192"/>
      <c r="AH31" s="193"/>
    </row>
    <row r="32" spans="1:35" ht="9.9499999999999993" customHeight="1">
      <c r="A32" s="219"/>
      <c r="B32" s="198"/>
      <c r="C32" s="326"/>
      <c r="D32" s="241"/>
      <c r="E32" s="291"/>
      <c r="F32" s="198"/>
      <c r="G32" s="269"/>
      <c r="H32" s="198"/>
      <c r="I32" s="198"/>
      <c r="J32" s="198"/>
      <c r="K32" s="337" t="str">
        <f>IF(G32="","","LOAD")</f>
        <v/>
      </c>
      <c r="L32" s="198"/>
      <c r="M32" s="17"/>
      <c r="N32" s="17"/>
      <c r="O32" s="226"/>
      <c r="P32" s="195"/>
      <c r="Q32" s="175" t="s">
        <v>22</v>
      </c>
      <c r="R32" s="192"/>
      <c r="S32" s="193"/>
      <c r="T32" s="246" t="str">
        <f t="shared" si="1"/>
        <v/>
      </c>
      <c r="U32" s="247"/>
      <c r="V32" s="180" t="s">
        <v>22</v>
      </c>
      <c r="W32" s="281"/>
      <c r="X32" s="282"/>
      <c r="Y32" s="298" t="str">
        <f t="shared" si="2"/>
        <v/>
      </c>
      <c r="Z32" s="247"/>
      <c r="AA32" s="180" t="s">
        <v>22</v>
      </c>
      <c r="AB32" s="281"/>
      <c r="AC32" s="282"/>
      <c r="AD32" s="226"/>
      <c r="AE32" s="195"/>
      <c r="AF32" s="175" t="s">
        <v>22</v>
      </c>
      <c r="AG32" s="192"/>
      <c r="AH32" s="193"/>
    </row>
    <row r="33" spans="1:43" ht="9.9499999999999993" customHeight="1">
      <c r="A33" s="219"/>
      <c r="B33" s="198"/>
      <c r="C33" s="198"/>
      <c r="D33" s="209"/>
      <c r="E33" s="198"/>
      <c r="F33" s="198"/>
      <c r="G33" s="198"/>
      <c r="H33" s="198"/>
      <c r="I33" s="198"/>
      <c r="J33" s="198"/>
      <c r="K33" s="198"/>
      <c r="L33" s="198"/>
      <c r="M33" s="17"/>
      <c r="N33" s="17"/>
      <c r="O33" s="226"/>
      <c r="P33" s="195"/>
      <c r="Q33" s="175" t="s">
        <v>22</v>
      </c>
      <c r="R33" s="192"/>
      <c r="S33" s="193"/>
      <c r="T33" s="246" t="str">
        <f t="shared" si="1"/>
        <v/>
      </c>
      <c r="U33" s="247"/>
      <c r="V33" s="180" t="s">
        <v>22</v>
      </c>
      <c r="W33" s="281"/>
      <c r="X33" s="282"/>
      <c r="Y33" s="298" t="str">
        <f t="shared" si="2"/>
        <v/>
      </c>
      <c r="Z33" s="247"/>
      <c r="AA33" s="180" t="s">
        <v>22</v>
      </c>
      <c r="AB33" s="281"/>
      <c r="AC33" s="282"/>
      <c r="AD33" s="226"/>
      <c r="AE33" s="195"/>
      <c r="AF33" s="175" t="s">
        <v>22</v>
      </c>
      <c r="AG33" s="192"/>
      <c r="AH33" s="193"/>
    </row>
    <row r="34" spans="1:43" ht="9.9499999999999993" customHeight="1">
      <c r="A34" s="18"/>
      <c r="B34" s="19"/>
      <c r="C34" s="20"/>
      <c r="D34" s="21"/>
      <c r="E34" s="22"/>
      <c r="F34" s="22"/>
      <c r="G34" s="23"/>
      <c r="H34" s="23"/>
      <c r="I34" s="23"/>
      <c r="J34" s="23"/>
      <c r="K34" s="24"/>
      <c r="L34" s="24"/>
      <c r="M34" s="24"/>
      <c r="N34" s="24"/>
      <c r="O34" s="221" t="str">
        <f>IF(COUNTA(O24:P33,R24:S33)=0,"",IF(OR(MAX(O24:S33)&gt;J40,MIN(O24:S33)&lt;H40),"NG",""))</f>
        <v/>
      </c>
      <c r="P34" s="222"/>
      <c r="Q34" s="178" t="s">
        <v>22</v>
      </c>
      <c r="R34" s="248"/>
      <c r="S34" s="249"/>
      <c r="T34" s="221" t="str">
        <f>IF(COUNTA(T24:U33,W24:X33)=0,"",IF(OR(MAX(T24:X33)&gt;J41,MIN(T24:X33)&lt;H41),"NG",""))</f>
        <v/>
      </c>
      <c r="U34" s="222"/>
      <c r="V34" s="178" t="s">
        <v>22</v>
      </c>
      <c r="W34" s="248"/>
      <c r="X34" s="249"/>
      <c r="Y34" s="319" t="str">
        <f>IF(COUNTA(Y24:Z33,AB24:AC33)=0,"",IF(OR(MAX(Y24:AC33)&gt;J42,MIN(Y24:AC33)&lt;H42),"NG",""))</f>
        <v/>
      </c>
      <c r="Z34" s="222"/>
      <c r="AA34" s="178" t="s">
        <v>22</v>
      </c>
      <c r="AB34" s="248"/>
      <c r="AC34" s="249"/>
      <c r="AD34" s="221" t="str">
        <f>IF(COUNTA(AD24:AE33,AG24:AH33)=0,"",IF(MAX(AD24:AH33)&gt;J44,"NG",""))</f>
        <v/>
      </c>
      <c r="AE34" s="222"/>
      <c r="AF34" s="178" t="s">
        <v>22</v>
      </c>
      <c r="AG34" s="248"/>
      <c r="AH34" s="249"/>
    </row>
    <row r="35" spans="1:43" s="8" customFormat="1" ht="9.9499999999999993" customHeight="1">
      <c r="A35" s="25" t="s">
        <v>46</v>
      </c>
      <c r="B35" s="284" t="s">
        <v>47</v>
      </c>
      <c r="C35" s="285"/>
      <c r="D35" s="285"/>
      <c r="E35" s="285"/>
      <c r="F35" s="285"/>
      <c r="G35" s="306" t="s">
        <v>48</v>
      </c>
      <c r="H35" s="285"/>
      <c r="I35" s="285"/>
      <c r="J35" s="285"/>
      <c r="K35" s="285"/>
      <c r="L35" s="285"/>
      <c r="M35" s="26" t="s">
        <v>49</v>
      </c>
      <c r="N35" s="27" t="s">
        <v>50</v>
      </c>
      <c r="O35" s="216" t="s">
        <v>51</v>
      </c>
      <c r="P35" s="217"/>
      <c r="Q35" s="217"/>
      <c r="R35" s="217"/>
      <c r="S35" s="218"/>
      <c r="T35" s="216" t="s">
        <v>52</v>
      </c>
      <c r="U35" s="217"/>
      <c r="V35" s="217"/>
      <c r="W35" s="217"/>
      <c r="X35" s="218"/>
      <c r="Y35" s="283" t="s">
        <v>53</v>
      </c>
      <c r="Z35" s="217"/>
      <c r="AA35" s="217"/>
      <c r="AB35" s="217"/>
      <c r="AC35" s="218"/>
      <c r="AD35" s="216" t="s">
        <v>54</v>
      </c>
      <c r="AE35" s="217"/>
      <c r="AF35" s="217"/>
      <c r="AG35" s="217"/>
      <c r="AH35" s="218"/>
    </row>
    <row r="36" spans="1:43" ht="9.9499999999999993" customHeight="1">
      <c r="A36" s="28">
        <v>1</v>
      </c>
      <c r="B36" s="244" t="s">
        <v>55</v>
      </c>
      <c r="C36" s="198"/>
      <c r="D36" s="198"/>
      <c r="E36" s="198"/>
      <c r="F36" s="209"/>
      <c r="G36" s="3"/>
      <c r="H36" s="189">
        <v>140.30000000000001</v>
      </c>
      <c r="I36" s="170" t="s">
        <v>56</v>
      </c>
      <c r="J36" s="182">
        <v>149.69999999999999</v>
      </c>
      <c r="K36" s="3"/>
      <c r="L36" s="29" t="s">
        <v>57</v>
      </c>
      <c r="M36" s="30">
        <v>10</v>
      </c>
      <c r="N36" s="31"/>
      <c r="O36" s="219"/>
      <c r="P36" s="198"/>
      <c r="Q36" s="198"/>
      <c r="R36" s="198"/>
      <c r="S36" s="209"/>
      <c r="T36" s="219"/>
      <c r="U36" s="197"/>
      <c r="V36" s="198"/>
      <c r="W36" s="198"/>
      <c r="X36" s="209"/>
      <c r="Y36" s="198"/>
      <c r="Z36" s="197"/>
      <c r="AA36" s="198"/>
      <c r="AB36" s="198"/>
      <c r="AC36" s="209"/>
      <c r="AD36" s="219"/>
      <c r="AE36" s="198"/>
      <c r="AF36" s="198"/>
      <c r="AG36" s="198"/>
      <c r="AH36" s="209"/>
    </row>
    <row r="37" spans="1:43" ht="9.9499999999999993" customHeight="1">
      <c r="A37" s="28">
        <v>2</v>
      </c>
      <c r="B37" s="244" t="s">
        <v>58</v>
      </c>
      <c r="C37" s="198"/>
      <c r="D37" s="198"/>
      <c r="E37" s="198"/>
      <c r="F37" s="209"/>
      <c r="G37" s="3"/>
      <c r="H37" s="189" t="s">
        <v>59</v>
      </c>
      <c r="I37" s="170"/>
      <c r="J37" s="182">
        <v>5.0000000000000001E-3</v>
      </c>
      <c r="K37" s="3"/>
      <c r="L37" s="29"/>
      <c r="M37" s="30">
        <v>10</v>
      </c>
      <c r="N37" s="31"/>
      <c r="O37" s="5" t="s">
        <v>60</v>
      </c>
      <c r="P37" s="167"/>
      <c r="Q37" s="158"/>
      <c r="R37" s="208" t="s">
        <v>18</v>
      </c>
      <c r="S37" s="209"/>
      <c r="T37" s="5" t="s">
        <v>19</v>
      </c>
      <c r="U37" s="167"/>
      <c r="V37" s="158"/>
      <c r="W37" s="208" t="s">
        <v>18</v>
      </c>
      <c r="X37" s="209"/>
      <c r="Y37" s="158" t="s">
        <v>61</v>
      </c>
      <c r="Z37" s="167"/>
      <c r="AA37" s="158"/>
      <c r="AB37" s="208" t="s">
        <v>18</v>
      </c>
      <c r="AC37" s="209"/>
      <c r="AD37" s="5" t="s">
        <v>62</v>
      </c>
      <c r="AE37" s="167"/>
      <c r="AF37" s="158"/>
      <c r="AG37" s="208"/>
      <c r="AH37" s="209"/>
    </row>
    <row r="38" spans="1:43" ht="9.9499999999999993" customHeight="1">
      <c r="A38" s="28">
        <v>3</v>
      </c>
      <c r="B38" s="244" t="s">
        <v>63</v>
      </c>
      <c r="C38" s="198"/>
      <c r="D38" s="198"/>
      <c r="E38" s="198"/>
      <c r="F38" s="209"/>
      <c r="G38" s="3"/>
      <c r="H38" s="189">
        <v>-2.1</v>
      </c>
      <c r="I38" s="170" t="s">
        <v>56</v>
      </c>
      <c r="J38" s="182">
        <v>5.5</v>
      </c>
      <c r="K38" s="3"/>
      <c r="L38" s="29" t="s">
        <v>57</v>
      </c>
      <c r="M38" s="30">
        <v>10</v>
      </c>
      <c r="N38" s="31"/>
      <c r="O38" s="5"/>
      <c r="P38" s="158"/>
      <c r="Q38" s="158"/>
      <c r="R38" s="243"/>
      <c r="S38" s="209"/>
      <c r="T38" s="5"/>
      <c r="U38" s="188"/>
      <c r="V38" s="158"/>
      <c r="W38" s="243"/>
      <c r="X38" s="209"/>
      <c r="Y38" s="158"/>
      <c r="Z38" s="188"/>
      <c r="AA38" s="158"/>
      <c r="AB38" s="243"/>
      <c r="AC38" s="209"/>
      <c r="AD38" s="32" t="s">
        <v>64</v>
      </c>
      <c r="AE38" s="167"/>
      <c r="AF38" s="158"/>
      <c r="AG38" s="243"/>
      <c r="AH38" s="209"/>
      <c r="AQ38" s="34"/>
    </row>
    <row r="39" spans="1:43" ht="9.9499999999999993" customHeight="1">
      <c r="A39" s="28">
        <v>4</v>
      </c>
      <c r="B39" s="244" t="s">
        <v>65</v>
      </c>
      <c r="C39" s="198"/>
      <c r="D39" s="198"/>
      <c r="E39" s="198"/>
      <c r="F39" s="209"/>
      <c r="G39" s="3"/>
      <c r="H39" s="189" t="s">
        <v>59</v>
      </c>
      <c r="I39" s="170"/>
      <c r="J39" s="182">
        <v>1.4999999999999999E-2</v>
      </c>
      <c r="K39" s="3"/>
      <c r="L39" s="29"/>
      <c r="M39" s="30">
        <v>10</v>
      </c>
      <c r="N39" s="31"/>
      <c r="O39" s="335"/>
      <c r="P39" s="254"/>
      <c r="Q39" s="177" t="s">
        <v>22</v>
      </c>
      <c r="R39" s="203"/>
      <c r="S39" s="204"/>
      <c r="T39" s="253"/>
      <c r="U39" s="254"/>
      <c r="V39" s="177" t="s">
        <v>22</v>
      </c>
      <c r="W39" s="203"/>
      <c r="X39" s="204"/>
      <c r="Y39" s="253"/>
      <c r="Z39" s="254"/>
      <c r="AA39" s="177" t="s">
        <v>22</v>
      </c>
      <c r="AB39" s="203"/>
      <c r="AC39" s="204"/>
      <c r="AD39" s="273"/>
      <c r="AE39" s="254"/>
      <c r="AF39" s="177" t="s">
        <v>22</v>
      </c>
      <c r="AG39" s="203"/>
      <c r="AH39" s="204"/>
      <c r="AQ39" s="34"/>
    </row>
    <row r="40" spans="1:43" ht="9.9499999999999993" customHeight="1">
      <c r="A40" s="28">
        <v>5</v>
      </c>
      <c r="B40" s="244" t="s">
        <v>66</v>
      </c>
      <c r="C40" s="198"/>
      <c r="D40" s="198"/>
      <c r="E40" s="198"/>
      <c r="F40" s="209"/>
      <c r="G40" s="3"/>
      <c r="H40" s="189">
        <v>-0.5</v>
      </c>
      <c r="I40" s="170" t="s">
        <v>56</v>
      </c>
      <c r="J40" s="182">
        <v>2.5</v>
      </c>
      <c r="K40" s="3"/>
      <c r="L40" s="29" t="s">
        <v>57</v>
      </c>
      <c r="M40" s="30">
        <v>10</v>
      </c>
      <c r="N40" s="31"/>
      <c r="O40" s="225"/>
      <c r="P40" s="195"/>
      <c r="Q40" s="175" t="s">
        <v>22</v>
      </c>
      <c r="R40" s="192"/>
      <c r="S40" s="193"/>
      <c r="T40" s="194"/>
      <c r="U40" s="195"/>
      <c r="V40" s="175" t="s">
        <v>22</v>
      </c>
      <c r="W40" s="192"/>
      <c r="X40" s="193"/>
      <c r="Y40" s="194"/>
      <c r="Z40" s="195"/>
      <c r="AA40" s="175" t="s">
        <v>22</v>
      </c>
      <c r="AB40" s="192"/>
      <c r="AC40" s="193"/>
      <c r="AD40" s="220"/>
      <c r="AE40" s="195"/>
      <c r="AF40" s="175" t="s">
        <v>22</v>
      </c>
      <c r="AG40" s="192"/>
      <c r="AH40" s="193"/>
    </row>
    <row r="41" spans="1:43" ht="9.9499999999999993" customHeight="1">
      <c r="A41" s="28">
        <v>6</v>
      </c>
      <c r="B41" s="244" t="s">
        <v>67</v>
      </c>
      <c r="C41" s="198"/>
      <c r="D41" s="198"/>
      <c r="E41" s="198"/>
      <c r="F41" s="209"/>
      <c r="G41" s="3"/>
      <c r="H41" s="189">
        <v>-1.1000000000000001</v>
      </c>
      <c r="I41" s="170" t="s">
        <v>56</v>
      </c>
      <c r="J41" s="182">
        <v>1.1000000000000001</v>
      </c>
      <c r="K41" s="3"/>
      <c r="L41" s="29" t="s">
        <v>57</v>
      </c>
      <c r="M41" s="30">
        <v>10</v>
      </c>
      <c r="N41" s="31"/>
      <c r="O41" s="225"/>
      <c r="P41" s="195"/>
      <c r="Q41" s="175" t="s">
        <v>22</v>
      </c>
      <c r="R41" s="192"/>
      <c r="S41" s="193"/>
      <c r="T41" s="194"/>
      <c r="U41" s="195"/>
      <c r="V41" s="175" t="s">
        <v>22</v>
      </c>
      <c r="W41" s="192"/>
      <c r="X41" s="193"/>
      <c r="Y41" s="194"/>
      <c r="Z41" s="195"/>
      <c r="AA41" s="175" t="s">
        <v>22</v>
      </c>
      <c r="AB41" s="192"/>
      <c r="AC41" s="193"/>
      <c r="AD41" s="220"/>
      <c r="AE41" s="195"/>
      <c r="AF41" s="175" t="s">
        <v>22</v>
      </c>
      <c r="AG41" s="192"/>
      <c r="AH41" s="193"/>
      <c r="AI41" s="181"/>
    </row>
    <row r="42" spans="1:43" ht="9.9499999999999993" customHeight="1">
      <c r="A42" s="28">
        <v>7</v>
      </c>
      <c r="B42" s="244" t="s">
        <v>68</v>
      </c>
      <c r="C42" s="198"/>
      <c r="D42" s="198"/>
      <c r="E42" s="198"/>
      <c r="F42" s="209"/>
      <c r="G42" s="3"/>
      <c r="H42" s="189">
        <v>-0.8</v>
      </c>
      <c r="I42" s="170" t="s">
        <v>56</v>
      </c>
      <c r="J42" s="182">
        <v>0.8</v>
      </c>
      <c r="K42" s="3"/>
      <c r="L42" s="29" t="s">
        <v>57</v>
      </c>
      <c r="M42" s="30">
        <v>10</v>
      </c>
      <c r="N42" s="31"/>
      <c r="O42" s="225"/>
      <c r="P42" s="195"/>
      <c r="Q42" s="175" t="s">
        <v>22</v>
      </c>
      <c r="R42" s="192"/>
      <c r="S42" s="193"/>
      <c r="T42" s="194"/>
      <c r="U42" s="195"/>
      <c r="V42" s="175" t="s">
        <v>22</v>
      </c>
      <c r="W42" s="192"/>
      <c r="X42" s="193"/>
      <c r="Y42" s="194"/>
      <c r="Z42" s="195"/>
      <c r="AA42" s="175" t="s">
        <v>22</v>
      </c>
      <c r="AB42" s="192"/>
      <c r="AC42" s="193"/>
      <c r="AD42" s="220"/>
      <c r="AE42" s="195"/>
      <c r="AF42" s="175" t="s">
        <v>22</v>
      </c>
      <c r="AG42" s="192"/>
      <c r="AH42" s="193"/>
    </row>
    <row r="43" spans="1:43" ht="9.9499999999999993" customHeight="1">
      <c r="A43" s="28"/>
      <c r="B43" s="244" t="s">
        <v>69</v>
      </c>
      <c r="C43" s="198"/>
      <c r="D43" s="198"/>
      <c r="E43" s="198"/>
      <c r="F43" s="209"/>
      <c r="G43" s="311" t="s">
        <v>70</v>
      </c>
      <c r="H43" s="198"/>
      <c r="I43" s="198"/>
      <c r="J43" s="198"/>
      <c r="K43" s="198"/>
      <c r="L43" s="209"/>
      <c r="M43" s="30">
        <v>10</v>
      </c>
      <c r="N43" s="31"/>
      <c r="O43" s="225"/>
      <c r="P43" s="195"/>
      <c r="Q43" s="175" t="s">
        <v>22</v>
      </c>
      <c r="R43" s="192"/>
      <c r="S43" s="193"/>
      <c r="T43" s="194"/>
      <c r="U43" s="195"/>
      <c r="V43" s="175" t="s">
        <v>22</v>
      </c>
      <c r="W43" s="192"/>
      <c r="X43" s="193"/>
      <c r="Y43" s="194"/>
      <c r="Z43" s="195"/>
      <c r="AA43" s="175" t="s">
        <v>22</v>
      </c>
      <c r="AB43" s="192"/>
      <c r="AC43" s="193"/>
      <c r="AD43" s="220"/>
      <c r="AE43" s="195"/>
      <c r="AF43" s="175" t="s">
        <v>22</v>
      </c>
      <c r="AG43" s="192"/>
      <c r="AH43" s="193"/>
    </row>
    <row r="44" spans="1:43" ht="9.9499999999999993" customHeight="1">
      <c r="A44" s="28">
        <v>8</v>
      </c>
      <c r="B44" s="244" t="s">
        <v>71</v>
      </c>
      <c r="C44" s="198"/>
      <c r="D44" s="198"/>
      <c r="E44" s="198"/>
      <c r="F44" s="209"/>
      <c r="G44" s="3"/>
      <c r="H44" s="189" t="s">
        <v>59</v>
      </c>
      <c r="I44" s="170"/>
      <c r="J44" s="182">
        <v>420</v>
      </c>
      <c r="K44" s="3"/>
      <c r="L44" s="29" t="s">
        <v>72</v>
      </c>
      <c r="M44" s="30">
        <v>10</v>
      </c>
      <c r="N44" s="31"/>
      <c r="O44" s="225"/>
      <c r="P44" s="195"/>
      <c r="Q44" s="175" t="s">
        <v>22</v>
      </c>
      <c r="R44" s="192"/>
      <c r="S44" s="193"/>
      <c r="T44" s="194"/>
      <c r="U44" s="195"/>
      <c r="V44" s="175" t="s">
        <v>22</v>
      </c>
      <c r="W44" s="192"/>
      <c r="X44" s="193"/>
      <c r="Y44" s="194"/>
      <c r="Z44" s="195"/>
      <c r="AA44" s="175" t="s">
        <v>22</v>
      </c>
      <c r="AB44" s="192"/>
      <c r="AC44" s="193"/>
      <c r="AD44" s="220"/>
      <c r="AE44" s="195"/>
      <c r="AF44" s="175" t="s">
        <v>22</v>
      </c>
      <c r="AG44" s="192"/>
      <c r="AH44" s="193"/>
    </row>
    <row r="45" spans="1:43" ht="9.9499999999999993" customHeight="1">
      <c r="A45" s="28">
        <v>9</v>
      </c>
      <c r="B45" s="244" t="s">
        <v>73</v>
      </c>
      <c r="C45" s="198"/>
      <c r="D45" s="198"/>
      <c r="E45" s="198"/>
      <c r="F45" s="209"/>
      <c r="G45" s="3"/>
      <c r="H45" s="189" t="s">
        <v>59</v>
      </c>
      <c r="I45" s="170"/>
      <c r="J45" s="182">
        <v>300</v>
      </c>
      <c r="K45" s="3"/>
      <c r="L45" s="29" t="s">
        <v>74</v>
      </c>
      <c r="M45" s="30">
        <v>10</v>
      </c>
      <c r="N45" s="31"/>
      <c r="O45" s="225"/>
      <c r="P45" s="195"/>
      <c r="Q45" s="175" t="s">
        <v>22</v>
      </c>
      <c r="R45" s="192"/>
      <c r="S45" s="193"/>
      <c r="T45" s="194"/>
      <c r="U45" s="195"/>
      <c r="V45" s="175" t="s">
        <v>22</v>
      </c>
      <c r="W45" s="192"/>
      <c r="X45" s="193"/>
      <c r="Y45" s="194"/>
      <c r="Z45" s="195"/>
      <c r="AA45" s="175" t="s">
        <v>22</v>
      </c>
      <c r="AB45" s="192"/>
      <c r="AC45" s="193"/>
      <c r="AD45" s="220"/>
      <c r="AE45" s="195"/>
      <c r="AF45" s="175" t="s">
        <v>22</v>
      </c>
      <c r="AG45" s="192"/>
      <c r="AH45" s="193"/>
    </row>
    <row r="46" spans="1:43" ht="9.9499999999999993" customHeight="1">
      <c r="A46" s="28">
        <v>10</v>
      </c>
      <c r="B46" s="244" t="s">
        <v>75</v>
      </c>
      <c r="C46" s="198"/>
      <c r="D46" s="198"/>
      <c r="E46" s="198"/>
      <c r="F46" s="209"/>
      <c r="G46" s="3"/>
      <c r="H46" s="189" t="s">
        <v>76</v>
      </c>
      <c r="I46" s="170"/>
      <c r="J46" s="182">
        <v>1.26</v>
      </c>
      <c r="K46" s="3"/>
      <c r="L46" s="29" t="s">
        <v>77</v>
      </c>
      <c r="M46" s="30">
        <v>10</v>
      </c>
      <c r="N46" s="31"/>
      <c r="O46" s="225"/>
      <c r="P46" s="195"/>
      <c r="Q46" s="175" t="s">
        <v>22</v>
      </c>
      <c r="R46" s="192"/>
      <c r="S46" s="193"/>
      <c r="T46" s="194"/>
      <c r="U46" s="195"/>
      <c r="V46" s="175" t="s">
        <v>22</v>
      </c>
      <c r="W46" s="192"/>
      <c r="X46" s="193"/>
      <c r="Y46" s="194"/>
      <c r="Z46" s="195"/>
      <c r="AA46" s="175" t="s">
        <v>22</v>
      </c>
      <c r="AB46" s="192"/>
      <c r="AC46" s="193"/>
      <c r="AD46" s="220"/>
      <c r="AE46" s="195"/>
      <c r="AF46" s="175" t="s">
        <v>22</v>
      </c>
      <c r="AG46" s="192"/>
      <c r="AH46" s="193"/>
    </row>
    <row r="47" spans="1:43" ht="9.9499999999999993" customHeight="1">
      <c r="A47" s="28">
        <v>11</v>
      </c>
      <c r="B47" s="244" t="s">
        <v>78</v>
      </c>
      <c r="C47" s="198"/>
      <c r="D47" s="198"/>
      <c r="E47" s="198"/>
      <c r="F47" s="209"/>
      <c r="G47" s="3"/>
      <c r="H47" s="189">
        <v>34.1</v>
      </c>
      <c r="I47" s="170" t="s">
        <v>56</v>
      </c>
      <c r="J47" s="182">
        <v>34.700000000000003</v>
      </c>
      <c r="K47" s="3"/>
      <c r="L47" s="29" t="s">
        <v>79</v>
      </c>
      <c r="M47" s="30">
        <v>10</v>
      </c>
      <c r="N47" s="31"/>
      <c r="O47" s="225"/>
      <c r="P47" s="195"/>
      <c r="Q47" s="175" t="s">
        <v>22</v>
      </c>
      <c r="R47" s="192"/>
      <c r="S47" s="193"/>
      <c r="T47" s="194"/>
      <c r="U47" s="195"/>
      <c r="V47" s="175" t="s">
        <v>22</v>
      </c>
      <c r="W47" s="192"/>
      <c r="X47" s="193"/>
      <c r="Y47" s="194"/>
      <c r="Z47" s="195"/>
      <c r="AA47" s="175" t="s">
        <v>22</v>
      </c>
      <c r="AB47" s="192"/>
      <c r="AC47" s="193"/>
      <c r="AD47" s="220"/>
      <c r="AE47" s="195"/>
      <c r="AF47" s="175" t="s">
        <v>22</v>
      </c>
      <c r="AG47" s="192"/>
      <c r="AH47" s="193"/>
    </row>
    <row r="48" spans="1:43" ht="9.9499999999999993" customHeight="1">
      <c r="A48" s="28">
        <v>12</v>
      </c>
      <c r="B48" s="244" t="s">
        <v>80</v>
      </c>
      <c r="C48" s="198"/>
      <c r="D48" s="198"/>
      <c r="E48" s="198"/>
      <c r="F48" s="209"/>
      <c r="G48" s="3"/>
      <c r="H48" s="189">
        <v>2.52</v>
      </c>
      <c r="I48" s="170" t="s">
        <v>56</v>
      </c>
      <c r="J48" s="182">
        <v>2.58</v>
      </c>
      <c r="K48" s="3"/>
      <c r="L48" s="29" t="s">
        <v>79</v>
      </c>
      <c r="M48" s="30">
        <v>10</v>
      </c>
      <c r="N48" s="31"/>
      <c r="O48" s="225"/>
      <c r="P48" s="195"/>
      <c r="Q48" s="175" t="s">
        <v>22</v>
      </c>
      <c r="R48" s="192"/>
      <c r="S48" s="193"/>
      <c r="T48" s="194"/>
      <c r="U48" s="195"/>
      <c r="V48" s="175" t="s">
        <v>22</v>
      </c>
      <c r="W48" s="192"/>
      <c r="X48" s="193"/>
      <c r="Y48" s="194"/>
      <c r="Z48" s="195"/>
      <c r="AA48" s="175" t="s">
        <v>22</v>
      </c>
      <c r="AB48" s="192"/>
      <c r="AC48" s="193"/>
      <c r="AD48" s="220"/>
      <c r="AE48" s="195"/>
      <c r="AF48" s="175" t="s">
        <v>22</v>
      </c>
      <c r="AG48" s="192"/>
      <c r="AH48" s="193"/>
    </row>
    <row r="49" spans="1:35" ht="9.9499999999999993" customHeight="1">
      <c r="A49" s="28">
        <v>13</v>
      </c>
      <c r="B49" s="308" t="s">
        <v>81</v>
      </c>
      <c r="C49" s="198"/>
      <c r="D49" s="198"/>
      <c r="E49" s="198"/>
      <c r="F49" s="209"/>
      <c r="G49" s="3"/>
      <c r="H49" s="189" t="s">
        <v>59</v>
      </c>
      <c r="I49" s="170"/>
      <c r="J49" s="182">
        <v>0.5</v>
      </c>
      <c r="K49" s="3"/>
      <c r="L49" s="29" t="s">
        <v>79</v>
      </c>
      <c r="M49" s="30">
        <v>10</v>
      </c>
      <c r="N49" s="31"/>
      <c r="O49" s="221" t="str">
        <f>IF(COUNTA(O39:P48,R39:S48)=0,"",IF(MAX(O39:S48)&gt;J45,"NG",""))</f>
        <v/>
      </c>
      <c r="P49" s="222"/>
      <c r="Q49" s="178" t="s">
        <v>22</v>
      </c>
      <c r="R49" s="248"/>
      <c r="S49" s="249"/>
      <c r="T49" s="221" t="str">
        <f>IF(COUNTA(T39:U48,W39:X48)=0,"",IF(MIN(T39:X48)&lt;J46,"NG",""))</f>
        <v/>
      </c>
      <c r="U49" s="222"/>
      <c r="V49" s="178" t="s">
        <v>22</v>
      </c>
      <c r="W49" s="248"/>
      <c r="X49" s="249"/>
      <c r="Y49" s="319" t="str">
        <f>IF(COUNTA(Y39:Z48,AB39:AC48)=0,"",IF(OR(MAX(Y39:AC48)&gt;J47,MIN(Y39:AC48)&lt;H47),"NG",""))</f>
        <v/>
      </c>
      <c r="Z49" s="222"/>
      <c r="AA49" s="178" t="s">
        <v>22</v>
      </c>
      <c r="AB49" s="248"/>
      <c r="AC49" s="249"/>
      <c r="AD49" s="221" t="str">
        <f>IF(COUNTA(AD39:AE48,AG39:AH48)=0,"",IF(OR(MAX(AD39:AH48)&gt;J48,MIN(AD39:AH48)&lt;H48),"NG",""))</f>
        <v/>
      </c>
      <c r="AE49" s="222"/>
      <c r="AF49" s="178" t="s">
        <v>22</v>
      </c>
      <c r="AG49" s="248"/>
      <c r="AH49" s="249"/>
    </row>
    <row r="50" spans="1:35" ht="9.9499999999999993" customHeight="1">
      <c r="A50" s="28">
        <v>14</v>
      </c>
      <c r="B50" s="308" t="s">
        <v>82</v>
      </c>
      <c r="C50" s="198"/>
      <c r="D50" s="198"/>
      <c r="E50" s="198"/>
      <c r="F50" s="209"/>
      <c r="G50" s="3"/>
      <c r="H50" s="189" t="s">
        <v>59</v>
      </c>
      <c r="I50" s="170"/>
      <c r="J50" s="182">
        <v>0.4</v>
      </c>
      <c r="K50" s="3"/>
      <c r="L50" s="29" t="s">
        <v>79</v>
      </c>
      <c r="M50" s="30">
        <v>10</v>
      </c>
      <c r="N50" s="31"/>
      <c r="O50" s="216" t="s">
        <v>83</v>
      </c>
      <c r="P50" s="217"/>
      <c r="Q50" s="217"/>
      <c r="R50" s="217"/>
      <c r="S50" s="218"/>
      <c r="T50" s="216" t="s">
        <v>84</v>
      </c>
      <c r="U50" s="217"/>
      <c r="V50" s="217"/>
      <c r="W50" s="217"/>
      <c r="X50" s="218"/>
      <c r="Y50" s="283" t="s">
        <v>85</v>
      </c>
      <c r="Z50" s="217"/>
      <c r="AA50" s="217"/>
      <c r="AB50" s="217"/>
      <c r="AC50" s="218"/>
      <c r="AD50" s="216" t="s">
        <v>86</v>
      </c>
      <c r="AE50" s="217"/>
      <c r="AF50" s="217"/>
      <c r="AG50" s="217"/>
      <c r="AH50" s="218"/>
    </row>
    <row r="51" spans="1:35" ht="9.9499999999999993" customHeight="1">
      <c r="A51" s="28">
        <v>15</v>
      </c>
      <c r="B51" s="244" t="s">
        <v>87</v>
      </c>
      <c r="C51" s="198"/>
      <c r="D51" s="198"/>
      <c r="E51" s="198"/>
      <c r="F51" s="209"/>
      <c r="G51" s="3"/>
      <c r="H51" s="189">
        <v>8.75</v>
      </c>
      <c r="I51" s="170" t="s">
        <v>56</v>
      </c>
      <c r="J51" s="182">
        <v>8.9499999999999993</v>
      </c>
      <c r="K51" s="3"/>
      <c r="L51" s="29" t="s">
        <v>79</v>
      </c>
      <c r="M51" s="30">
        <v>10</v>
      </c>
      <c r="N51" s="31"/>
      <c r="O51" s="219"/>
      <c r="P51" s="198"/>
      <c r="Q51" s="198"/>
      <c r="R51" s="198"/>
      <c r="S51" s="209"/>
      <c r="T51" s="219"/>
      <c r="U51" s="197"/>
      <c r="V51" s="198"/>
      <c r="W51" s="198"/>
      <c r="X51" s="209"/>
      <c r="Y51" s="198"/>
      <c r="Z51" s="197"/>
      <c r="AA51" s="198"/>
      <c r="AB51" s="198"/>
      <c r="AC51" s="209"/>
      <c r="AD51" s="219"/>
      <c r="AE51" s="198"/>
      <c r="AF51" s="198"/>
      <c r="AG51" s="198"/>
      <c r="AH51" s="209"/>
    </row>
    <row r="52" spans="1:35" ht="9.9499999999999993" customHeight="1">
      <c r="A52" s="28">
        <v>16</v>
      </c>
      <c r="B52" s="244" t="s">
        <v>88</v>
      </c>
      <c r="C52" s="198"/>
      <c r="D52" s="198"/>
      <c r="E52" s="198"/>
      <c r="F52" s="209"/>
      <c r="G52" s="3"/>
      <c r="H52" s="189">
        <v>56.6</v>
      </c>
      <c r="I52" s="170" t="s">
        <v>56</v>
      </c>
      <c r="J52" s="182">
        <v>57.2</v>
      </c>
      <c r="K52" s="3"/>
      <c r="L52" s="29" t="s">
        <v>79</v>
      </c>
      <c r="M52" s="30">
        <v>10</v>
      </c>
      <c r="N52" s="31"/>
      <c r="O52" s="5" t="s">
        <v>61</v>
      </c>
      <c r="P52" s="167"/>
      <c r="Q52" s="158"/>
      <c r="R52" s="208" t="s">
        <v>18</v>
      </c>
      <c r="S52" s="209"/>
      <c r="T52" s="5" t="s">
        <v>61</v>
      </c>
      <c r="U52" s="167"/>
      <c r="V52" s="158"/>
      <c r="W52" s="208" t="s">
        <v>18</v>
      </c>
      <c r="X52" s="209"/>
      <c r="Y52" s="158" t="s">
        <v>89</v>
      </c>
      <c r="Z52" s="167"/>
      <c r="AA52" s="158"/>
      <c r="AB52" s="208" t="s">
        <v>18</v>
      </c>
      <c r="AC52" s="209"/>
      <c r="AD52" s="5" t="s">
        <v>61</v>
      </c>
      <c r="AE52" s="167"/>
      <c r="AF52" s="158"/>
      <c r="AG52" s="208" t="s">
        <v>18</v>
      </c>
      <c r="AH52" s="209"/>
    </row>
    <row r="53" spans="1:35" ht="9.9499999999999993" customHeight="1">
      <c r="A53" s="28">
        <v>17</v>
      </c>
      <c r="B53" s="244" t="s">
        <v>90</v>
      </c>
      <c r="C53" s="198"/>
      <c r="D53" s="198"/>
      <c r="E53" s="198"/>
      <c r="F53" s="209"/>
      <c r="G53" s="3"/>
      <c r="H53" s="189" t="s">
        <v>59</v>
      </c>
      <c r="I53" s="170"/>
      <c r="J53" s="182">
        <v>0.25</v>
      </c>
      <c r="K53" s="3"/>
      <c r="L53" s="29" t="s">
        <v>79</v>
      </c>
      <c r="M53" s="30">
        <v>10</v>
      </c>
      <c r="N53" s="31"/>
      <c r="O53" s="5"/>
      <c r="P53" s="158"/>
      <c r="Q53" s="158"/>
      <c r="R53" s="243"/>
      <c r="S53" s="209"/>
      <c r="T53" s="5"/>
      <c r="U53" s="188"/>
      <c r="V53" s="158"/>
      <c r="W53" s="243"/>
      <c r="X53" s="209"/>
      <c r="Y53" s="158"/>
      <c r="Z53" s="188"/>
      <c r="AA53" s="158"/>
      <c r="AB53" s="243"/>
      <c r="AC53" s="209"/>
      <c r="AD53" s="5"/>
      <c r="AE53" s="158"/>
      <c r="AF53" s="158"/>
      <c r="AG53" s="243"/>
      <c r="AH53" s="209"/>
    </row>
    <row r="54" spans="1:35" ht="9.9499999999999993" customHeight="1">
      <c r="A54" s="28">
        <v>18</v>
      </c>
      <c r="B54" s="244" t="s">
        <v>91</v>
      </c>
      <c r="C54" s="198"/>
      <c r="D54" s="198"/>
      <c r="E54" s="198"/>
      <c r="F54" s="209"/>
      <c r="G54" s="3"/>
      <c r="H54" s="189" t="s">
        <v>59</v>
      </c>
      <c r="I54" s="170"/>
      <c r="J54" s="182">
        <v>0.25</v>
      </c>
      <c r="K54" s="3"/>
      <c r="L54" s="29" t="s">
        <v>79</v>
      </c>
      <c r="M54" s="30">
        <v>10</v>
      </c>
      <c r="N54" s="31"/>
      <c r="O54" s="253"/>
      <c r="P54" s="254"/>
      <c r="Q54" s="177" t="s">
        <v>22</v>
      </c>
      <c r="R54" s="203"/>
      <c r="S54" s="204"/>
      <c r="T54" s="253"/>
      <c r="U54" s="254"/>
      <c r="V54" s="177" t="s">
        <v>22</v>
      </c>
      <c r="W54" s="203"/>
      <c r="X54" s="204"/>
      <c r="Y54" s="320"/>
      <c r="Z54" s="254"/>
      <c r="AA54" s="177" t="s">
        <v>22</v>
      </c>
      <c r="AB54" s="203"/>
      <c r="AC54" s="204"/>
      <c r="AD54" s="253"/>
      <c r="AE54" s="254"/>
      <c r="AF54" s="177" t="s">
        <v>22</v>
      </c>
      <c r="AG54" s="203"/>
      <c r="AH54" s="204"/>
    </row>
    <row r="55" spans="1:35" ht="9.9499999999999993" customHeight="1">
      <c r="A55" s="28">
        <v>19</v>
      </c>
      <c r="B55" s="244" t="s">
        <v>92</v>
      </c>
      <c r="C55" s="198"/>
      <c r="D55" s="198"/>
      <c r="E55" s="198"/>
      <c r="F55" s="209"/>
      <c r="G55" s="3"/>
      <c r="H55" s="189" t="s">
        <v>59</v>
      </c>
      <c r="I55" s="170"/>
      <c r="J55" s="182">
        <v>0.4</v>
      </c>
      <c r="K55" s="3"/>
      <c r="L55" s="29" t="s">
        <v>79</v>
      </c>
      <c r="M55" s="30">
        <v>10</v>
      </c>
      <c r="N55" s="31"/>
      <c r="O55" s="194"/>
      <c r="P55" s="195"/>
      <c r="Q55" s="175" t="s">
        <v>22</v>
      </c>
      <c r="R55" s="192"/>
      <c r="S55" s="193"/>
      <c r="T55" s="194"/>
      <c r="U55" s="195"/>
      <c r="V55" s="175" t="s">
        <v>22</v>
      </c>
      <c r="W55" s="192"/>
      <c r="X55" s="193"/>
      <c r="Y55" s="263"/>
      <c r="Z55" s="195"/>
      <c r="AA55" s="175" t="s">
        <v>22</v>
      </c>
      <c r="AB55" s="192"/>
      <c r="AC55" s="193"/>
      <c r="AD55" s="194"/>
      <c r="AE55" s="195"/>
      <c r="AF55" s="175" t="s">
        <v>22</v>
      </c>
      <c r="AG55" s="192"/>
      <c r="AH55" s="193"/>
    </row>
    <row r="56" spans="1:35" ht="9.9499999999999993" customHeight="1">
      <c r="A56" s="28">
        <v>20</v>
      </c>
      <c r="B56" s="244" t="s">
        <v>93</v>
      </c>
      <c r="C56" s="198"/>
      <c r="D56" s="198"/>
      <c r="E56" s="198"/>
      <c r="F56" s="209"/>
      <c r="G56" s="3" t="s">
        <v>94</v>
      </c>
      <c r="H56" s="189">
        <v>7.49</v>
      </c>
      <c r="I56" s="170" t="s">
        <v>56</v>
      </c>
      <c r="J56" s="182">
        <v>7.55</v>
      </c>
      <c r="K56" s="3"/>
      <c r="L56" s="29" t="s">
        <v>95</v>
      </c>
      <c r="M56" s="30">
        <v>10</v>
      </c>
      <c r="N56" s="31"/>
      <c r="O56" s="194"/>
      <c r="P56" s="195"/>
      <c r="Q56" s="175" t="s">
        <v>22</v>
      </c>
      <c r="R56" s="192"/>
      <c r="S56" s="193"/>
      <c r="T56" s="194"/>
      <c r="U56" s="195"/>
      <c r="V56" s="175" t="s">
        <v>22</v>
      </c>
      <c r="W56" s="192"/>
      <c r="X56" s="193"/>
      <c r="Y56" s="263"/>
      <c r="Z56" s="195"/>
      <c r="AA56" s="175" t="s">
        <v>22</v>
      </c>
      <c r="AB56" s="192"/>
      <c r="AC56" s="193"/>
      <c r="AD56" s="194"/>
      <c r="AE56" s="195"/>
      <c r="AF56" s="175" t="s">
        <v>22</v>
      </c>
      <c r="AG56" s="192"/>
      <c r="AH56" s="193"/>
    </row>
    <row r="57" spans="1:35" ht="9.9499999999999993" customHeight="1">
      <c r="A57" s="28">
        <v>21</v>
      </c>
      <c r="B57" s="244" t="s">
        <v>96</v>
      </c>
      <c r="C57" s="198"/>
      <c r="D57" s="198"/>
      <c r="E57" s="198"/>
      <c r="F57" s="209"/>
      <c r="G57" s="3"/>
      <c r="H57" s="189" t="s">
        <v>76</v>
      </c>
      <c r="I57" s="170"/>
      <c r="J57" s="182">
        <v>0.2</v>
      </c>
      <c r="K57" s="3"/>
      <c r="L57" s="29" t="s">
        <v>79</v>
      </c>
      <c r="M57" s="30">
        <v>10</v>
      </c>
      <c r="N57" s="31"/>
      <c r="O57" s="194"/>
      <c r="P57" s="195"/>
      <c r="Q57" s="175" t="s">
        <v>22</v>
      </c>
      <c r="R57" s="192"/>
      <c r="S57" s="193"/>
      <c r="T57" s="194"/>
      <c r="U57" s="195"/>
      <c r="V57" s="175" t="s">
        <v>22</v>
      </c>
      <c r="W57" s="192"/>
      <c r="X57" s="193"/>
      <c r="Y57" s="263"/>
      <c r="Z57" s="195"/>
      <c r="AA57" s="175" t="s">
        <v>22</v>
      </c>
      <c r="AB57" s="192"/>
      <c r="AC57" s="193"/>
      <c r="AD57" s="194"/>
      <c r="AE57" s="195"/>
      <c r="AF57" s="175" t="s">
        <v>22</v>
      </c>
      <c r="AG57" s="192"/>
      <c r="AH57" s="193"/>
    </row>
    <row r="58" spans="1:35" ht="9.9499999999999993" customHeight="1">
      <c r="A58" s="28">
        <v>22</v>
      </c>
      <c r="B58" s="244" t="s">
        <v>97</v>
      </c>
      <c r="C58" s="198"/>
      <c r="D58" s="198"/>
      <c r="E58" s="198"/>
      <c r="F58" s="209"/>
      <c r="G58" s="3"/>
      <c r="H58" s="189"/>
      <c r="I58" s="170" t="s">
        <v>98</v>
      </c>
      <c r="J58" s="182"/>
      <c r="K58" s="3"/>
      <c r="L58" s="29"/>
      <c r="M58" s="30">
        <v>10</v>
      </c>
      <c r="N58" s="31"/>
      <c r="O58" s="194"/>
      <c r="P58" s="195"/>
      <c r="Q58" s="175" t="s">
        <v>22</v>
      </c>
      <c r="R58" s="192"/>
      <c r="S58" s="193"/>
      <c r="T58" s="194"/>
      <c r="U58" s="195"/>
      <c r="V58" s="175" t="s">
        <v>22</v>
      </c>
      <c r="W58" s="192"/>
      <c r="X58" s="193"/>
      <c r="Y58" s="263"/>
      <c r="Z58" s="195"/>
      <c r="AA58" s="175" t="s">
        <v>22</v>
      </c>
      <c r="AB58" s="192"/>
      <c r="AC58" s="193"/>
      <c r="AD58" s="194"/>
      <c r="AE58" s="195"/>
      <c r="AF58" s="175" t="s">
        <v>22</v>
      </c>
      <c r="AG58" s="192"/>
      <c r="AH58" s="193"/>
    </row>
    <row r="59" spans="1:35" ht="9.9499999999999993" customHeight="1">
      <c r="A59" s="28">
        <v>23</v>
      </c>
      <c r="B59" s="244" t="s">
        <v>99</v>
      </c>
      <c r="C59" s="198"/>
      <c r="D59" s="198"/>
      <c r="E59" s="198"/>
      <c r="F59" s="209"/>
      <c r="G59" s="3"/>
      <c r="H59" s="189"/>
      <c r="I59" s="170" t="s">
        <v>98</v>
      </c>
      <c r="J59" s="182"/>
      <c r="K59" s="3"/>
      <c r="L59" s="29"/>
      <c r="M59" s="30">
        <v>10</v>
      </c>
      <c r="N59" s="31"/>
      <c r="O59" s="194"/>
      <c r="P59" s="195"/>
      <c r="Q59" s="175" t="s">
        <v>22</v>
      </c>
      <c r="R59" s="192"/>
      <c r="S59" s="193"/>
      <c r="T59" s="194"/>
      <c r="U59" s="195"/>
      <c r="V59" s="175" t="s">
        <v>22</v>
      </c>
      <c r="W59" s="192"/>
      <c r="X59" s="193"/>
      <c r="Y59" s="263"/>
      <c r="Z59" s="195"/>
      <c r="AA59" s="175" t="s">
        <v>22</v>
      </c>
      <c r="AB59" s="192"/>
      <c r="AC59" s="193"/>
      <c r="AD59" s="194"/>
      <c r="AE59" s="195"/>
      <c r="AF59" s="175" t="s">
        <v>22</v>
      </c>
      <c r="AG59" s="192"/>
      <c r="AH59" s="193"/>
    </row>
    <row r="60" spans="1:35" ht="9.9499999999999993" customHeight="1">
      <c r="A60" s="28">
        <v>24</v>
      </c>
      <c r="B60" s="244" t="s">
        <v>100</v>
      </c>
      <c r="C60" s="198"/>
      <c r="D60" s="198"/>
      <c r="E60" s="198"/>
      <c r="F60" s="209"/>
      <c r="G60" s="3"/>
      <c r="H60" s="189"/>
      <c r="I60" s="170" t="s">
        <v>98</v>
      </c>
      <c r="J60" s="182"/>
      <c r="K60" s="3"/>
      <c r="L60" s="29"/>
      <c r="M60" s="30">
        <v>10</v>
      </c>
      <c r="N60" s="31"/>
      <c r="O60" s="194"/>
      <c r="P60" s="195"/>
      <c r="Q60" s="175" t="s">
        <v>22</v>
      </c>
      <c r="R60" s="192"/>
      <c r="S60" s="193"/>
      <c r="T60" s="194"/>
      <c r="U60" s="195"/>
      <c r="V60" s="175" t="s">
        <v>22</v>
      </c>
      <c r="W60" s="192"/>
      <c r="X60" s="193"/>
      <c r="Y60" s="263"/>
      <c r="Z60" s="195"/>
      <c r="AA60" s="175" t="s">
        <v>22</v>
      </c>
      <c r="AB60" s="192"/>
      <c r="AC60" s="193"/>
      <c r="AD60" s="194"/>
      <c r="AE60" s="195"/>
      <c r="AF60" s="175" t="s">
        <v>22</v>
      </c>
      <c r="AG60" s="192"/>
      <c r="AH60" s="193"/>
    </row>
    <row r="61" spans="1:35" ht="9.9499999999999993" customHeight="1">
      <c r="A61" s="28">
        <v>25</v>
      </c>
      <c r="B61" s="244" t="s">
        <v>101</v>
      </c>
      <c r="C61" s="198"/>
      <c r="D61" s="198"/>
      <c r="E61" s="198"/>
      <c r="F61" s="209"/>
      <c r="G61" s="3"/>
      <c r="H61" s="189"/>
      <c r="I61" s="170" t="s">
        <v>98</v>
      </c>
      <c r="J61" s="182"/>
      <c r="K61" s="3"/>
      <c r="L61" s="29"/>
      <c r="M61" s="30">
        <v>10</v>
      </c>
      <c r="N61" s="31"/>
      <c r="O61" s="194"/>
      <c r="P61" s="195"/>
      <c r="Q61" s="175" t="s">
        <v>22</v>
      </c>
      <c r="R61" s="192"/>
      <c r="S61" s="193"/>
      <c r="T61" s="194"/>
      <c r="U61" s="195"/>
      <c r="V61" s="175" t="s">
        <v>22</v>
      </c>
      <c r="W61" s="192"/>
      <c r="X61" s="193"/>
      <c r="Y61" s="263"/>
      <c r="Z61" s="195"/>
      <c r="AA61" s="175" t="s">
        <v>22</v>
      </c>
      <c r="AB61" s="192"/>
      <c r="AC61" s="193"/>
      <c r="AD61" s="194"/>
      <c r="AE61" s="195"/>
      <c r="AF61" s="175" t="s">
        <v>22</v>
      </c>
      <c r="AG61" s="192"/>
      <c r="AH61" s="193"/>
      <c r="AI61" s="181"/>
    </row>
    <row r="62" spans="1:35" ht="9.9499999999999993" customHeight="1">
      <c r="A62" s="28">
        <v>26</v>
      </c>
      <c r="B62" s="244" t="s">
        <v>102</v>
      </c>
      <c r="C62" s="198"/>
      <c r="D62" s="198"/>
      <c r="E62" s="198"/>
      <c r="F62" s="209"/>
      <c r="G62" s="3"/>
      <c r="H62" s="189" t="s">
        <v>76</v>
      </c>
      <c r="I62" s="170"/>
      <c r="J62" s="182">
        <v>4</v>
      </c>
      <c r="K62" s="3"/>
      <c r="L62" s="29" t="s">
        <v>103</v>
      </c>
      <c r="M62" s="30">
        <v>10</v>
      </c>
      <c r="N62" s="31"/>
      <c r="O62" s="194"/>
      <c r="P62" s="195"/>
      <c r="Q62" s="175" t="s">
        <v>22</v>
      </c>
      <c r="R62" s="192"/>
      <c r="S62" s="193"/>
      <c r="T62" s="194"/>
      <c r="U62" s="195"/>
      <c r="V62" s="175" t="s">
        <v>22</v>
      </c>
      <c r="W62" s="192"/>
      <c r="X62" s="193"/>
      <c r="Y62" s="263"/>
      <c r="Z62" s="195"/>
      <c r="AA62" s="175" t="s">
        <v>22</v>
      </c>
      <c r="AB62" s="192"/>
      <c r="AC62" s="193"/>
      <c r="AD62" s="194"/>
      <c r="AE62" s="195"/>
      <c r="AF62" s="175" t="s">
        <v>22</v>
      </c>
      <c r="AG62" s="192"/>
      <c r="AH62" s="193"/>
    </row>
    <row r="63" spans="1:35" ht="9.9499999999999993" customHeight="1">
      <c r="A63" s="28">
        <v>27</v>
      </c>
      <c r="B63" s="244" t="s">
        <v>104</v>
      </c>
      <c r="C63" s="198"/>
      <c r="D63" s="198"/>
      <c r="E63" s="198"/>
      <c r="F63" s="209"/>
      <c r="G63" s="3"/>
      <c r="H63" s="189" t="s">
        <v>59</v>
      </c>
      <c r="I63" s="170"/>
      <c r="J63" s="182">
        <v>40</v>
      </c>
      <c r="K63" s="3"/>
      <c r="L63" s="29" t="s">
        <v>105</v>
      </c>
      <c r="M63" s="30">
        <v>10</v>
      </c>
      <c r="N63" s="31"/>
      <c r="O63" s="194"/>
      <c r="P63" s="195"/>
      <c r="Q63" s="175" t="s">
        <v>22</v>
      </c>
      <c r="R63" s="192"/>
      <c r="S63" s="193"/>
      <c r="T63" s="194"/>
      <c r="U63" s="195"/>
      <c r="V63" s="175" t="s">
        <v>22</v>
      </c>
      <c r="W63" s="192"/>
      <c r="X63" s="193"/>
      <c r="Y63" s="263"/>
      <c r="Z63" s="195"/>
      <c r="AA63" s="175" t="s">
        <v>22</v>
      </c>
      <c r="AB63" s="192"/>
      <c r="AC63" s="193"/>
      <c r="AD63" s="194"/>
      <c r="AE63" s="195"/>
      <c r="AF63" s="175" t="s">
        <v>22</v>
      </c>
      <c r="AG63" s="192"/>
      <c r="AH63" s="193"/>
    </row>
    <row r="64" spans="1:35" ht="9.9499999999999993" customHeight="1">
      <c r="A64" s="35">
        <v>28</v>
      </c>
      <c r="B64" s="342" t="s">
        <v>106</v>
      </c>
      <c r="C64" s="201"/>
      <c r="D64" s="201"/>
      <c r="E64" s="201"/>
      <c r="F64" s="316"/>
      <c r="G64" s="36"/>
      <c r="H64" s="37" t="s">
        <v>59</v>
      </c>
      <c r="I64" s="38"/>
      <c r="J64" s="151">
        <v>0.2</v>
      </c>
      <c r="K64" s="36"/>
      <c r="L64" s="39" t="s">
        <v>79</v>
      </c>
      <c r="M64" s="30">
        <v>10</v>
      </c>
      <c r="N64" s="31"/>
      <c r="O64" s="221" t="str">
        <f>IF(COUNTA(O54:P63,R54:S63)=0,"",IF(MAX(O54:S63)&gt;J49,"NG",""))</f>
        <v/>
      </c>
      <c r="P64" s="222"/>
      <c r="Q64" s="178" t="s">
        <v>22</v>
      </c>
      <c r="R64" s="248"/>
      <c r="S64" s="249"/>
      <c r="T64" s="221" t="str">
        <f>IF(COUNTA(T54:U63,W54:X63)=0,"",IF(MAX(T54:X63)&gt;J50,"NG",""))</f>
        <v/>
      </c>
      <c r="U64" s="222"/>
      <c r="V64" s="178" t="s">
        <v>22</v>
      </c>
      <c r="W64" s="248"/>
      <c r="X64" s="249"/>
      <c r="Y64" s="319" t="str">
        <f>IF(COUNTA(Y54:Z63,AB54:AC63)=0,"",IF(OR(MAX(Y54:AC63)&gt;J51,MIN(Y54:AC63)&lt;H51),"NG",""))</f>
        <v/>
      </c>
      <c r="Z64" s="222"/>
      <c r="AA64" s="178" t="s">
        <v>22</v>
      </c>
      <c r="AB64" s="248"/>
      <c r="AC64" s="249"/>
      <c r="AD64" s="221" t="str">
        <f>IF(COUNTA(AD54:AE63,AG54:AH63)=0,"",IF(OR(MAX(AD54:AH63)&gt;J52,MIN(AD54:AH63)&lt;H52),"NG",""))</f>
        <v/>
      </c>
      <c r="AE64" s="222"/>
      <c r="AF64" s="178" t="s">
        <v>22</v>
      </c>
      <c r="AG64" s="248"/>
      <c r="AH64" s="249"/>
    </row>
    <row r="65" spans="1:35" ht="9.9499999999999993" customHeight="1">
      <c r="N65" s="40"/>
      <c r="U65" s="165"/>
      <c r="Z65" s="165"/>
    </row>
    <row r="66" spans="1:35" ht="9.9499999999999993" customHeight="1">
      <c r="N66" s="40"/>
      <c r="U66" s="165"/>
      <c r="Z66" s="165"/>
    </row>
    <row r="67" spans="1:35" ht="9.9499999999999993" customHeight="1">
      <c r="A67" s="41">
        <v>29</v>
      </c>
      <c r="B67" s="339" t="s">
        <v>107</v>
      </c>
      <c r="C67" s="200"/>
      <c r="D67" s="200"/>
      <c r="E67" s="200"/>
      <c r="F67" s="340"/>
      <c r="G67" s="42"/>
      <c r="H67" s="152">
        <v>10.23</v>
      </c>
      <c r="I67" s="43" t="s">
        <v>56</v>
      </c>
      <c r="J67" s="153">
        <v>11.83</v>
      </c>
      <c r="K67" s="42"/>
      <c r="L67" s="44" t="s">
        <v>79</v>
      </c>
      <c r="M67" s="45">
        <v>10</v>
      </c>
      <c r="N67" s="46"/>
      <c r="O67" s="250" t="s">
        <v>108</v>
      </c>
      <c r="P67" s="200"/>
      <c r="Q67" s="200"/>
      <c r="R67" s="200"/>
      <c r="S67" s="251"/>
      <c r="T67" s="250" t="s">
        <v>109</v>
      </c>
      <c r="U67" s="200"/>
      <c r="V67" s="200"/>
      <c r="W67" s="200"/>
      <c r="X67" s="251"/>
      <c r="Y67" s="250" t="s">
        <v>110</v>
      </c>
      <c r="Z67" s="200"/>
      <c r="AA67" s="200"/>
      <c r="AB67" s="200"/>
      <c r="AC67" s="251"/>
      <c r="AD67" s="250" t="s">
        <v>111</v>
      </c>
      <c r="AE67" s="200"/>
      <c r="AF67" s="200"/>
      <c r="AG67" s="200"/>
      <c r="AH67" s="251"/>
    </row>
    <row r="68" spans="1:35" ht="9.9499999999999993" customHeight="1">
      <c r="A68" s="28">
        <v>30</v>
      </c>
      <c r="B68" s="244" t="s">
        <v>112</v>
      </c>
      <c r="C68" s="198"/>
      <c r="D68" s="198"/>
      <c r="E68" s="198"/>
      <c r="F68" s="209"/>
      <c r="G68" s="3"/>
      <c r="H68" s="189">
        <v>10.23</v>
      </c>
      <c r="I68" s="170" t="s">
        <v>56</v>
      </c>
      <c r="J68" s="182">
        <v>11.83</v>
      </c>
      <c r="K68" s="3"/>
      <c r="L68" s="29" t="s">
        <v>79</v>
      </c>
      <c r="M68" s="45">
        <v>10</v>
      </c>
      <c r="N68" s="46"/>
      <c r="O68" s="219"/>
      <c r="P68" s="198"/>
      <c r="Q68" s="198"/>
      <c r="R68" s="198"/>
      <c r="S68" s="209"/>
      <c r="T68" s="219"/>
      <c r="U68" s="197"/>
      <c r="V68" s="198"/>
      <c r="W68" s="198"/>
      <c r="X68" s="209"/>
      <c r="Y68" s="219"/>
      <c r="Z68" s="197"/>
      <c r="AA68" s="198"/>
      <c r="AB68" s="198"/>
      <c r="AC68" s="209"/>
      <c r="AD68" s="219"/>
      <c r="AE68" s="198"/>
      <c r="AF68" s="198"/>
      <c r="AG68" s="198"/>
      <c r="AH68" s="209"/>
      <c r="AI68" s="3"/>
    </row>
    <row r="69" spans="1:35" ht="9.9499999999999993" customHeight="1">
      <c r="A69" s="28">
        <v>31</v>
      </c>
      <c r="B69" s="244" t="s">
        <v>113</v>
      </c>
      <c r="C69" s="198"/>
      <c r="D69" s="198"/>
      <c r="E69" s="198"/>
      <c r="F69" s="209"/>
      <c r="G69" s="3"/>
      <c r="H69" s="189">
        <v>11.02</v>
      </c>
      <c r="I69" s="170" t="s">
        <v>56</v>
      </c>
      <c r="J69" s="182">
        <v>12.2</v>
      </c>
      <c r="K69" s="3"/>
      <c r="L69" s="29" t="s">
        <v>79</v>
      </c>
      <c r="M69" s="45">
        <v>10</v>
      </c>
      <c r="N69" s="46"/>
      <c r="O69" s="5" t="s">
        <v>61</v>
      </c>
      <c r="P69" s="167"/>
      <c r="Q69" s="158"/>
      <c r="R69" s="208" t="s">
        <v>18</v>
      </c>
      <c r="S69" s="209"/>
      <c r="T69" s="5" t="s">
        <v>61</v>
      </c>
      <c r="U69" s="167"/>
      <c r="V69" s="158"/>
      <c r="W69" s="208" t="s">
        <v>18</v>
      </c>
      <c r="X69" s="209"/>
      <c r="Y69" s="5" t="s">
        <v>61</v>
      </c>
      <c r="Z69" s="167"/>
      <c r="AA69" s="158"/>
      <c r="AB69" s="208" t="s">
        <v>18</v>
      </c>
      <c r="AC69" s="209"/>
      <c r="AD69" s="5" t="s">
        <v>114</v>
      </c>
      <c r="AE69" s="167"/>
      <c r="AF69" s="158"/>
      <c r="AG69" s="208" t="s">
        <v>18</v>
      </c>
      <c r="AH69" s="209"/>
      <c r="AI69" s="3"/>
    </row>
    <row r="70" spans="1:35" ht="9.9499999999999993" customHeight="1">
      <c r="A70" s="28">
        <v>32</v>
      </c>
      <c r="B70" s="244" t="s">
        <v>115</v>
      </c>
      <c r="C70" s="198"/>
      <c r="D70" s="198"/>
      <c r="E70" s="198"/>
      <c r="F70" s="209"/>
      <c r="G70" s="3"/>
      <c r="H70" s="189">
        <v>11.02</v>
      </c>
      <c r="I70" s="170" t="s">
        <v>56</v>
      </c>
      <c r="J70" s="182">
        <v>12.2</v>
      </c>
      <c r="K70" s="3"/>
      <c r="L70" s="29" t="s">
        <v>79</v>
      </c>
      <c r="M70" s="45">
        <v>10</v>
      </c>
      <c r="N70" s="46"/>
      <c r="O70" s="5"/>
      <c r="P70" s="158"/>
      <c r="Q70" s="158"/>
      <c r="R70" s="243"/>
      <c r="S70" s="209"/>
      <c r="T70" s="5"/>
      <c r="U70" s="188"/>
      <c r="V70" s="158"/>
      <c r="W70" s="243"/>
      <c r="X70" s="209"/>
      <c r="Y70" s="5"/>
      <c r="Z70" s="188"/>
      <c r="AA70" s="158"/>
      <c r="AB70" s="243"/>
      <c r="AC70" s="209"/>
      <c r="AD70" s="5" t="s">
        <v>114</v>
      </c>
      <c r="AE70" s="167"/>
      <c r="AF70" s="158"/>
      <c r="AG70" s="243"/>
      <c r="AH70" s="209"/>
      <c r="AI70" s="3"/>
    </row>
    <row r="71" spans="1:35" ht="9.9499999999999993" customHeight="1">
      <c r="A71" s="28">
        <v>33</v>
      </c>
      <c r="B71" s="244" t="s">
        <v>116</v>
      </c>
      <c r="C71" s="198"/>
      <c r="D71" s="198"/>
      <c r="E71" s="198"/>
      <c r="F71" s="209"/>
      <c r="G71" s="3"/>
      <c r="H71" s="189">
        <v>5.93</v>
      </c>
      <c r="I71" s="170" t="s">
        <v>56</v>
      </c>
      <c r="J71" s="182">
        <v>6.73</v>
      </c>
      <c r="K71" s="3"/>
      <c r="L71" s="29" t="s">
        <v>79</v>
      </c>
      <c r="M71" s="45">
        <v>10</v>
      </c>
      <c r="N71" s="46"/>
      <c r="O71" s="253"/>
      <c r="P71" s="254"/>
      <c r="Q71" s="177" t="s">
        <v>22</v>
      </c>
      <c r="R71" s="203"/>
      <c r="S71" s="204"/>
      <c r="T71" s="253"/>
      <c r="U71" s="254"/>
      <c r="V71" s="177" t="s">
        <v>22</v>
      </c>
      <c r="W71" s="203"/>
      <c r="X71" s="204"/>
      <c r="Y71" s="253"/>
      <c r="Z71" s="254"/>
      <c r="AA71" s="177" t="s">
        <v>22</v>
      </c>
      <c r="AB71" s="203"/>
      <c r="AC71" s="204"/>
      <c r="AD71" s="297"/>
      <c r="AE71" s="254"/>
      <c r="AF71" s="177" t="s">
        <v>22</v>
      </c>
      <c r="AG71" s="203"/>
      <c r="AH71" s="204"/>
      <c r="AI71" s="3"/>
    </row>
    <row r="72" spans="1:35" ht="9.9499999999999993" customHeight="1">
      <c r="A72" s="28">
        <v>34</v>
      </c>
      <c r="B72" s="244" t="s">
        <v>117</v>
      </c>
      <c r="C72" s="198"/>
      <c r="D72" s="198"/>
      <c r="E72" s="198"/>
      <c r="F72" s="209"/>
      <c r="G72" s="3"/>
      <c r="H72" s="189">
        <v>6.08</v>
      </c>
      <c r="I72" s="170" t="s">
        <v>56</v>
      </c>
      <c r="J72" s="182">
        <v>6.88</v>
      </c>
      <c r="K72" s="3"/>
      <c r="L72" s="29" t="s">
        <v>79</v>
      </c>
      <c r="M72" s="45">
        <v>10</v>
      </c>
      <c r="N72" s="46"/>
      <c r="O72" s="194"/>
      <c r="P72" s="195"/>
      <c r="Q72" s="175" t="s">
        <v>22</v>
      </c>
      <c r="R72" s="192"/>
      <c r="S72" s="193"/>
      <c r="T72" s="194"/>
      <c r="U72" s="195"/>
      <c r="V72" s="175" t="s">
        <v>22</v>
      </c>
      <c r="W72" s="192"/>
      <c r="X72" s="193"/>
      <c r="Y72" s="194"/>
      <c r="Z72" s="195"/>
      <c r="AA72" s="175" t="s">
        <v>22</v>
      </c>
      <c r="AB72" s="192"/>
      <c r="AC72" s="193"/>
      <c r="AD72" s="226"/>
      <c r="AE72" s="195"/>
      <c r="AF72" s="175" t="s">
        <v>22</v>
      </c>
      <c r="AG72" s="192"/>
      <c r="AH72" s="193"/>
      <c r="AI72" s="3"/>
    </row>
    <row r="73" spans="1:35" ht="9.9499999999999993" customHeight="1">
      <c r="A73" s="28"/>
      <c r="B73" s="244" t="s">
        <v>118</v>
      </c>
      <c r="C73" s="198"/>
      <c r="D73" s="198"/>
      <c r="E73" s="198"/>
      <c r="F73" s="209"/>
      <c r="G73" s="3" t="s">
        <v>119</v>
      </c>
      <c r="H73" s="189"/>
      <c r="I73" s="170"/>
      <c r="J73" s="182"/>
      <c r="K73" s="3"/>
      <c r="L73" s="29"/>
      <c r="M73" s="45">
        <v>10</v>
      </c>
      <c r="N73" s="46"/>
      <c r="O73" s="194"/>
      <c r="P73" s="195"/>
      <c r="Q73" s="175" t="s">
        <v>22</v>
      </c>
      <c r="R73" s="192"/>
      <c r="S73" s="193"/>
      <c r="T73" s="194"/>
      <c r="U73" s="195"/>
      <c r="V73" s="175" t="s">
        <v>22</v>
      </c>
      <c r="W73" s="192"/>
      <c r="X73" s="193"/>
      <c r="Y73" s="194"/>
      <c r="Z73" s="195"/>
      <c r="AA73" s="175" t="s">
        <v>22</v>
      </c>
      <c r="AB73" s="192"/>
      <c r="AC73" s="193"/>
      <c r="AD73" s="226"/>
      <c r="AE73" s="195"/>
      <c r="AF73" s="175" t="s">
        <v>22</v>
      </c>
      <c r="AG73" s="192"/>
      <c r="AH73" s="193"/>
      <c r="AI73" s="3"/>
    </row>
    <row r="74" spans="1:35" ht="9.9499999999999993" customHeight="1">
      <c r="A74" s="28"/>
      <c r="B74" s="244" t="s">
        <v>120</v>
      </c>
      <c r="C74" s="198"/>
      <c r="D74" s="198"/>
      <c r="E74" s="198"/>
      <c r="F74" s="209"/>
      <c r="G74" s="3" t="s">
        <v>121</v>
      </c>
      <c r="H74" s="189"/>
      <c r="I74" s="170"/>
      <c r="J74" s="182"/>
      <c r="K74" s="3"/>
      <c r="L74" s="29"/>
      <c r="M74" s="45">
        <v>10</v>
      </c>
      <c r="N74" s="46"/>
      <c r="O74" s="194"/>
      <c r="P74" s="195"/>
      <c r="Q74" s="175" t="s">
        <v>22</v>
      </c>
      <c r="R74" s="192"/>
      <c r="S74" s="193"/>
      <c r="T74" s="194"/>
      <c r="U74" s="195"/>
      <c r="V74" s="175" t="s">
        <v>22</v>
      </c>
      <c r="W74" s="192"/>
      <c r="X74" s="193"/>
      <c r="Y74" s="194"/>
      <c r="Z74" s="195"/>
      <c r="AA74" s="175" t="s">
        <v>22</v>
      </c>
      <c r="AB74" s="192"/>
      <c r="AC74" s="193"/>
      <c r="AD74" s="226"/>
      <c r="AE74" s="195"/>
      <c r="AF74" s="175" t="s">
        <v>22</v>
      </c>
      <c r="AG74" s="192"/>
      <c r="AH74" s="193"/>
      <c r="AI74" s="3"/>
    </row>
    <row r="75" spans="1:35" ht="9.9499999999999993" customHeight="1">
      <c r="A75" s="47"/>
      <c r="B75" s="302" t="s">
        <v>122</v>
      </c>
      <c r="C75" s="303"/>
      <c r="D75" s="303"/>
      <c r="E75" s="303"/>
      <c r="F75" s="304"/>
      <c r="G75" s="48" t="s">
        <v>123</v>
      </c>
      <c r="H75" s="49"/>
      <c r="I75" s="50"/>
      <c r="J75" s="51"/>
      <c r="K75" s="48"/>
      <c r="L75" s="52"/>
      <c r="M75" s="45">
        <v>10</v>
      </c>
      <c r="N75" s="46"/>
      <c r="O75" s="194"/>
      <c r="P75" s="195"/>
      <c r="Q75" s="175" t="s">
        <v>22</v>
      </c>
      <c r="R75" s="192"/>
      <c r="S75" s="193"/>
      <c r="T75" s="194"/>
      <c r="U75" s="195"/>
      <c r="V75" s="175" t="s">
        <v>22</v>
      </c>
      <c r="W75" s="192"/>
      <c r="X75" s="193"/>
      <c r="Y75" s="194"/>
      <c r="Z75" s="195"/>
      <c r="AA75" s="175" t="s">
        <v>22</v>
      </c>
      <c r="AB75" s="192"/>
      <c r="AC75" s="193"/>
      <c r="AD75" s="226"/>
      <c r="AE75" s="195"/>
      <c r="AF75" s="175" t="s">
        <v>22</v>
      </c>
      <c r="AG75" s="192"/>
      <c r="AH75" s="193"/>
      <c r="AI75" s="3"/>
    </row>
    <row r="76" spans="1:35" ht="9.9499999999999993" customHeight="1">
      <c r="A76" s="53"/>
      <c r="B76" s="237"/>
      <c r="C76" s="198"/>
      <c r="D76" s="198"/>
      <c r="E76" s="198"/>
      <c r="F76" s="198"/>
      <c r="G76" s="3"/>
      <c r="H76" s="189"/>
      <c r="I76" s="170"/>
      <c r="J76" s="182"/>
      <c r="K76" s="3"/>
      <c r="L76" s="189"/>
      <c r="M76" s="53"/>
      <c r="N76" s="53"/>
      <c r="O76" s="194"/>
      <c r="P76" s="195"/>
      <c r="Q76" s="175" t="s">
        <v>22</v>
      </c>
      <c r="R76" s="192"/>
      <c r="S76" s="193"/>
      <c r="T76" s="194"/>
      <c r="U76" s="195"/>
      <c r="V76" s="175" t="s">
        <v>22</v>
      </c>
      <c r="W76" s="192"/>
      <c r="X76" s="193"/>
      <c r="Y76" s="194"/>
      <c r="Z76" s="195"/>
      <c r="AA76" s="175" t="s">
        <v>22</v>
      </c>
      <c r="AB76" s="192"/>
      <c r="AC76" s="193"/>
      <c r="AD76" s="226"/>
      <c r="AE76" s="195"/>
      <c r="AF76" s="175" t="s">
        <v>22</v>
      </c>
      <c r="AG76" s="192"/>
      <c r="AH76" s="193"/>
      <c r="AI76" s="3"/>
    </row>
    <row r="77" spans="1:35" ht="9.9499999999999993" customHeight="1">
      <c r="A77" s="53"/>
      <c r="B77" s="54"/>
      <c r="C77" s="54"/>
      <c r="D77" s="54"/>
      <c r="E77" s="54"/>
      <c r="F77" s="54"/>
      <c r="G77" s="3"/>
      <c r="H77" s="189"/>
      <c r="I77" s="170"/>
      <c r="J77" s="182"/>
      <c r="K77" s="3"/>
      <c r="L77" s="189"/>
      <c r="M77" s="53"/>
      <c r="N77" s="53"/>
      <c r="O77" s="194"/>
      <c r="P77" s="195"/>
      <c r="Q77" s="175" t="s">
        <v>22</v>
      </c>
      <c r="R77" s="192"/>
      <c r="S77" s="193"/>
      <c r="T77" s="194"/>
      <c r="U77" s="195"/>
      <c r="V77" s="175" t="s">
        <v>22</v>
      </c>
      <c r="W77" s="192"/>
      <c r="X77" s="193"/>
      <c r="Y77" s="194"/>
      <c r="Z77" s="195"/>
      <c r="AA77" s="175" t="s">
        <v>22</v>
      </c>
      <c r="AB77" s="192"/>
      <c r="AC77" s="193"/>
      <c r="AD77" s="226"/>
      <c r="AE77" s="195"/>
      <c r="AF77" s="175" t="s">
        <v>22</v>
      </c>
      <c r="AG77" s="192"/>
      <c r="AH77" s="193"/>
      <c r="AI77" s="3"/>
    </row>
    <row r="78" spans="1:35" ht="9.9499999999999993" customHeight="1">
      <c r="A78" s="53"/>
      <c r="B78" s="54"/>
      <c r="C78" s="54"/>
      <c r="D78" s="54"/>
      <c r="E78" s="54"/>
      <c r="F78" s="54"/>
      <c r="G78" s="3"/>
      <c r="H78" s="189"/>
      <c r="I78" s="170"/>
      <c r="J78" s="182"/>
      <c r="K78" s="3"/>
      <c r="L78" s="189"/>
      <c r="M78" s="53"/>
      <c r="N78" s="53"/>
      <c r="O78" s="194"/>
      <c r="P78" s="195"/>
      <c r="Q78" s="175" t="s">
        <v>22</v>
      </c>
      <c r="R78" s="192"/>
      <c r="S78" s="193"/>
      <c r="T78" s="194"/>
      <c r="U78" s="195"/>
      <c r="V78" s="175" t="s">
        <v>22</v>
      </c>
      <c r="W78" s="192"/>
      <c r="X78" s="193"/>
      <c r="Y78" s="194"/>
      <c r="Z78" s="195"/>
      <c r="AA78" s="175" t="s">
        <v>22</v>
      </c>
      <c r="AB78" s="192"/>
      <c r="AC78" s="193"/>
      <c r="AD78" s="226"/>
      <c r="AE78" s="195"/>
      <c r="AF78" s="175" t="s">
        <v>22</v>
      </c>
      <c r="AG78" s="192"/>
      <c r="AH78" s="193"/>
      <c r="AI78" s="3"/>
    </row>
    <row r="79" spans="1:35" ht="9.9499999999999993" customHeight="1">
      <c r="A79" s="53"/>
      <c r="B79" s="259" t="s">
        <v>124</v>
      </c>
      <c r="C79" s="198"/>
      <c r="D79" s="54"/>
      <c r="E79" s="54"/>
      <c r="F79" s="54"/>
      <c r="G79" s="3"/>
      <c r="H79" s="189"/>
      <c r="I79" s="170"/>
      <c r="J79" s="182"/>
      <c r="K79" s="3"/>
      <c r="L79" s="189"/>
      <c r="M79" s="53"/>
      <c r="N79" s="53"/>
      <c r="O79" s="194"/>
      <c r="P79" s="195"/>
      <c r="Q79" s="175" t="s">
        <v>22</v>
      </c>
      <c r="R79" s="192"/>
      <c r="S79" s="193"/>
      <c r="T79" s="194"/>
      <c r="U79" s="195"/>
      <c r="V79" s="175" t="s">
        <v>22</v>
      </c>
      <c r="W79" s="192"/>
      <c r="X79" s="193"/>
      <c r="Y79" s="194"/>
      <c r="Z79" s="195"/>
      <c r="AA79" s="175" t="s">
        <v>22</v>
      </c>
      <c r="AB79" s="192"/>
      <c r="AC79" s="193"/>
      <c r="AD79" s="226"/>
      <c r="AE79" s="195"/>
      <c r="AF79" s="175" t="s">
        <v>22</v>
      </c>
      <c r="AG79" s="192"/>
      <c r="AH79" s="193"/>
      <c r="AI79" s="3"/>
    </row>
    <row r="80" spans="1:35" ht="9.9499999999999993" customHeight="1">
      <c r="A80" s="53"/>
      <c r="B80" s="54"/>
      <c r="C80" s="54"/>
      <c r="D80" s="54"/>
      <c r="E80" s="54"/>
      <c r="F80" s="54"/>
      <c r="G80" s="3"/>
      <c r="H80" s="189"/>
      <c r="I80" s="170"/>
      <c r="J80" s="182"/>
      <c r="K80" s="3"/>
      <c r="L80" s="189"/>
      <c r="M80" s="53"/>
      <c r="N80" s="53"/>
      <c r="O80" s="194"/>
      <c r="P80" s="195"/>
      <c r="Q80" s="175" t="s">
        <v>22</v>
      </c>
      <c r="R80" s="192"/>
      <c r="S80" s="193"/>
      <c r="T80" s="194"/>
      <c r="U80" s="195"/>
      <c r="V80" s="175" t="s">
        <v>22</v>
      </c>
      <c r="W80" s="192"/>
      <c r="X80" s="193"/>
      <c r="Y80" s="194"/>
      <c r="Z80" s="195"/>
      <c r="AA80" s="175" t="s">
        <v>22</v>
      </c>
      <c r="AB80" s="192"/>
      <c r="AC80" s="193"/>
      <c r="AD80" s="226"/>
      <c r="AE80" s="195"/>
      <c r="AF80" s="175" t="s">
        <v>22</v>
      </c>
      <c r="AG80" s="192"/>
      <c r="AH80" s="193"/>
      <c r="AI80" s="3"/>
    </row>
    <row r="81" spans="1:43" ht="9.9499999999999993" customHeight="1">
      <c r="A81" s="53"/>
      <c r="B81" s="237" t="s">
        <v>69</v>
      </c>
      <c r="C81" s="198"/>
      <c r="D81" s="198"/>
      <c r="E81" s="294" t="s">
        <v>125</v>
      </c>
      <c r="F81" s="198"/>
      <c r="G81" s="198"/>
      <c r="H81" s="191"/>
      <c r="I81" s="170"/>
      <c r="J81" s="182"/>
      <c r="K81" s="3"/>
      <c r="L81" s="189"/>
      <c r="M81" s="53"/>
      <c r="N81" s="53"/>
      <c r="O81" s="221" t="str">
        <f>IF(COUNTA(O71:P80,R71:S80)=0,"",IF(MAX(O71:S80)&gt;J53,"NG",""))</f>
        <v/>
      </c>
      <c r="P81" s="222"/>
      <c r="Q81" s="178" t="s">
        <v>22</v>
      </c>
      <c r="R81" s="248"/>
      <c r="S81" s="249"/>
      <c r="T81" s="221" t="str">
        <f>IF(COUNTA(T71:U80,W71:X80)=0,"",IF(MAX(T71:X80)&gt;J54,"NG",""))</f>
        <v/>
      </c>
      <c r="U81" s="222"/>
      <c r="V81" s="178" t="s">
        <v>22</v>
      </c>
      <c r="W81" s="248"/>
      <c r="X81" s="249"/>
      <c r="Y81" s="221" t="str">
        <f>IF(COUNTA(Y71:Z80,AB71:AC80)=0,"",IF(MAX(Y71:AC80)&gt;J55,"NG",""))</f>
        <v/>
      </c>
      <c r="Z81" s="222"/>
      <c r="AA81" s="178" t="s">
        <v>22</v>
      </c>
      <c r="AB81" s="248"/>
      <c r="AC81" s="249"/>
      <c r="AD81" s="221" t="str">
        <f>IF(COUNTA(AD71:AE80,AG71:AH80)=0,"",IF(MIN(AD71:AH80)&lt;J57,"NG",""))</f>
        <v/>
      </c>
      <c r="AE81" s="222"/>
      <c r="AF81" s="178" t="s">
        <v>22</v>
      </c>
      <c r="AG81" s="248"/>
      <c r="AH81" s="249"/>
      <c r="AI81" s="3"/>
    </row>
    <row r="82" spans="1:43" ht="9.9499999999999993" customHeight="1">
      <c r="A82" s="53"/>
      <c r="B82" s="54"/>
      <c r="C82" s="54"/>
      <c r="D82" s="54"/>
      <c r="E82" s="54"/>
      <c r="F82" s="54"/>
      <c r="G82" s="3"/>
      <c r="H82" s="189"/>
      <c r="I82" s="170"/>
      <c r="J82" s="182"/>
      <c r="K82" s="3"/>
      <c r="L82" s="189"/>
      <c r="M82" s="53"/>
      <c r="N82" s="53"/>
      <c r="O82" s="216" t="s">
        <v>126</v>
      </c>
      <c r="P82" s="217"/>
      <c r="Q82" s="217"/>
      <c r="R82" s="217"/>
      <c r="S82" s="218"/>
      <c r="T82" s="216" t="s">
        <v>127</v>
      </c>
      <c r="U82" s="217"/>
      <c r="V82" s="217"/>
      <c r="W82" s="217"/>
      <c r="X82" s="218"/>
      <c r="Y82" s="216" t="s">
        <v>128</v>
      </c>
      <c r="Z82" s="217"/>
      <c r="AA82" s="217"/>
      <c r="AB82" s="217"/>
      <c r="AC82" s="218"/>
      <c r="AD82" s="216" t="s">
        <v>129</v>
      </c>
      <c r="AE82" s="217"/>
      <c r="AF82" s="217"/>
      <c r="AG82" s="217"/>
      <c r="AH82" s="218"/>
      <c r="AI82" s="3"/>
    </row>
    <row r="83" spans="1:43" ht="9.9499999999999993" customHeight="1">
      <c r="A83" s="53"/>
      <c r="B83" s="54"/>
      <c r="C83" s="54"/>
      <c r="D83" s="54"/>
      <c r="E83" s="54"/>
      <c r="F83" s="54"/>
      <c r="G83" s="3"/>
      <c r="H83" s="189"/>
      <c r="I83" s="170"/>
      <c r="J83" s="182"/>
      <c r="K83" s="3"/>
      <c r="L83" s="189"/>
      <c r="M83" s="53"/>
      <c r="N83" s="53"/>
      <c r="O83" s="219"/>
      <c r="P83" s="198"/>
      <c r="Q83" s="198"/>
      <c r="R83" s="198"/>
      <c r="S83" s="209"/>
      <c r="T83" s="219"/>
      <c r="U83" s="197"/>
      <c r="V83" s="198"/>
      <c r="W83" s="198"/>
      <c r="X83" s="209"/>
      <c r="Y83" s="219"/>
      <c r="Z83" s="197"/>
      <c r="AA83" s="198"/>
      <c r="AB83" s="198"/>
      <c r="AC83" s="209"/>
      <c r="AD83" s="219"/>
      <c r="AE83" s="198"/>
      <c r="AF83" s="198"/>
      <c r="AG83" s="198"/>
      <c r="AH83" s="209"/>
      <c r="AI83" s="3"/>
    </row>
    <row r="84" spans="1:43" ht="9.9499999999999993" customHeight="1">
      <c r="A84" s="53"/>
      <c r="B84" s="54"/>
      <c r="C84" s="54"/>
      <c r="D84" s="54"/>
      <c r="E84" s="54"/>
      <c r="F84" s="54"/>
      <c r="G84" s="3"/>
      <c r="H84" s="189"/>
      <c r="I84" s="170"/>
      <c r="J84" s="182"/>
      <c r="K84" s="3"/>
      <c r="L84" s="189"/>
      <c r="M84" s="53"/>
      <c r="N84" s="53"/>
      <c r="O84" s="5"/>
      <c r="P84" s="158"/>
      <c r="Q84" s="158"/>
      <c r="R84" s="208"/>
      <c r="S84" s="209"/>
      <c r="T84" s="5" t="s">
        <v>130</v>
      </c>
      <c r="U84" s="167"/>
      <c r="V84" s="158"/>
      <c r="W84" s="208" t="s">
        <v>18</v>
      </c>
      <c r="X84" s="209"/>
      <c r="Y84" s="5" t="s">
        <v>61</v>
      </c>
      <c r="Z84" s="167"/>
      <c r="AA84" s="158"/>
      <c r="AB84" s="208" t="s">
        <v>18</v>
      </c>
      <c r="AC84" s="209"/>
      <c r="AD84" s="5" t="s">
        <v>61</v>
      </c>
      <c r="AE84" s="167"/>
      <c r="AF84" s="158"/>
      <c r="AG84" s="208" t="s">
        <v>18</v>
      </c>
      <c r="AH84" s="209"/>
      <c r="AI84" s="3"/>
    </row>
    <row r="85" spans="1:43" ht="9.9499999999999993" customHeight="1">
      <c r="A85" s="53"/>
      <c r="B85" s="54"/>
      <c r="C85" s="54"/>
      <c r="D85" s="54"/>
      <c r="E85" s="54"/>
      <c r="F85" s="54"/>
      <c r="G85" s="3"/>
      <c r="H85" s="189"/>
      <c r="I85" s="170"/>
      <c r="J85" s="182"/>
      <c r="K85" s="3"/>
      <c r="L85" s="189"/>
      <c r="M85" s="53"/>
      <c r="N85" s="53"/>
      <c r="O85" s="5"/>
      <c r="P85" s="158"/>
      <c r="Q85" s="158"/>
      <c r="R85" s="243"/>
      <c r="S85" s="209"/>
      <c r="T85" s="5" t="s">
        <v>131</v>
      </c>
      <c r="U85" s="167"/>
      <c r="V85" s="158"/>
      <c r="W85" s="158" t="s">
        <v>132</v>
      </c>
      <c r="X85" s="160"/>
      <c r="Y85" s="5"/>
      <c r="Z85" s="188"/>
      <c r="AA85" s="158"/>
      <c r="AB85" s="243"/>
      <c r="AC85" s="209"/>
      <c r="AD85" s="5"/>
      <c r="AE85" s="158"/>
      <c r="AF85" s="158"/>
      <c r="AG85" s="243"/>
      <c r="AH85" s="209"/>
      <c r="AI85" s="3"/>
      <c r="AQ85" s="169" t="s">
        <v>133</v>
      </c>
    </row>
    <row r="86" spans="1:43" ht="9.9499999999999993" customHeight="1">
      <c r="A86" s="53"/>
      <c r="B86" s="54"/>
      <c r="C86" s="54"/>
      <c r="D86" s="54"/>
      <c r="E86" s="54"/>
      <c r="F86" s="54"/>
      <c r="G86" s="3"/>
      <c r="H86" s="189"/>
      <c r="I86" s="170"/>
      <c r="J86" s="182"/>
      <c r="K86" s="3"/>
      <c r="L86" s="189"/>
      <c r="M86" s="53"/>
      <c r="N86" s="53"/>
      <c r="O86" s="154"/>
      <c r="P86" s="157"/>
      <c r="Q86" s="177" t="s">
        <v>22</v>
      </c>
      <c r="R86" s="203"/>
      <c r="S86" s="204"/>
      <c r="T86" s="297"/>
      <c r="U86" s="254"/>
      <c r="V86" s="177" t="s">
        <v>22</v>
      </c>
      <c r="W86" s="203"/>
      <c r="X86" s="204"/>
      <c r="Y86" s="253"/>
      <c r="Z86" s="254"/>
      <c r="AA86" s="177" t="s">
        <v>22</v>
      </c>
      <c r="AB86" s="203"/>
      <c r="AC86" s="204"/>
      <c r="AD86" s="253"/>
      <c r="AE86" s="254"/>
      <c r="AF86" s="177" t="s">
        <v>22</v>
      </c>
      <c r="AG86" s="203"/>
      <c r="AH86" s="204"/>
      <c r="AI86" s="3"/>
    </row>
    <row r="87" spans="1:43" ht="9.9499999999999993" customHeight="1">
      <c r="A87" s="53"/>
      <c r="B87" s="54"/>
      <c r="C87" s="54"/>
      <c r="D87" s="54"/>
      <c r="E87" s="54"/>
      <c r="F87" s="54"/>
      <c r="G87" s="3"/>
      <c r="H87" s="189"/>
      <c r="I87" s="170"/>
      <c r="J87" s="182"/>
      <c r="K87" s="3"/>
      <c r="L87" s="189"/>
      <c r="M87" s="53"/>
      <c r="N87" s="53"/>
      <c r="O87" s="155"/>
      <c r="P87" s="156"/>
      <c r="Q87" s="175" t="s">
        <v>22</v>
      </c>
      <c r="R87" s="192"/>
      <c r="S87" s="193"/>
      <c r="T87" s="226"/>
      <c r="U87" s="195"/>
      <c r="V87" s="175" t="s">
        <v>22</v>
      </c>
      <c r="W87" s="192"/>
      <c r="X87" s="193"/>
      <c r="Y87" s="194"/>
      <c r="Z87" s="195"/>
      <c r="AA87" s="175" t="s">
        <v>22</v>
      </c>
      <c r="AB87" s="192"/>
      <c r="AC87" s="193"/>
      <c r="AD87" s="194"/>
      <c r="AE87" s="195"/>
      <c r="AF87" s="175" t="s">
        <v>22</v>
      </c>
      <c r="AG87" s="192"/>
      <c r="AH87" s="193"/>
      <c r="AI87" s="3"/>
    </row>
    <row r="88" spans="1:43" ht="9.9499999999999993" customHeight="1">
      <c r="A88" s="53"/>
      <c r="B88" s="54"/>
      <c r="C88" s="54"/>
      <c r="D88" s="54"/>
      <c r="E88" s="54"/>
      <c r="F88" s="54"/>
      <c r="G88" s="3"/>
      <c r="H88" s="189"/>
      <c r="I88" s="170"/>
      <c r="J88" s="182"/>
      <c r="K88" s="3"/>
      <c r="L88" s="189"/>
      <c r="M88" s="53"/>
      <c r="N88" s="53"/>
      <c r="O88" s="155"/>
      <c r="P88" s="156"/>
      <c r="Q88" s="175" t="s">
        <v>22</v>
      </c>
      <c r="R88" s="192"/>
      <c r="S88" s="193"/>
      <c r="T88" s="226"/>
      <c r="U88" s="195"/>
      <c r="V88" s="175" t="s">
        <v>22</v>
      </c>
      <c r="W88" s="192"/>
      <c r="X88" s="193"/>
      <c r="Y88" s="194"/>
      <c r="Z88" s="195"/>
      <c r="AA88" s="175" t="s">
        <v>22</v>
      </c>
      <c r="AB88" s="192"/>
      <c r="AC88" s="193"/>
      <c r="AD88" s="194"/>
      <c r="AE88" s="195"/>
      <c r="AF88" s="175" t="s">
        <v>22</v>
      </c>
      <c r="AG88" s="192"/>
      <c r="AH88" s="193"/>
      <c r="AI88" s="3"/>
    </row>
    <row r="89" spans="1:43" ht="9.9499999999999993" customHeight="1">
      <c r="A89" s="53"/>
      <c r="B89" s="54"/>
      <c r="C89" s="54"/>
      <c r="D89" s="54"/>
      <c r="E89" s="54"/>
      <c r="F89" s="54"/>
      <c r="G89" s="3"/>
      <c r="H89" s="189"/>
      <c r="I89" s="170"/>
      <c r="J89" s="182"/>
      <c r="K89" s="3"/>
      <c r="L89" s="189"/>
      <c r="M89" s="53"/>
      <c r="N89" s="53"/>
      <c r="O89" s="155"/>
      <c r="P89" s="156"/>
      <c r="Q89" s="175" t="s">
        <v>22</v>
      </c>
      <c r="R89" s="192"/>
      <c r="S89" s="193"/>
      <c r="T89" s="226"/>
      <c r="U89" s="195"/>
      <c r="V89" s="175" t="s">
        <v>22</v>
      </c>
      <c r="W89" s="192"/>
      <c r="X89" s="193"/>
      <c r="Y89" s="194"/>
      <c r="Z89" s="195"/>
      <c r="AA89" s="175" t="s">
        <v>22</v>
      </c>
      <c r="AB89" s="192"/>
      <c r="AC89" s="193"/>
      <c r="AD89" s="194"/>
      <c r="AE89" s="195"/>
      <c r="AF89" s="175" t="s">
        <v>22</v>
      </c>
      <c r="AG89" s="192"/>
      <c r="AH89" s="193"/>
      <c r="AI89" s="3"/>
    </row>
    <row r="90" spans="1:43" ht="9.9499999999999993" customHeight="1">
      <c r="A90" s="53"/>
      <c r="B90" s="54"/>
      <c r="C90" s="54"/>
      <c r="D90" s="54"/>
      <c r="E90" s="54"/>
      <c r="F90" s="54"/>
      <c r="G90" s="3"/>
      <c r="H90" s="189"/>
      <c r="I90" s="170"/>
      <c r="J90" s="182"/>
      <c r="K90" s="3"/>
      <c r="L90" s="189"/>
      <c r="M90" s="53"/>
      <c r="N90" s="53"/>
      <c r="O90" s="155"/>
      <c r="P90" s="156"/>
      <c r="Q90" s="175" t="s">
        <v>22</v>
      </c>
      <c r="R90" s="192"/>
      <c r="S90" s="193"/>
      <c r="T90" s="226"/>
      <c r="U90" s="195"/>
      <c r="V90" s="175" t="s">
        <v>22</v>
      </c>
      <c r="W90" s="192"/>
      <c r="X90" s="193"/>
      <c r="Y90" s="194"/>
      <c r="Z90" s="195"/>
      <c r="AA90" s="175" t="s">
        <v>22</v>
      </c>
      <c r="AB90" s="192"/>
      <c r="AC90" s="193"/>
      <c r="AD90" s="194"/>
      <c r="AE90" s="195"/>
      <c r="AF90" s="175" t="s">
        <v>22</v>
      </c>
      <c r="AG90" s="192"/>
      <c r="AH90" s="193"/>
      <c r="AI90" s="3"/>
    </row>
    <row r="91" spans="1:43" ht="9.9499999999999993" customHeight="1">
      <c r="A91" s="53"/>
      <c r="B91" s="54"/>
      <c r="C91" s="54"/>
      <c r="D91" s="54"/>
      <c r="E91" s="54"/>
      <c r="F91" s="54"/>
      <c r="G91" s="3"/>
      <c r="H91" s="189"/>
      <c r="I91" s="170"/>
      <c r="J91" s="182"/>
      <c r="K91" s="3"/>
      <c r="L91" s="189"/>
      <c r="M91" s="53"/>
      <c r="N91" s="53"/>
      <c r="O91" s="155"/>
      <c r="P91" s="156"/>
      <c r="Q91" s="175" t="s">
        <v>22</v>
      </c>
      <c r="R91" s="192"/>
      <c r="S91" s="193"/>
      <c r="T91" s="226"/>
      <c r="U91" s="195"/>
      <c r="V91" s="175" t="s">
        <v>22</v>
      </c>
      <c r="W91" s="192"/>
      <c r="X91" s="193"/>
      <c r="Y91" s="194"/>
      <c r="Z91" s="195"/>
      <c r="AA91" s="175" t="s">
        <v>22</v>
      </c>
      <c r="AB91" s="192"/>
      <c r="AC91" s="193"/>
      <c r="AD91" s="194"/>
      <c r="AE91" s="195"/>
      <c r="AF91" s="175" t="s">
        <v>22</v>
      </c>
      <c r="AG91" s="192"/>
      <c r="AH91" s="193"/>
      <c r="AI91" s="3"/>
    </row>
    <row r="92" spans="1:43" ht="9.9499999999999993" customHeight="1">
      <c r="A92" s="53"/>
      <c r="B92" s="54"/>
      <c r="C92" s="54"/>
      <c r="D92" s="54"/>
      <c r="E92" s="54"/>
      <c r="F92" s="54"/>
      <c r="G92" s="3"/>
      <c r="H92" s="189"/>
      <c r="I92" s="170"/>
      <c r="J92" s="182"/>
      <c r="K92" s="3"/>
      <c r="L92" s="189"/>
      <c r="M92" s="53"/>
      <c r="N92" s="53"/>
      <c r="O92" s="155"/>
      <c r="P92" s="156"/>
      <c r="Q92" s="175" t="s">
        <v>22</v>
      </c>
      <c r="R92" s="192"/>
      <c r="S92" s="193"/>
      <c r="T92" s="226"/>
      <c r="U92" s="195"/>
      <c r="V92" s="175" t="s">
        <v>22</v>
      </c>
      <c r="W92" s="192"/>
      <c r="X92" s="193"/>
      <c r="Y92" s="194"/>
      <c r="Z92" s="195"/>
      <c r="AA92" s="175" t="s">
        <v>22</v>
      </c>
      <c r="AB92" s="192"/>
      <c r="AC92" s="193"/>
      <c r="AD92" s="194"/>
      <c r="AE92" s="195"/>
      <c r="AF92" s="175" t="s">
        <v>22</v>
      </c>
      <c r="AG92" s="192"/>
      <c r="AH92" s="193"/>
      <c r="AI92" s="3"/>
    </row>
    <row r="93" spans="1:43" ht="9.9499999999999993" customHeight="1">
      <c r="A93" s="53"/>
      <c r="B93" s="54"/>
      <c r="C93" s="54"/>
      <c r="D93" s="54"/>
      <c r="E93" s="54"/>
      <c r="F93" s="54"/>
      <c r="G93" s="3"/>
      <c r="H93" s="189"/>
      <c r="I93" s="170"/>
      <c r="J93" s="182"/>
      <c r="K93" s="3"/>
      <c r="L93" s="189"/>
      <c r="M93" s="53"/>
      <c r="N93" s="53"/>
      <c r="O93" s="155"/>
      <c r="P93" s="156"/>
      <c r="Q93" s="175" t="s">
        <v>22</v>
      </c>
      <c r="R93" s="192"/>
      <c r="S93" s="193"/>
      <c r="T93" s="226"/>
      <c r="U93" s="195"/>
      <c r="V93" s="175" t="s">
        <v>22</v>
      </c>
      <c r="W93" s="192"/>
      <c r="X93" s="193"/>
      <c r="Y93" s="194"/>
      <c r="Z93" s="195"/>
      <c r="AA93" s="175" t="s">
        <v>22</v>
      </c>
      <c r="AB93" s="192"/>
      <c r="AC93" s="193"/>
      <c r="AD93" s="194"/>
      <c r="AE93" s="195"/>
      <c r="AF93" s="175" t="s">
        <v>22</v>
      </c>
      <c r="AG93" s="192"/>
      <c r="AH93" s="193"/>
      <c r="AI93" s="3"/>
    </row>
    <row r="94" spans="1:43" ht="9.9499999999999993" customHeight="1">
      <c r="A94" s="53"/>
      <c r="B94" s="54"/>
      <c r="C94" s="54"/>
      <c r="D94" s="54"/>
      <c r="E94" s="54"/>
      <c r="F94" s="54"/>
      <c r="G94" s="3"/>
      <c r="H94" s="189"/>
      <c r="I94" s="170"/>
      <c r="J94" s="182"/>
      <c r="K94" s="3"/>
      <c r="L94" s="189"/>
      <c r="M94" s="53"/>
      <c r="N94" s="53"/>
      <c r="O94" s="155"/>
      <c r="P94" s="156"/>
      <c r="Q94" s="175" t="s">
        <v>22</v>
      </c>
      <c r="R94" s="192"/>
      <c r="S94" s="193"/>
      <c r="T94" s="226"/>
      <c r="U94" s="195"/>
      <c r="V94" s="175" t="s">
        <v>22</v>
      </c>
      <c r="W94" s="192"/>
      <c r="X94" s="193"/>
      <c r="Y94" s="194"/>
      <c r="Z94" s="195"/>
      <c r="AA94" s="175" t="s">
        <v>22</v>
      </c>
      <c r="AB94" s="192"/>
      <c r="AC94" s="193"/>
      <c r="AD94" s="194"/>
      <c r="AE94" s="195"/>
      <c r="AF94" s="175" t="s">
        <v>22</v>
      </c>
      <c r="AG94" s="192"/>
      <c r="AH94" s="193"/>
      <c r="AI94" s="3"/>
    </row>
    <row r="95" spans="1:43" ht="9.9499999999999993" customHeight="1">
      <c r="A95" s="53"/>
      <c r="B95" s="54"/>
      <c r="C95" s="54"/>
      <c r="D95" s="54"/>
      <c r="E95" s="54"/>
      <c r="F95" s="54"/>
      <c r="G95" s="3"/>
      <c r="H95" s="189"/>
      <c r="I95" s="170"/>
      <c r="J95" s="182"/>
      <c r="K95" s="3"/>
      <c r="L95" s="189"/>
      <c r="M95" s="53"/>
      <c r="N95" s="53"/>
      <c r="O95" s="155"/>
      <c r="P95" s="156"/>
      <c r="Q95" s="175" t="s">
        <v>22</v>
      </c>
      <c r="R95" s="192"/>
      <c r="S95" s="193"/>
      <c r="T95" s="226"/>
      <c r="U95" s="195"/>
      <c r="V95" s="175" t="s">
        <v>22</v>
      </c>
      <c r="W95" s="192"/>
      <c r="X95" s="193"/>
      <c r="Y95" s="194"/>
      <c r="Z95" s="195"/>
      <c r="AA95" s="175" t="s">
        <v>22</v>
      </c>
      <c r="AB95" s="192"/>
      <c r="AC95" s="193"/>
      <c r="AD95" s="194"/>
      <c r="AE95" s="195"/>
      <c r="AF95" s="175" t="s">
        <v>22</v>
      </c>
      <c r="AG95" s="192"/>
      <c r="AH95" s="193"/>
      <c r="AI95" s="3"/>
    </row>
    <row r="96" spans="1:43" ht="9.9499999999999993" customHeight="1">
      <c r="A96" s="53"/>
      <c r="B96" s="54"/>
      <c r="C96" s="54"/>
      <c r="D96" s="54"/>
      <c r="E96" s="54"/>
      <c r="F96" s="54"/>
      <c r="G96" s="3"/>
      <c r="H96" s="189"/>
      <c r="I96" s="170"/>
      <c r="J96" s="182"/>
      <c r="K96" s="3"/>
      <c r="L96" s="189"/>
      <c r="M96" s="53"/>
      <c r="N96" s="53"/>
      <c r="O96" s="221" t="str">
        <f>IF(COUNTA(O86:P95,R86:S95)=0,"",IF(MIN(P86:S95)&lt;J62,"NG",""))</f>
        <v/>
      </c>
      <c r="P96" s="222"/>
      <c r="Q96" s="178" t="s">
        <v>22</v>
      </c>
      <c r="R96" s="248"/>
      <c r="S96" s="249"/>
      <c r="T96" s="221" t="str">
        <f>IF(COUNTA(T86:U95,W86:X95)=0,"",IF(MAX(T86:X95)&gt;J63,"NG",""))</f>
        <v/>
      </c>
      <c r="U96" s="222"/>
      <c r="V96" s="178" t="s">
        <v>22</v>
      </c>
      <c r="W96" s="248"/>
      <c r="X96" s="249"/>
      <c r="Y96" s="221" t="str">
        <f>IF(COUNTA(Y86:Z95,AB86:AC95)=0,"",IF(MAX(Y86:AC95)&gt;J64,"NG",""))</f>
        <v/>
      </c>
      <c r="Z96" s="222"/>
      <c r="AA96" s="178" t="s">
        <v>22</v>
      </c>
      <c r="AB96" s="248"/>
      <c r="AC96" s="249"/>
      <c r="AD96" s="221" t="str">
        <f>IF(COUNTA(AD86:AE95,AG86:AH95)=0,"",IF(OR(MAX(AD86:AH95)&gt;J67,MIN(AD86:AH95)&lt;H67),"NG",""))</f>
        <v/>
      </c>
      <c r="AE96" s="222"/>
      <c r="AF96" s="178" t="s">
        <v>22</v>
      </c>
      <c r="AG96" s="248"/>
      <c r="AH96" s="249"/>
      <c r="AI96" s="3"/>
    </row>
    <row r="97" spans="1:35" ht="9.9499999999999993" customHeight="1">
      <c r="A97" s="53"/>
      <c r="B97" s="54"/>
      <c r="C97" s="279" t="s">
        <v>134</v>
      </c>
      <c r="D97" s="200"/>
      <c r="E97" s="200"/>
      <c r="F97" s="200"/>
      <c r="G97" s="200"/>
      <c r="H97" s="251"/>
      <c r="I97" s="279" t="s">
        <v>55</v>
      </c>
      <c r="J97" s="200"/>
      <c r="K97" s="200"/>
      <c r="L97" s="200"/>
      <c r="M97" s="200"/>
      <c r="N97" s="251"/>
      <c r="O97" s="216" t="s">
        <v>135</v>
      </c>
      <c r="P97" s="217"/>
      <c r="Q97" s="217"/>
      <c r="R97" s="217"/>
      <c r="S97" s="218"/>
      <c r="T97" s="216" t="s">
        <v>136</v>
      </c>
      <c r="U97" s="217"/>
      <c r="V97" s="217"/>
      <c r="W97" s="217"/>
      <c r="X97" s="218"/>
      <c r="Y97" s="216" t="s">
        <v>137</v>
      </c>
      <c r="Z97" s="217"/>
      <c r="AA97" s="217"/>
      <c r="AB97" s="217"/>
      <c r="AC97" s="218"/>
      <c r="AD97" s="216" t="s">
        <v>138</v>
      </c>
      <c r="AE97" s="217"/>
      <c r="AF97" s="217"/>
      <c r="AG97" s="217"/>
      <c r="AH97" s="218"/>
      <c r="AI97" s="3"/>
    </row>
    <row r="98" spans="1:35" ht="9.9499999999999993" customHeight="1">
      <c r="A98" s="53"/>
      <c r="B98" s="54"/>
      <c r="C98" s="219"/>
      <c r="D98" s="198"/>
      <c r="E98" s="198"/>
      <c r="F98" s="198"/>
      <c r="G98" s="198"/>
      <c r="H98" s="209"/>
      <c r="I98" s="219"/>
      <c r="J98" s="198"/>
      <c r="K98" s="198"/>
      <c r="L98" s="198"/>
      <c r="M98" s="198"/>
      <c r="N98" s="209"/>
      <c r="O98" s="219"/>
      <c r="P98" s="198"/>
      <c r="Q98" s="198"/>
      <c r="R98" s="198"/>
      <c r="S98" s="209"/>
      <c r="T98" s="219"/>
      <c r="U98" s="197"/>
      <c r="V98" s="198"/>
      <c r="W98" s="198"/>
      <c r="X98" s="209"/>
      <c r="Y98" s="219"/>
      <c r="Z98" s="197"/>
      <c r="AA98" s="198"/>
      <c r="AB98" s="198"/>
      <c r="AC98" s="209"/>
      <c r="AD98" s="219"/>
      <c r="AE98" s="198"/>
      <c r="AF98" s="198"/>
      <c r="AG98" s="198"/>
      <c r="AH98" s="209"/>
      <c r="AI98" s="3"/>
    </row>
    <row r="99" spans="1:35" ht="9.9499999999999993" customHeight="1">
      <c r="A99" s="53"/>
      <c r="B99" s="54"/>
      <c r="C99" s="55"/>
      <c r="D99" s="56"/>
      <c r="E99" s="56"/>
      <c r="F99" s="307"/>
      <c r="G99" s="198"/>
      <c r="H99" s="209"/>
      <c r="I99" s="55"/>
      <c r="J99" s="56"/>
      <c r="K99" s="56"/>
      <c r="L99" s="307"/>
      <c r="M99" s="198"/>
      <c r="N99" s="209"/>
      <c r="O99" s="5" t="s">
        <v>61</v>
      </c>
      <c r="P99" s="167"/>
      <c r="Q99" s="158"/>
      <c r="R99" s="208" t="s">
        <v>18</v>
      </c>
      <c r="S99" s="209"/>
      <c r="T99" s="5" t="s">
        <v>61</v>
      </c>
      <c r="U99" s="167"/>
      <c r="V99" s="158"/>
      <c r="W99" s="208" t="s">
        <v>18</v>
      </c>
      <c r="X99" s="209"/>
      <c r="Y99" s="5" t="s">
        <v>61</v>
      </c>
      <c r="Z99" s="167"/>
      <c r="AA99" s="158"/>
      <c r="AB99" s="208" t="s">
        <v>18</v>
      </c>
      <c r="AC99" s="209"/>
      <c r="AD99" s="5" t="s">
        <v>61</v>
      </c>
      <c r="AE99" s="167"/>
      <c r="AF99" s="158"/>
      <c r="AG99" s="208" t="s">
        <v>18</v>
      </c>
      <c r="AH99" s="209"/>
      <c r="AI99" s="3"/>
    </row>
    <row r="100" spans="1:35" ht="9.9499999999999993" customHeight="1">
      <c r="A100" s="53"/>
      <c r="B100" s="54"/>
      <c r="C100" s="240" t="s">
        <v>139</v>
      </c>
      <c r="D100" s="201"/>
      <c r="E100" s="57"/>
      <c r="F100" s="315" t="s">
        <v>140</v>
      </c>
      <c r="G100" s="201"/>
      <c r="H100" s="316"/>
      <c r="I100" s="240" t="s">
        <v>140</v>
      </c>
      <c r="J100" s="201"/>
      <c r="K100" s="201"/>
      <c r="L100" s="57"/>
      <c r="M100" s="315"/>
      <c r="N100" s="316"/>
      <c r="O100" s="5"/>
      <c r="P100" s="158"/>
      <c r="Q100" s="158"/>
      <c r="R100" s="243"/>
      <c r="S100" s="209"/>
      <c r="T100" s="5"/>
      <c r="U100" s="188"/>
      <c r="V100" s="158"/>
      <c r="W100" s="243"/>
      <c r="X100" s="209"/>
      <c r="Y100" s="5"/>
      <c r="Z100" s="188"/>
      <c r="AA100" s="158"/>
      <c r="AB100" s="243"/>
      <c r="AC100" s="209"/>
      <c r="AD100" s="5"/>
      <c r="AE100" s="158"/>
      <c r="AF100" s="158"/>
      <c r="AG100" s="243"/>
      <c r="AH100" s="209"/>
      <c r="AI100" s="3"/>
    </row>
    <row r="101" spans="1:35" ht="9.9499999999999993" customHeight="1">
      <c r="A101" s="53"/>
      <c r="B101" s="54"/>
      <c r="C101" s="338"/>
      <c r="D101" s="301"/>
      <c r="E101" s="184" t="s">
        <v>22</v>
      </c>
      <c r="F101" s="334"/>
      <c r="G101" s="301"/>
      <c r="H101" s="257"/>
      <c r="I101" s="300"/>
      <c r="J101" s="301"/>
      <c r="K101" s="301"/>
      <c r="L101" s="184" t="s">
        <v>22</v>
      </c>
      <c r="M101" s="256"/>
      <c r="N101" s="257"/>
      <c r="O101" s="253"/>
      <c r="P101" s="254"/>
      <c r="Q101" s="177" t="s">
        <v>22</v>
      </c>
      <c r="R101" s="203"/>
      <c r="S101" s="204"/>
      <c r="T101" s="253"/>
      <c r="U101" s="254"/>
      <c r="V101" s="177" t="s">
        <v>22</v>
      </c>
      <c r="W101" s="203"/>
      <c r="X101" s="204"/>
      <c r="Y101" s="253"/>
      <c r="Z101" s="254"/>
      <c r="AA101" s="177" t="s">
        <v>22</v>
      </c>
      <c r="AB101" s="203"/>
      <c r="AC101" s="204"/>
      <c r="AD101" s="253"/>
      <c r="AE101" s="254"/>
      <c r="AF101" s="177" t="s">
        <v>22</v>
      </c>
      <c r="AG101" s="203"/>
      <c r="AH101" s="204"/>
      <c r="AI101" s="3"/>
    </row>
    <row r="102" spans="1:35" ht="9.9499999999999993" customHeight="1">
      <c r="A102" s="53"/>
      <c r="B102" s="54"/>
      <c r="C102" s="202"/>
      <c r="D102" s="195"/>
      <c r="E102" s="183" t="s">
        <v>22</v>
      </c>
      <c r="F102" s="207"/>
      <c r="G102" s="195"/>
      <c r="H102" s="193"/>
      <c r="I102" s="245"/>
      <c r="J102" s="195"/>
      <c r="K102" s="195"/>
      <c r="L102" s="183" t="s">
        <v>22</v>
      </c>
      <c r="M102" s="255"/>
      <c r="N102" s="193"/>
      <c r="O102" s="194"/>
      <c r="P102" s="195"/>
      <c r="Q102" s="175" t="s">
        <v>22</v>
      </c>
      <c r="R102" s="192"/>
      <c r="S102" s="193"/>
      <c r="T102" s="194"/>
      <c r="U102" s="195"/>
      <c r="V102" s="175" t="s">
        <v>22</v>
      </c>
      <c r="W102" s="192"/>
      <c r="X102" s="193"/>
      <c r="Y102" s="194"/>
      <c r="Z102" s="195"/>
      <c r="AA102" s="175" t="s">
        <v>22</v>
      </c>
      <c r="AB102" s="192"/>
      <c r="AC102" s="193"/>
      <c r="AD102" s="194"/>
      <c r="AE102" s="195"/>
      <c r="AF102" s="175" t="s">
        <v>22</v>
      </c>
      <c r="AG102" s="192"/>
      <c r="AH102" s="193"/>
      <c r="AI102" s="3"/>
    </row>
    <row r="103" spans="1:35" ht="9.9499999999999993" customHeight="1">
      <c r="A103" s="53"/>
      <c r="B103" s="54"/>
      <c r="C103" s="202"/>
      <c r="D103" s="195"/>
      <c r="E103" s="183" t="s">
        <v>22</v>
      </c>
      <c r="F103" s="207"/>
      <c r="G103" s="195"/>
      <c r="H103" s="193"/>
      <c r="I103" s="245"/>
      <c r="J103" s="195"/>
      <c r="K103" s="195"/>
      <c r="L103" s="183" t="s">
        <v>22</v>
      </c>
      <c r="M103" s="255"/>
      <c r="N103" s="193"/>
      <c r="O103" s="194"/>
      <c r="P103" s="195"/>
      <c r="Q103" s="175" t="s">
        <v>22</v>
      </c>
      <c r="R103" s="192"/>
      <c r="S103" s="193"/>
      <c r="T103" s="194"/>
      <c r="U103" s="195"/>
      <c r="V103" s="175" t="s">
        <v>22</v>
      </c>
      <c r="W103" s="192"/>
      <c r="X103" s="193"/>
      <c r="Y103" s="194"/>
      <c r="Z103" s="195"/>
      <c r="AA103" s="175" t="s">
        <v>22</v>
      </c>
      <c r="AB103" s="192"/>
      <c r="AC103" s="193"/>
      <c r="AD103" s="194"/>
      <c r="AE103" s="195"/>
      <c r="AF103" s="175" t="s">
        <v>22</v>
      </c>
      <c r="AG103" s="192"/>
      <c r="AH103" s="193"/>
      <c r="AI103" s="3"/>
    </row>
    <row r="104" spans="1:35" ht="9.9499999999999993" customHeight="1">
      <c r="A104" s="53"/>
      <c r="B104" s="54"/>
      <c r="C104" s="202"/>
      <c r="D104" s="195"/>
      <c r="E104" s="183" t="s">
        <v>22</v>
      </c>
      <c r="F104" s="207"/>
      <c r="G104" s="195"/>
      <c r="H104" s="193"/>
      <c r="I104" s="245"/>
      <c r="J104" s="195"/>
      <c r="K104" s="195"/>
      <c r="L104" s="183" t="s">
        <v>22</v>
      </c>
      <c r="M104" s="255"/>
      <c r="N104" s="193"/>
      <c r="O104" s="194"/>
      <c r="P104" s="195"/>
      <c r="Q104" s="175" t="s">
        <v>22</v>
      </c>
      <c r="R104" s="192"/>
      <c r="S104" s="193"/>
      <c r="T104" s="194"/>
      <c r="U104" s="195"/>
      <c r="V104" s="175" t="s">
        <v>22</v>
      </c>
      <c r="W104" s="192"/>
      <c r="X104" s="193"/>
      <c r="Y104" s="194"/>
      <c r="Z104" s="195"/>
      <c r="AA104" s="175" t="s">
        <v>22</v>
      </c>
      <c r="AB104" s="192"/>
      <c r="AC104" s="193"/>
      <c r="AD104" s="194"/>
      <c r="AE104" s="195"/>
      <c r="AF104" s="175" t="s">
        <v>22</v>
      </c>
      <c r="AG104" s="192"/>
      <c r="AH104" s="193"/>
      <c r="AI104" s="3"/>
    </row>
    <row r="105" spans="1:35" ht="9.9499999999999993" customHeight="1">
      <c r="A105" s="53"/>
      <c r="B105" s="54"/>
      <c r="C105" s="202"/>
      <c r="D105" s="195"/>
      <c r="E105" s="183" t="s">
        <v>22</v>
      </c>
      <c r="F105" s="207"/>
      <c r="G105" s="195"/>
      <c r="H105" s="193"/>
      <c r="I105" s="245"/>
      <c r="J105" s="195"/>
      <c r="K105" s="195"/>
      <c r="L105" s="183" t="s">
        <v>22</v>
      </c>
      <c r="M105" s="255"/>
      <c r="N105" s="193"/>
      <c r="O105" s="194"/>
      <c r="P105" s="195"/>
      <c r="Q105" s="175" t="s">
        <v>22</v>
      </c>
      <c r="R105" s="192"/>
      <c r="S105" s="193"/>
      <c r="T105" s="194"/>
      <c r="U105" s="195"/>
      <c r="V105" s="175" t="s">
        <v>22</v>
      </c>
      <c r="W105" s="192"/>
      <c r="X105" s="193"/>
      <c r="Y105" s="194"/>
      <c r="Z105" s="195"/>
      <c r="AA105" s="175" t="s">
        <v>22</v>
      </c>
      <c r="AB105" s="192"/>
      <c r="AC105" s="193"/>
      <c r="AD105" s="194"/>
      <c r="AE105" s="195"/>
      <c r="AF105" s="175" t="s">
        <v>22</v>
      </c>
      <c r="AG105" s="192"/>
      <c r="AH105" s="193"/>
      <c r="AI105" s="3"/>
    </row>
    <row r="106" spans="1:35" ht="9.9499999999999993" customHeight="1">
      <c r="A106" s="53"/>
      <c r="B106" s="54"/>
      <c r="C106" s="202"/>
      <c r="D106" s="195"/>
      <c r="E106" s="183" t="s">
        <v>22</v>
      </c>
      <c r="F106" s="207"/>
      <c r="G106" s="195"/>
      <c r="H106" s="193"/>
      <c r="I106" s="245"/>
      <c r="J106" s="195"/>
      <c r="K106" s="195"/>
      <c r="L106" s="183" t="s">
        <v>22</v>
      </c>
      <c r="M106" s="255"/>
      <c r="N106" s="193"/>
      <c r="O106" s="194"/>
      <c r="P106" s="195"/>
      <c r="Q106" s="175" t="s">
        <v>22</v>
      </c>
      <c r="R106" s="192"/>
      <c r="S106" s="193"/>
      <c r="T106" s="194"/>
      <c r="U106" s="195"/>
      <c r="V106" s="175" t="s">
        <v>22</v>
      </c>
      <c r="W106" s="192"/>
      <c r="X106" s="193"/>
      <c r="Y106" s="194"/>
      <c r="Z106" s="195"/>
      <c r="AA106" s="175" t="s">
        <v>22</v>
      </c>
      <c r="AB106" s="192"/>
      <c r="AC106" s="193"/>
      <c r="AD106" s="194"/>
      <c r="AE106" s="195"/>
      <c r="AF106" s="175" t="s">
        <v>22</v>
      </c>
      <c r="AG106" s="192"/>
      <c r="AH106" s="193"/>
      <c r="AI106" s="3"/>
    </row>
    <row r="107" spans="1:35" ht="9.9499999999999993" customHeight="1">
      <c r="A107" s="53"/>
      <c r="B107" s="54"/>
      <c r="C107" s="202"/>
      <c r="D107" s="195"/>
      <c r="E107" s="183" t="s">
        <v>22</v>
      </c>
      <c r="F107" s="207"/>
      <c r="G107" s="195"/>
      <c r="H107" s="193"/>
      <c r="I107" s="245"/>
      <c r="J107" s="195"/>
      <c r="K107" s="195"/>
      <c r="L107" s="183" t="s">
        <v>22</v>
      </c>
      <c r="M107" s="255"/>
      <c r="N107" s="193"/>
      <c r="O107" s="194"/>
      <c r="P107" s="195"/>
      <c r="Q107" s="175" t="s">
        <v>22</v>
      </c>
      <c r="R107" s="192"/>
      <c r="S107" s="193"/>
      <c r="T107" s="194"/>
      <c r="U107" s="195"/>
      <c r="V107" s="175" t="s">
        <v>22</v>
      </c>
      <c r="W107" s="192"/>
      <c r="X107" s="193"/>
      <c r="Y107" s="194"/>
      <c r="Z107" s="195"/>
      <c r="AA107" s="175" t="s">
        <v>22</v>
      </c>
      <c r="AB107" s="192"/>
      <c r="AC107" s="193"/>
      <c r="AD107" s="194"/>
      <c r="AE107" s="195"/>
      <c r="AF107" s="175" t="s">
        <v>22</v>
      </c>
      <c r="AG107" s="192"/>
      <c r="AH107" s="193"/>
      <c r="AI107" s="3"/>
    </row>
    <row r="108" spans="1:35" ht="9.9499999999999993" customHeight="1">
      <c r="A108" s="53"/>
      <c r="B108" s="54"/>
      <c r="C108" s="202"/>
      <c r="D108" s="195"/>
      <c r="E108" s="183" t="s">
        <v>22</v>
      </c>
      <c r="F108" s="207"/>
      <c r="G108" s="195"/>
      <c r="H108" s="193"/>
      <c r="I108" s="245"/>
      <c r="J108" s="195"/>
      <c r="K108" s="195"/>
      <c r="L108" s="183" t="s">
        <v>22</v>
      </c>
      <c r="M108" s="255"/>
      <c r="N108" s="193"/>
      <c r="O108" s="194"/>
      <c r="P108" s="195"/>
      <c r="Q108" s="175" t="s">
        <v>22</v>
      </c>
      <c r="R108" s="192"/>
      <c r="S108" s="193"/>
      <c r="T108" s="194"/>
      <c r="U108" s="195"/>
      <c r="V108" s="175" t="s">
        <v>22</v>
      </c>
      <c r="W108" s="192"/>
      <c r="X108" s="193"/>
      <c r="Y108" s="194"/>
      <c r="Z108" s="195"/>
      <c r="AA108" s="175" t="s">
        <v>22</v>
      </c>
      <c r="AB108" s="192"/>
      <c r="AC108" s="193"/>
      <c r="AD108" s="194"/>
      <c r="AE108" s="195"/>
      <c r="AF108" s="175" t="s">
        <v>22</v>
      </c>
      <c r="AG108" s="192"/>
      <c r="AH108" s="193"/>
      <c r="AI108" s="3"/>
    </row>
    <row r="109" spans="1:35" ht="9.9499999999999993" customHeight="1">
      <c r="A109" s="53"/>
      <c r="B109" s="54"/>
      <c r="C109" s="202"/>
      <c r="D109" s="195"/>
      <c r="E109" s="183" t="s">
        <v>22</v>
      </c>
      <c r="F109" s="207"/>
      <c r="G109" s="195"/>
      <c r="H109" s="193"/>
      <c r="I109" s="245"/>
      <c r="J109" s="195"/>
      <c r="K109" s="195"/>
      <c r="L109" s="183" t="s">
        <v>22</v>
      </c>
      <c r="M109" s="255"/>
      <c r="N109" s="193"/>
      <c r="O109" s="194"/>
      <c r="P109" s="195"/>
      <c r="Q109" s="175" t="s">
        <v>22</v>
      </c>
      <c r="R109" s="192"/>
      <c r="S109" s="193"/>
      <c r="T109" s="194"/>
      <c r="U109" s="195"/>
      <c r="V109" s="175" t="s">
        <v>22</v>
      </c>
      <c r="W109" s="192"/>
      <c r="X109" s="193"/>
      <c r="Y109" s="194"/>
      <c r="Z109" s="195"/>
      <c r="AA109" s="175" t="s">
        <v>22</v>
      </c>
      <c r="AB109" s="192"/>
      <c r="AC109" s="193"/>
      <c r="AD109" s="194"/>
      <c r="AE109" s="195"/>
      <c r="AF109" s="175" t="s">
        <v>22</v>
      </c>
      <c r="AG109" s="192"/>
      <c r="AH109" s="193"/>
      <c r="AI109" s="3"/>
    </row>
    <row r="110" spans="1:35" ht="9.9499999999999993" customHeight="1">
      <c r="A110" s="53"/>
      <c r="B110" s="54"/>
      <c r="C110" s="202"/>
      <c r="D110" s="195"/>
      <c r="E110" s="183" t="s">
        <v>22</v>
      </c>
      <c r="F110" s="207"/>
      <c r="G110" s="195"/>
      <c r="H110" s="193"/>
      <c r="I110" s="245"/>
      <c r="J110" s="195"/>
      <c r="K110" s="195"/>
      <c r="L110" s="183" t="s">
        <v>22</v>
      </c>
      <c r="M110" s="255"/>
      <c r="N110" s="193"/>
      <c r="O110" s="194"/>
      <c r="P110" s="195"/>
      <c r="Q110" s="175" t="s">
        <v>22</v>
      </c>
      <c r="R110" s="192"/>
      <c r="S110" s="193"/>
      <c r="T110" s="194"/>
      <c r="U110" s="195"/>
      <c r="V110" s="175" t="s">
        <v>22</v>
      </c>
      <c r="W110" s="192"/>
      <c r="X110" s="193"/>
      <c r="Y110" s="194"/>
      <c r="Z110" s="195"/>
      <c r="AA110" s="175" t="s">
        <v>22</v>
      </c>
      <c r="AB110" s="192"/>
      <c r="AC110" s="193"/>
      <c r="AD110" s="194"/>
      <c r="AE110" s="195"/>
      <c r="AF110" s="175" t="s">
        <v>22</v>
      </c>
      <c r="AG110" s="192"/>
      <c r="AH110" s="193"/>
      <c r="AI110" s="3"/>
    </row>
    <row r="111" spans="1:35" ht="9.9499999999999993" customHeight="1">
      <c r="A111" s="53"/>
      <c r="B111" s="54"/>
      <c r="C111" s="318"/>
      <c r="D111" s="212"/>
      <c r="E111" s="185" t="s">
        <v>22</v>
      </c>
      <c r="F111" s="211"/>
      <c r="G111" s="212"/>
      <c r="H111" s="213"/>
      <c r="I111" s="318"/>
      <c r="J111" s="212"/>
      <c r="K111" s="212"/>
      <c r="L111" s="185" t="s">
        <v>22</v>
      </c>
      <c r="M111" s="211"/>
      <c r="N111" s="213"/>
      <c r="O111" s="221" t="str">
        <f>IF(COUNTA(O101:P110,R101:S110)=0,"",IF(OR(MAX(O101:S110)&gt;J68,MIN(O101:S110)&lt;H68),"NG",""))</f>
        <v/>
      </c>
      <c r="P111" s="222"/>
      <c r="Q111" s="178" t="s">
        <v>22</v>
      </c>
      <c r="R111" s="248"/>
      <c r="S111" s="249"/>
      <c r="T111" s="221" t="str">
        <f>IF(COUNTA(T101:U110,W101:X110)=0,"",IF(OR(MAX(T101:X110)&gt;J69,MIN(T101:X110)&lt;H69),"NG",""))</f>
        <v/>
      </c>
      <c r="U111" s="222"/>
      <c r="V111" s="178" t="s">
        <v>22</v>
      </c>
      <c r="W111" s="248"/>
      <c r="X111" s="249"/>
      <c r="Y111" s="221" t="str">
        <f>IF(COUNTA(Y101:Z110,AB101:AC110)=0,"",IF(OR(MAX(Y101:AC110)&gt;J70,MIN(Y101:AC110)&lt;H70),"NG",""))</f>
        <v/>
      </c>
      <c r="Z111" s="222"/>
      <c r="AA111" s="178" t="s">
        <v>22</v>
      </c>
      <c r="AB111" s="248"/>
      <c r="AC111" s="249"/>
      <c r="AD111" s="221" t="str">
        <f>IF(COUNTA(AD101:AE110,AG101:AH110)=0,"",IF(OR(MAX(AD101:AH110)&gt;J71,MIN(AD101:AH110)&lt;H71),"NG",""))</f>
        <v/>
      </c>
      <c r="AE111" s="222"/>
      <c r="AF111" s="178" t="s">
        <v>22</v>
      </c>
      <c r="AG111" s="248"/>
      <c r="AH111" s="249"/>
      <c r="AI111" s="3"/>
    </row>
    <row r="112" spans="1:35" ht="9.9499999999999993" customHeight="1">
      <c r="A112" s="17"/>
      <c r="B112" s="17"/>
      <c r="C112" s="250" t="s">
        <v>141</v>
      </c>
      <c r="D112" s="200"/>
      <c r="E112" s="200"/>
      <c r="F112" s="200"/>
      <c r="G112" s="200"/>
      <c r="H112" s="251"/>
      <c r="I112" s="250" t="s">
        <v>142</v>
      </c>
      <c r="J112" s="200"/>
      <c r="K112" s="200"/>
      <c r="L112" s="200"/>
      <c r="M112" s="200"/>
      <c r="N112" s="251"/>
      <c r="O112" s="216" t="s">
        <v>143</v>
      </c>
      <c r="P112" s="217"/>
      <c r="Q112" s="217"/>
      <c r="R112" s="217"/>
      <c r="S112" s="218"/>
      <c r="T112" s="216" t="s">
        <v>144</v>
      </c>
      <c r="U112" s="217"/>
      <c r="V112" s="217"/>
      <c r="W112" s="217"/>
      <c r="X112" s="218"/>
      <c r="Y112" s="216" t="s">
        <v>145</v>
      </c>
      <c r="Z112" s="217"/>
      <c r="AA112" s="217"/>
      <c r="AB112" s="217"/>
      <c r="AC112" s="218"/>
      <c r="AD112" s="216" t="s">
        <v>146</v>
      </c>
      <c r="AE112" s="217"/>
      <c r="AF112" s="217"/>
      <c r="AG112" s="217"/>
      <c r="AH112" s="218"/>
      <c r="AI112" s="3"/>
    </row>
    <row r="113" spans="1:35" ht="9.9499999999999993" customHeight="1">
      <c r="A113" s="17"/>
      <c r="B113" s="17"/>
      <c r="C113" s="219"/>
      <c r="D113" s="198"/>
      <c r="E113" s="198"/>
      <c r="F113" s="198"/>
      <c r="G113" s="198"/>
      <c r="H113" s="209"/>
      <c r="I113" s="219"/>
      <c r="J113" s="198"/>
      <c r="K113" s="198"/>
      <c r="L113" s="198"/>
      <c r="M113" s="198"/>
      <c r="N113" s="209"/>
      <c r="O113" s="219"/>
      <c r="P113" s="198"/>
      <c r="Q113" s="198"/>
      <c r="R113" s="198"/>
      <c r="S113" s="209"/>
      <c r="T113" s="219"/>
      <c r="U113" s="197"/>
      <c r="V113" s="198"/>
      <c r="W113" s="198"/>
      <c r="X113" s="209"/>
      <c r="Y113" s="219"/>
      <c r="Z113" s="197"/>
      <c r="AA113" s="198"/>
      <c r="AB113" s="198"/>
      <c r="AC113" s="209"/>
      <c r="AD113" s="219"/>
      <c r="AE113" s="198"/>
      <c r="AF113" s="198"/>
      <c r="AG113" s="198"/>
      <c r="AH113" s="209"/>
      <c r="AI113" s="3"/>
    </row>
    <row r="114" spans="1:35" ht="9.9499999999999993" customHeight="1">
      <c r="A114" s="17"/>
      <c r="B114" s="17"/>
      <c r="C114" s="5" t="s">
        <v>61</v>
      </c>
      <c r="D114" s="58"/>
      <c r="E114" s="168"/>
      <c r="F114" s="241" t="s">
        <v>147</v>
      </c>
      <c r="G114" s="198"/>
      <c r="H114" s="209"/>
      <c r="I114" s="59" t="s">
        <v>148</v>
      </c>
      <c r="J114" s="58"/>
      <c r="K114" s="331"/>
      <c r="L114" s="324"/>
      <c r="M114" s="158" t="s">
        <v>147</v>
      </c>
      <c r="N114" s="60"/>
      <c r="O114" s="5" t="s">
        <v>149</v>
      </c>
      <c r="P114" s="167"/>
      <c r="Q114" s="158"/>
      <c r="R114" s="208" t="s">
        <v>18</v>
      </c>
      <c r="S114" s="209"/>
      <c r="T114" s="5" t="s">
        <v>149</v>
      </c>
      <c r="U114" s="167"/>
      <c r="V114" s="158"/>
      <c r="W114" s="208" t="s">
        <v>18</v>
      </c>
      <c r="X114" s="209"/>
      <c r="Y114" s="5" t="s">
        <v>149</v>
      </c>
      <c r="Z114" s="167"/>
      <c r="AA114" s="158"/>
      <c r="AB114" s="208" t="s">
        <v>18</v>
      </c>
      <c r="AC114" s="209"/>
      <c r="AD114" s="5" t="s">
        <v>149</v>
      </c>
      <c r="AE114" s="167"/>
      <c r="AF114" s="158"/>
      <c r="AG114" s="208" t="s">
        <v>18</v>
      </c>
      <c r="AH114" s="209"/>
      <c r="AI114" s="3"/>
    </row>
    <row r="115" spans="1:35" ht="9.9499999999999993" customHeight="1">
      <c r="A115" s="17"/>
      <c r="B115" s="17"/>
      <c r="C115" s="61"/>
      <c r="D115" s="62"/>
      <c r="E115" s="62"/>
      <c r="F115" s="62"/>
      <c r="G115" s="62"/>
      <c r="H115" s="63"/>
      <c r="I115" s="61"/>
      <c r="J115" s="62"/>
      <c r="K115" s="62"/>
      <c r="L115" s="62"/>
      <c r="M115" s="62"/>
      <c r="N115" s="63"/>
      <c r="O115" s="5"/>
      <c r="P115" s="158"/>
      <c r="Q115" s="158"/>
      <c r="R115" s="243"/>
      <c r="S115" s="209"/>
      <c r="T115" s="32"/>
      <c r="U115" s="164"/>
      <c r="V115" s="33"/>
      <c r="W115" s="243"/>
      <c r="X115" s="209"/>
      <c r="Y115" s="5"/>
      <c r="Z115" s="188"/>
      <c r="AA115" s="158"/>
      <c r="AB115" s="243"/>
      <c r="AC115" s="209"/>
      <c r="AD115" s="5"/>
      <c r="AE115" s="158"/>
      <c r="AF115" s="158"/>
      <c r="AG115" s="243"/>
      <c r="AH115" s="209"/>
      <c r="AI115" s="3"/>
    </row>
    <row r="116" spans="1:35" ht="9.9499999999999993" customHeight="1">
      <c r="A116" s="17"/>
      <c r="B116" s="17"/>
      <c r="C116" s="313"/>
      <c r="D116" s="301"/>
      <c r="E116" s="186" t="s">
        <v>22</v>
      </c>
      <c r="F116" s="295"/>
      <c r="G116" s="301"/>
      <c r="H116" s="257"/>
      <c r="I116" s="313"/>
      <c r="J116" s="301"/>
      <c r="K116" s="301"/>
      <c r="L116" s="186" t="s">
        <v>22</v>
      </c>
      <c r="M116" s="295"/>
      <c r="N116" s="257"/>
      <c r="O116" s="258"/>
      <c r="P116" s="254"/>
      <c r="Q116" s="177" t="s">
        <v>22</v>
      </c>
      <c r="R116" s="203"/>
      <c r="S116" s="204"/>
      <c r="T116" s="258"/>
      <c r="U116" s="254"/>
      <c r="V116" s="177" t="s">
        <v>22</v>
      </c>
      <c r="W116" s="203"/>
      <c r="X116" s="204"/>
      <c r="Y116" s="258"/>
      <c r="Z116" s="254"/>
      <c r="AA116" s="177" t="s">
        <v>22</v>
      </c>
      <c r="AB116" s="203"/>
      <c r="AC116" s="204"/>
      <c r="AD116" s="258"/>
      <c r="AE116" s="254"/>
      <c r="AF116" s="177" t="s">
        <v>22</v>
      </c>
      <c r="AG116" s="203"/>
      <c r="AH116" s="204"/>
      <c r="AI116" s="3"/>
    </row>
    <row r="117" spans="1:35" ht="9.9499999999999993" customHeight="1">
      <c r="A117" s="17"/>
      <c r="B117" s="17"/>
      <c r="C117" s="194"/>
      <c r="D117" s="195"/>
      <c r="E117" s="175" t="s">
        <v>22</v>
      </c>
      <c r="F117" s="192"/>
      <c r="G117" s="195"/>
      <c r="H117" s="193"/>
      <c r="I117" s="194"/>
      <c r="J117" s="195"/>
      <c r="K117" s="195"/>
      <c r="L117" s="175" t="s">
        <v>22</v>
      </c>
      <c r="M117" s="192"/>
      <c r="N117" s="193"/>
      <c r="O117" s="215"/>
      <c r="P117" s="195"/>
      <c r="Q117" s="175" t="s">
        <v>22</v>
      </c>
      <c r="R117" s="192"/>
      <c r="S117" s="193"/>
      <c r="T117" s="215"/>
      <c r="U117" s="195"/>
      <c r="V117" s="175" t="s">
        <v>22</v>
      </c>
      <c r="W117" s="192"/>
      <c r="X117" s="193"/>
      <c r="Y117" s="215"/>
      <c r="Z117" s="195"/>
      <c r="AA117" s="175" t="s">
        <v>22</v>
      </c>
      <c r="AB117" s="192"/>
      <c r="AC117" s="193"/>
      <c r="AD117" s="215"/>
      <c r="AE117" s="195"/>
      <c r="AF117" s="175" t="s">
        <v>22</v>
      </c>
      <c r="AG117" s="192"/>
      <c r="AH117" s="193"/>
      <c r="AI117" s="3"/>
    </row>
    <row r="118" spans="1:35" ht="9.9499999999999993" customHeight="1">
      <c r="A118" s="17"/>
      <c r="B118" s="17"/>
      <c r="C118" s="194"/>
      <c r="D118" s="195"/>
      <c r="E118" s="175" t="s">
        <v>22</v>
      </c>
      <c r="F118" s="192"/>
      <c r="G118" s="195"/>
      <c r="H118" s="193"/>
      <c r="I118" s="194"/>
      <c r="J118" s="195"/>
      <c r="K118" s="195"/>
      <c r="L118" s="175" t="s">
        <v>22</v>
      </c>
      <c r="M118" s="192"/>
      <c r="N118" s="193"/>
      <c r="O118" s="215"/>
      <c r="P118" s="195"/>
      <c r="Q118" s="175" t="s">
        <v>22</v>
      </c>
      <c r="R118" s="192"/>
      <c r="S118" s="193"/>
      <c r="T118" s="215"/>
      <c r="U118" s="195"/>
      <c r="V118" s="175" t="s">
        <v>22</v>
      </c>
      <c r="W118" s="192"/>
      <c r="X118" s="193"/>
      <c r="Y118" s="215"/>
      <c r="Z118" s="195"/>
      <c r="AA118" s="175" t="s">
        <v>22</v>
      </c>
      <c r="AB118" s="192"/>
      <c r="AC118" s="193"/>
      <c r="AD118" s="215"/>
      <c r="AE118" s="195"/>
      <c r="AF118" s="175" t="s">
        <v>22</v>
      </c>
      <c r="AG118" s="192"/>
      <c r="AH118" s="193"/>
      <c r="AI118" s="3"/>
    </row>
    <row r="119" spans="1:35" ht="9.9499999999999993" customHeight="1">
      <c r="A119" s="17"/>
      <c r="B119" s="17"/>
      <c r="C119" s="194"/>
      <c r="D119" s="195"/>
      <c r="E119" s="175" t="s">
        <v>22</v>
      </c>
      <c r="F119" s="192"/>
      <c r="G119" s="195"/>
      <c r="H119" s="193"/>
      <c r="I119" s="194"/>
      <c r="J119" s="195"/>
      <c r="K119" s="195"/>
      <c r="L119" s="175" t="s">
        <v>22</v>
      </c>
      <c r="M119" s="192"/>
      <c r="N119" s="193"/>
      <c r="O119" s="215"/>
      <c r="P119" s="195"/>
      <c r="Q119" s="175" t="s">
        <v>22</v>
      </c>
      <c r="R119" s="192"/>
      <c r="S119" s="193"/>
      <c r="T119" s="215"/>
      <c r="U119" s="195"/>
      <c r="V119" s="175" t="s">
        <v>22</v>
      </c>
      <c r="W119" s="192"/>
      <c r="X119" s="193"/>
      <c r="Y119" s="215"/>
      <c r="Z119" s="195"/>
      <c r="AA119" s="175" t="s">
        <v>22</v>
      </c>
      <c r="AB119" s="192"/>
      <c r="AC119" s="193"/>
      <c r="AD119" s="215"/>
      <c r="AE119" s="195"/>
      <c r="AF119" s="175" t="s">
        <v>22</v>
      </c>
      <c r="AG119" s="192"/>
      <c r="AH119" s="193"/>
      <c r="AI119" s="3"/>
    </row>
    <row r="120" spans="1:35" ht="9.9499999999999993" customHeight="1">
      <c r="A120" s="17"/>
      <c r="B120" s="17"/>
      <c r="C120" s="194"/>
      <c r="D120" s="195"/>
      <c r="E120" s="175" t="s">
        <v>22</v>
      </c>
      <c r="F120" s="192"/>
      <c r="G120" s="195"/>
      <c r="H120" s="193"/>
      <c r="I120" s="194"/>
      <c r="J120" s="195"/>
      <c r="K120" s="195"/>
      <c r="L120" s="175" t="s">
        <v>22</v>
      </c>
      <c r="M120" s="192"/>
      <c r="N120" s="193"/>
      <c r="O120" s="215"/>
      <c r="P120" s="195"/>
      <c r="Q120" s="175" t="s">
        <v>22</v>
      </c>
      <c r="R120" s="192"/>
      <c r="S120" s="193"/>
      <c r="T120" s="215"/>
      <c r="U120" s="195"/>
      <c r="V120" s="175" t="s">
        <v>22</v>
      </c>
      <c r="W120" s="192"/>
      <c r="X120" s="193"/>
      <c r="Y120" s="215"/>
      <c r="Z120" s="195"/>
      <c r="AA120" s="175" t="s">
        <v>22</v>
      </c>
      <c r="AB120" s="192"/>
      <c r="AC120" s="193"/>
      <c r="AD120" s="215"/>
      <c r="AE120" s="195"/>
      <c r="AF120" s="175" t="s">
        <v>22</v>
      </c>
      <c r="AG120" s="192"/>
      <c r="AH120" s="193"/>
      <c r="AI120" s="3"/>
    </row>
    <row r="121" spans="1:35" ht="9.9499999999999993" customHeight="1">
      <c r="A121" s="17"/>
      <c r="B121" s="17"/>
      <c r="C121" s="194"/>
      <c r="D121" s="195"/>
      <c r="E121" s="175" t="s">
        <v>22</v>
      </c>
      <c r="F121" s="192"/>
      <c r="G121" s="195"/>
      <c r="H121" s="193"/>
      <c r="I121" s="194"/>
      <c r="J121" s="195"/>
      <c r="K121" s="195"/>
      <c r="L121" s="175" t="s">
        <v>22</v>
      </c>
      <c r="M121" s="192"/>
      <c r="N121" s="193"/>
      <c r="O121" s="215"/>
      <c r="P121" s="195"/>
      <c r="Q121" s="175" t="s">
        <v>22</v>
      </c>
      <c r="R121" s="192"/>
      <c r="S121" s="193"/>
      <c r="T121" s="215"/>
      <c r="U121" s="195"/>
      <c r="V121" s="175" t="s">
        <v>22</v>
      </c>
      <c r="W121" s="192"/>
      <c r="X121" s="193"/>
      <c r="Y121" s="215"/>
      <c r="Z121" s="195"/>
      <c r="AA121" s="175" t="s">
        <v>22</v>
      </c>
      <c r="AB121" s="192"/>
      <c r="AC121" s="193"/>
      <c r="AD121" s="215"/>
      <c r="AE121" s="195"/>
      <c r="AF121" s="175" t="s">
        <v>22</v>
      </c>
      <c r="AG121" s="192"/>
      <c r="AH121" s="193"/>
      <c r="AI121" s="3"/>
    </row>
    <row r="122" spans="1:35" ht="9.9499999999999993" customHeight="1">
      <c r="A122" s="17"/>
      <c r="B122" s="17"/>
      <c r="C122" s="194"/>
      <c r="D122" s="195"/>
      <c r="E122" s="175" t="s">
        <v>22</v>
      </c>
      <c r="F122" s="192"/>
      <c r="G122" s="195"/>
      <c r="H122" s="193"/>
      <c r="I122" s="194"/>
      <c r="J122" s="195"/>
      <c r="K122" s="195"/>
      <c r="L122" s="175" t="s">
        <v>22</v>
      </c>
      <c r="M122" s="192"/>
      <c r="N122" s="193"/>
      <c r="O122" s="215"/>
      <c r="P122" s="195"/>
      <c r="Q122" s="175" t="s">
        <v>22</v>
      </c>
      <c r="R122" s="192"/>
      <c r="S122" s="193"/>
      <c r="T122" s="215"/>
      <c r="U122" s="195"/>
      <c r="V122" s="175" t="s">
        <v>22</v>
      </c>
      <c r="W122" s="192"/>
      <c r="X122" s="193"/>
      <c r="Y122" s="215"/>
      <c r="Z122" s="195"/>
      <c r="AA122" s="175" t="s">
        <v>22</v>
      </c>
      <c r="AB122" s="192"/>
      <c r="AC122" s="193"/>
      <c r="AD122" s="215"/>
      <c r="AE122" s="195"/>
      <c r="AF122" s="175" t="s">
        <v>22</v>
      </c>
      <c r="AG122" s="192"/>
      <c r="AH122" s="193"/>
      <c r="AI122" s="3"/>
    </row>
    <row r="123" spans="1:35" ht="9.9499999999999993" customHeight="1">
      <c r="A123" s="17"/>
      <c r="B123" s="17"/>
      <c r="C123" s="194"/>
      <c r="D123" s="195"/>
      <c r="E123" s="175" t="s">
        <v>22</v>
      </c>
      <c r="F123" s="192"/>
      <c r="G123" s="195"/>
      <c r="H123" s="193"/>
      <c r="I123" s="194"/>
      <c r="J123" s="195"/>
      <c r="K123" s="195"/>
      <c r="L123" s="175" t="s">
        <v>22</v>
      </c>
      <c r="M123" s="192"/>
      <c r="N123" s="193"/>
      <c r="O123" s="215"/>
      <c r="P123" s="195"/>
      <c r="Q123" s="175" t="s">
        <v>22</v>
      </c>
      <c r="R123" s="192"/>
      <c r="S123" s="193"/>
      <c r="T123" s="215"/>
      <c r="U123" s="195"/>
      <c r="V123" s="175" t="s">
        <v>22</v>
      </c>
      <c r="W123" s="192"/>
      <c r="X123" s="193"/>
      <c r="Y123" s="215"/>
      <c r="Z123" s="195"/>
      <c r="AA123" s="175" t="s">
        <v>22</v>
      </c>
      <c r="AB123" s="192"/>
      <c r="AC123" s="193"/>
      <c r="AD123" s="215"/>
      <c r="AE123" s="195"/>
      <c r="AF123" s="175" t="s">
        <v>22</v>
      </c>
      <c r="AG123" s="192"/>
      <c r="AH123" s="193"/>
      <c r="AI123" s="3"/>
    </row>
    <row r="124" spans="1:35" ht="9.9499999999999993" customHeight="1">
      <c r="A124" s="17"/>
      <c r="B124" s="17"/>
      <c r="C124" s="194"/>
      <c r="D124" s="195"/>
      <c r="E124" s="175" t="s">
        <v>22</v>
      </c>
      <c r="F124" s="192"/>
      <c r="G124" s="195"/>
      <c r="H124" s="193"/>
      <c r="I124" s="194"/>
      <c r="J124" s="195"/>
      <c r="K124" s="195"/>
      <c r="L124" s="175" t="s">
        <v>22</v>
      </c>
      <c r="M124" s="192"/>
      <c r="N124" s="193"/>
      <c r="O124" s="215"/>
      <c r="P124" s="195"/>
      <c r="Q124" s="175" t="s">
        <v>22</v>
      </c>
      <c r="R124" s="192"/>
      <c r="S124" s="193"/>
      <c r="T124" s="215"/>
      <c r="U124" s="195"/>
      <c r="V124" s="175" t="s">
        <v>22</v>
      </c>
      <c r="W124" s="192"/>
      <c r="X124" s="193"/>
      <c r="Y124" s="215"/>
      <c r="Z124" s="195"/>
      <c r="AA124" s="175" t="s">
        <v>22</v>
      </c>
      <c r="AB124" s="192"/>
      <c r="AC124" s="193"/>
      <c r="AD124" s="215"/>
      <c r="AE124" s="195"/>
      <c r="AF124" s="175" t="s">
        <v>22</v>
      </c>
      <c r="AG124" s="192"/>
      <c r="AH124" s="193"/>
      <c r="AI124" s="3"/>
    </row>
    <row r="125" spans="1:35" ht="9.9499999999999993" customHeight="1">
      <c r="A125" s="17"/>
      <c r="B125" s="17"/>
      <c r="C125" s="194"/>
      <c r="D125" s="195"/>
      <c r="E125" s="175" t="s">
        <v>22</v>
      </c>
      <c r="F125" s="192"/>
      <c r="G125" s="195"/>
      <c r="H125" s="193"/>
      <c r="I125" s="194"/>
      <c r="J125" s="195"/>
      <c r="K125" s="195"/>
      <c r="L125" s="175" t="s">
        <v>22</v>
      </c>
      <c r="M125" s="192"/>
      <c r="N125" s="193"/>
      <c r="O125" s="215"/>
      <c r="P125" s="195"/>
      <c r="Q125" s="175" t="s">
        <v>22</v>
      </c>
      <c r="R125" s="192"/>
      <c r="S125" s="193"/>
      <c r="T125" s="215"/>
      <c r="U125" s="195"/>
      <c r="V125" s="175" t="s">
        <v>22</v>
      </c>
      <c r="W125" s="192"/>
      <c r="X125" s="193"/>
      <c r="Y125" s="215"/>
      <c r="Z125" s="195"/>
      <c r="AA125" s="175" t="s">
        <v>22</v>
      </c>
      <c r="AB125" s="192"/>
      <c r="AC125" s="193"/>
      <c r="AD125" s="215"/>
      <c r="AE125" s="195"/>
      <c r="AF125" s="175" t="s">
        <v>22</v>
      </c>
      <c r="AG125" s="192"/>
      <c r="AH125" s="193"/>
      <c r="AI125" s="3"/>
    </row>
    <row r="126" spans="1:35" ht="9.9499999999999993" customHeight="1">
      <c r="A126" s="17"/>
      <c r="B126" s="17"/>
      <c r="C126" s="274" t="str">
        <f>IF(COUNTA(C116:D125,F116:H125)=0,"",IF(OR(MAX(C116:H125)&gt;J72,MIN(C116:H125)&lt;H72),"NG",""))</f>
        <v/>
      </c>
      <c r="D126" s="212"/>
      <c r="E126" s="187" t="s">
        <v>22</v>
      </c>
      <c r="F126" s="296"/>
      <c r="G126" s="212"/>
      <c r="H126" s="213"/>
      <c r="I126" s="274" t="str">
        <f>IF(COUNTA(I116:K125,M116:N125)=0,"",IF(OR(MAX(I116:N125)&gt;J56,MIN(I116:N125)&lt;H56),"NG",""))</f>
        <v/>
      </c>
      <c r="J126" s="212"/>
      <c r="K126" s="212"/>
      <c r="L126" s="187" t="s">
        <v>22</v>
      </c>
      <c r="M126" s="296"/>
      <c r="N126" s="213"/>
      <c r="O126" s="221"/>
      <c r="P126" s="222"/>
      <c r="Q126" s="178" t="s">
        <v>22</v>
      </c>
      <c r="R126" s="248"/>
      <c r="S126" s="249"/>
      <c r="T126" s="221"/>
      <c r="U126" s="222"/>
      <c r="V126" s="178" t="s">
        <v>22</v>
      </c>
      <c r="W126" s="248"/>
      <c r="X126" s="249"/>
      <c r="Y126" s="221"/>
      <c r="Z126" s="222"/>
      <c r="AA126" s="178" t="s">
        <v>22</v>
      </c>
      <c r="AB126" s="248"/>
      <c r="AC126" s="249"/>
      <c r="AD126" s="221"/>
      <c r="AE126" s="222"/>
      <c r="AF126" s="178" t="s">
        <v>22</v>
      </c>
      <c r="AG126" s="248"/>
      <c r="AH126" s="249"/>
      <c r="AI126" s="3"/>
    </row>
    <row r="127" spans="1:35" ht="9.9499999999999993" customHeight="1">
      <c r="A127" s="53"/>
      <c r="B127" s="237"/>
      <c r="C127" s="198"/>
      <c r="D127" s="198"/>
      <c r="E127" s="198"/>
      <c r="F127" s="198"/>
      <c r="G127" s="3"/>
      <c r="H127" s="189"/>
      <c r="I127" s="170"/>
      <c r="J127" s="182"/>
      <c r="K127" s="3"/>
      <c r="L127" s="189"/>
      <c r="M127" s="53"/>
      <c r="N127" s="53"/>
      <c r="O127" s="286"/>
      <c r="P127" s="217"/>
      <c r="Q127" s="217"/>
      <c r="R127" s="217"/>
      <c r="S127" s="217"/>
      <c r="T127" s="210"/>
      <c r="U127" s="197"/>
      <c r="V127" s="198"/>
      <c r="W127" s="198"/>
      <c r="X127" s="198"/>
      <c r="Y127" s="210"/>
      <c r="Z127" s="197"/>
      <c r="AA127" s="198"/>
      <c r="AB127" s="198"/>
      <c r="AC127" s="198"/>
      <c r="AD127" s="210"/>
      <c r="AE127" s="198"/>
      <c r="AF127" s="198"/>
      <c r="AG127" s="198"/>
      <c r="AH127" s="198"/>
      <c r="AI127" s="3"/>
    </row>
    <row r="128" spans="1:35" ht="9.9499999999999993" customHeight="1">
      <c r="A128" s="53"/>
      <c r="B128" s="237"/>
      <c r="C128" s="198"/>
      <c r="D128" s="198"/>
      <c r="E128" s="198"/>
      <c r="F128" s="198"/>
      <c r="G128" s="3"/>
      <c r="H128" s="189"/>
      <c r="I128" s="170"/>
      <c r="J128" s="182"/>
      <c r="K128" s="3"/>
      <c r="L128" s="189"/>
      <c r="M128" s="53"/>
      <c r="N128" s="53"/>
      <c r="O128" s="198"/>
      <c r="P128" s="198"/>
      <c r="Q128" s="198"/>
      <c r="R128" s="198"/>
      <c r="S128" s="198"/>
      <c r="T128" s="198"/>
      <c r="U128" s="197"/>
      <c r="V128" s="198"/>
      <c r="W128" s="198"/>
      <c r="X128" s="198"/>
      <c r="Y128" s="198"/>
      <c r="Z128" s="197"/>
      <c r="AA128" s="198"/>
      <c r="AB128" s="198"/>
      <c r="AC128" s="198"/>
      <c r="AD128" s="198"/>
      <c r="AE128" s="198"/>
      <c r="AF128" s="198"/>
      <c r="AG128" s="198"/>
      <c r="AH128" s="198"/>
      <c r="AI128" s="3"/>
    </row>
    <row r="129" spans="1:35" ht="9.9499999999999993" customHeight="1">
      <c r="A129" s="53"/>
      <c r="B129" s="237"/>
      <c r="C129" s="198"/>
      <c r="D129" s="198"/>
      <c r="E129" s="198"/>
      <c r="F129" s="198"/>
      <c r="G129" s="3"/>
      <c r="H129" s="189"/>
      <c r="I129" s="170"/>
      <c r="J129" s="182"/>
      <c r="K129" s="3"/>
      <c r="L129" s="189"/>
      <c r="M129" s="53"/>
      <c r="N129" s="53"/>
      <c r="O129" s="223"/>
      <c r="P129" s="198"/>
      <c r="Q129" s="198"/>
      <c r="R129" s="210"/>
      <c r="S129" s="198"/>
      <c r="T129" s="223"/>
      <c r="U129" s="197"/>
      <c r="V129" s="198"/>
      <c r="W129" s="210"/>
      <c r="X129" s="198"/>
      <c r="Y129" s="223"/>
      <c r="Z129" s="197"/>
      <c r="AA129" s="198"/>
      <c r="AB129" s="210"/>
      <c r="AC129" s="198"/>
      <c r="AD129" s="223"/>
      <c r="AE129" s="198"/>
      <c r="AF129" s="198"/>
      <c r="AG129" s="210"/>
      <c r="AH129" s="198"/>
      <c r="AI129" s="3"/>
    </row>
    <row r="130" spans="1:35" ht="9.9499999999999993" customHeight="1">
      <c r="A130" s="53"/>
      <c r="B130" s="237"/>
      <c r="C130" s="198"/>
      <c r="D130" s="198"/>
      <c r="E130" s="198"/>
      <c r="F130" s="198"/>
      <c r="G130" s="3"/>
      <c r="H130" s="189"/>
      <c r="I130" s="170"/>
      <c r="J130" s="182"/>
      <c r="K130" s="3"/>
      <c r="L130" s="189"/>
      <c r="M130" s="53"/>
      <c r="N130" s="53"/>
      <c r="O130" s="198"/>
      <c r="P130" s="198"/>
      <c r="Q130" s="198"/>
      <c r="R130" s="214"/>
      <c r="S130" s="198"/>
      <c r="T130" s="198"/>
      <c r="U130" s="197"/>
      <c r="V130" s="198"/>
      <c r="W130" s="214"/>
      <c r="X130" s="198"/>
      <c r="Y130" s="198"/>
      <c r="Z130" s="197"/>
      <c r="AA130" s="198"/>
      <c r="AB130" s="214"/>
      <c r="AC130" s="198"/>
      <c r="AD130" s="198"/>
      <c r="AE130" s="198"/>
      <c r="AF130" s="198"/>
      <c r="AG130" s="214"/>
      <c r="AH130" s="198"/>
      <c r="AI130" s="3"/>
    </row>
    <row r="131" spans="1:35" ht="9.9499999999999993" customHeight="1">
      <c r="A131" s="53"/>
      <c r="B131" s="237"/>
      <c r="C131" s="198"/>
      <c r="D131" s="198"/>
      <c r="E131" s="198"/>
      <c r="F131" s="198"/>
      <c r="G131" s="3"/>
      <c r="H131" s="189"/>
      <c r="I131" s="170"/>
      <c r="J131" s="182"/>
      <c r="K131" s="3"/>
      <c r="L131" s="189"/>
      <c r="M131" s="53"/>
      <c r="N131" s="53"/>
      <c r="O131" s="171"/>
      <c r="P131" s="64"/>
      <c r="Q131" s="176"/>
      <c r="R131" s="158"/>
      <c r="S131" s="158"/>
      <c r="T131" s="171"/>
      <c r="U131" s="64"/>
      <c r="V131" s="176"/>
      <c r="W131" s="158"/>
      <c r="X131" s="158"/>
      <c r="Y131" s="171"/>
      <c r="Z131" s="64"/>
      <c r="AA131" s="176"/>
      <c r="AB131" s="158"/>
      <c r="AC131" s="158"/>
      <c r="AD131" s="171"/>
      <c r="AE131" s="64"/>
      <c r="AF131" s="176"/>
      <c r="AG131" s="158"/>
      <c r="AH131" s="158"/>
      <c r="AI131" s="3"/>
    </row>
    <row r="132" spans="1:35" ht="9.9499999999999993" customHeight="1">
      <c r="A132" s="53"/>
      <c r="B132" s="237"/>
      <c r="C132" s="198"/>
      <c r="D132" s="198"/>
      <c r="E132" s="198"/>
      <c r="F132" s="198"/>
      <c r="G132" s="3"/>
      <c r="H132" s="189"/>
      <c r="I132" s="170"/>
      <c r="J132" s="182"/>
      <c r="K132" s="3"/>
      <c r="L132" s="189"/>
      <c r="M132" s="53"/>
      <c r="N132" s="53"/>
      <c r="O132" s="65"/>
      <c r="P132" s="66"/>
      <c r="Q132" s="176"/>
      <c r="R132" s="67"/>
      <c r="S132" s="67"/>
      <c r="T132" s="65"/>
      <c r="U132" s="66"/>
      <c r="V132" s="176"/>
      <c r="W132" s="67"/>
      <c r="X132" s="67"/>
      <c r="Y132" s="65"/>
      <c r="Z132" s="66"/>
      <c r="AA132" s="176"/>
      <c r="AB132" s="67"/>
      <c r="AC132" s="67"/>
      <c r="AD132" s="65"/>
      <c r="AE132" s="66"/>
      <c r="AF132" s="176"/>
      <c r="AG132" s="67"/>
      <c r="AH132" s="67"/>
      <c r="AI132" s="3"/>
    </row>
    <row r="133" spans="1:35" ht="9.9499999999999993" customHeight="1">
      <c r="A133" s="53"/>
      <c r="B133" s="237"/>
      <c r="C133" s="198"/>
      <c r="D133" s="198"/>
      <c r="E133" s="198"/>
      <c r="F133" s="198"/>
      <c r="G133" s="3"/>
      <c r="H133" s="189"/>
      <c r="I133" s="170"/>
      <c r="J133" s="182"/>
      <c r="K133" s="3"/>
      <c r="L133" s="189"/>
      <c r="M133" s="53"/>
      <c r="N133" s="53"/>
      <c r="O133" s="65"/>
      <c r="P133" s="66"/>
      <c r="Q133" s="176"/>
      <c r="R133" s="67"/>
      <c r="S133" s="67"/>
      <c r="T133" s="65"/>
      <c r="U133" s="66"/>
      <c r="V133" s="176"/>
      <c r="W133" s="67"/>
      <c r="X133" s="67"/>
      <c r="Y133" s="65"/>
      <c r="Z133" s="66"/>
      <c r="AA133" s="176"/>
      <c r="AB133" s="67"/>
      <c r="AC133" s="67"/>
      <c r="AD133" s="65"/>
      <c r="AE133" s="66"/>
      <c r="AF133" s="176"/>
      <c r="AG133" s="67"/>
      <c r="AH133" s="67"/>
      <c r="AI133" s="3"/>
    </row>
    <row r="134" spans="1:35" ht="9.9499999999999993" customHeight="1">
      <c r="A134" s="53"/>
      <c r="B134" s="237"/>
      <c r="C134" s="198"/>
      <c r="D134" s="198"/>
      <c r="E134" s="198"/>
      <c r="F134" s="198"/>
      <c r="G134" s="3"/>
      <c r="H134" s="189"/>
      <c r="I134" s="170"/>
      <c r="J134" s="182"/>
      <c r="K134" s="3"/>
      <c r="L134" s="189"/>
      <c r="M134" s="53"/>
      <c r="N134" s="53"/>
      <c r="O134" s="65"/>
      <c r="P134" s="66"/>
      <c r="Q134" s="176"/>
      <c r="R134" s="67"/>
      <c r="S134" s="67"/>
      <c r="T134" s="65"/>
      <c r="U134" s="66"/>
      <c r="V134" s="176"/>
      <c r="W134" s="67"/>
      <c r="X134" s="67"/>
      <c r="Y134" s="65"/>
      <c r="Z134" s="66"/>
      <c r="AA134" s="176"/>
      <c r="AB134" s="67"/>
      <c r="AC134" s="67"/>
      <c r="AD134" s="65"/>
      <c r="AE134" s="66"/>
      <c r="AF134" s="176"/>
      <c r="AG134" s="67"/>
      <c r="AH134" s="67"/>
      <c r="AI134" s="3"/>
    </row>
    <row r="135" spans="1:35" ht="9.9499999999999993" customHeight="1">
      <c r="A135" s="53"/>
      <c r="B135" s="237"/>
      <c r="C135" s="198"/>
      <c r="D135" s="198"/>
      <c r="E135" s="198"/>
      <c r="F135" s="198"/>
      <c r="G135" s="3"/>
      <c r="H135" s="189"/>
      <c r="I135" s="170"/>
      <c r="J135" s="182"/>
      <c r="K135" s="3"/>
      <c r="L135" s="189"/>
      <c r="M135" s="53"/>
      <c r="N135" s="53"/>
      <c r="O135" s="65"/>
      <c r="P135" s="66"/>
      <c r="Q135" s="176"/>
      <c r="R135" s="67"/>
      <c r="S135" s="67"/>
      <c r="T135" s="65"/>
      <c r="U135" s="66"/>
      <c r="V135" s="176"/>
      <c r="W135" s="67"/>
      <c r="X135" s="67"/>
      <c r="Y135" s="65"/>
      <c r="Z135" s="66"/>
      <c r="AA135" s="176"/>
      <c r="AB135" s="67"/>
      <c r="AC135" s="67"/>
      <c r="AD135" s="65"/>
      <c r="AE135" s="66"/>
      <c r="AF135" s="176"/>
      <c r="AG135" s="67"/>
      <c r="AH135" s="67"/>
      <c r="AI135" s="3"/>
    </row>
    <row r="136" spans="1:35" ht="9.9499999999999993" customHeight="1">
      <c r="A136" s="53"/>
      <c r="B136" s="237"/>
      <c r="C136" s="198"/>
      <c r="D136" s="198"/>
      <c r="E136" s="198"/>
      <c r="F136" s="198"/>
      <c r="G136" s="3"/>
      <c r="H136" s="189"/>
      <c r="I136" s="170"/>
      <c r="J136" s="182"/>
      <c r="K136" s="3"/>
      <c r="L136" s="189"/>
      <c r="M136" s="53"/>
      <c r="N136" s="53"/>
      <c r="O136" s="65"/>
      <c r="P136" s="66"/>
      <c r="Q136" s="176"/>
      <c r="R136" s="67"/>
      <c r="S136" s="67"/>
      <c r="T136" s="65"/>
      <c r="U136" s="66"/>
      <c r="V136" s="176"/>
      <c r="W136" s="67"/>
      <c r="X136" s="67"/>
      <c r="Y136" s="65"/>
      <c r="Z136" s="66"/>
      <c r="AA136" s="176"/>
      <c r="AB136" s="67"/>
      <c r="AC136" s="67"/>
      <c r="AD136" s="65"/>
      <c r="AE136" s="66"/>
      <c r="AF136" s="176"/>
      <c r="AG136" s="67"/>
      <c r="AH136" s="67"/>
      <c r="AI136" s="3"/>
    </row>
    <row r="137" spans="1:35" ht="9.9499999999999993" customHeight="1">
      <c r="A137" s="53"/>
      <c r="B137" s="237"/>
      <c r="C137" s="198"/>
      <c r="D137" s="198"/>
      <c r="E137" s="198"/>
      <c r="F137" s="198"/>
      <c r="G137" s="3"/>
      <c r="H137" s="189"/>
      <c r="I137" s="170"/>
      <c r="J137" s="182"/>
      <c r="K137" s="3"/>
      <c r="L137" s="189"/>
      <c r="M137" s="53"/>
      <c r="N137" s="53"/>
      <c r="O137" s="65"/>
      <c r="P137" s="66"/>
      <c r="Q137" s="176"/>
      <c r="R137" s="67"/>
      <c r="S137" s="67"/>
      <c r="T137" s="65"/>
      <c r="U137" s="66"/>
      <c r="V137" s="176"/>
      <c r="W137" s="67"/>
      <c r="X137" s="67"/>
      <c r="Y137" s="65"/>
      <c r="Z137" s="66"/>
      <c r="AA137" s="176"/>
      <c r="AB137" s="67"/>
      <c r="AC137" s="67"/>
      <c r="AD137" s="65"/>
      <c r="AE137" s="66"/>
      <c r="AF137" s="176"/>
      <c r="AG137" s="67"/>
      <c r="AH137" s="67"/>
      <c r="AI137" s="3"/>
    </row>
    <row r="138" spans="1:35" ht="9.9499999999999993" customHeight="1">
      <c r="A138" s="53"/>
      <c r="B138" s="237"/>
      <c r="C138" s="198"/>
      <c r="D138" s="198"/>
      <c r="E138" s="198"/>
      <c r="F138" s="198"/>
      <c r="G138" s="3"/>
      <c r="H138" s="189"/>
      <c r="I138" s="170"/>
      <c r="J138" s="182"/>
      <c r="K138" s="3"/>
      <c r="L138" s="189"/>
      <c r="M138" s="53"/>
      <c r="N138" s="53"/>
      <c r="O138" s="65"/>
      <c r="P138" s="66"/>
      <c r="Q138" s="176"/>
      <c r="R138" s="67"/>
      <c r="S138" s="67"/>
      <c r="T138" s="65"/>
      <c r="U138" s="66"/>
      <c r="V138" s="176"/>
      <c r="W138" s="67"/>
      <c r="X138" s="67"/>
      <c r="Y138" s="65"/>
      <c r="Z138" s="66"/>
      <c r="AA138" s="176"/>
      <c r="AB138" s="67"/>
      <c r="AC138" s="67"/>
      <c r="AD138" s="65"/>
      <c r="AE138" s="66"/>
      <c r="AF138" s="176"/>
      <c r="AG138" s="67"/>
      <c r="AH138" s="67"/>
      <c r="AI138" s="3"/>
    </row>
    <row r="139" spans="1:35" ht="9.9499999999999993" customHeight="1">
      <c r="A139" s="53"/>
      <c r="B139" s="237"/>
      <c r="C139" s="198"/>
      <c r="D139" s="198"/>
      <c r="E139" s="198"/>
      <c r="F139" s="198"/>
      <c r="G139" s="3"/>
      <c r="H139" s="189"/>
      <c r="I139" s="170"/>
      <c r="J139" s="182"/>
      <c r="K139" s="3"/>
      <c r="L139" s="189"/>
      <c r="M139" s="53"/>
      <c r="N139" s="53"/>
      <c r="O139" s="65"/>
      <c r="P139" s="66"/>
      <c r="Q139" s="176"/>
      <c r="R139" s="67"/>
      <c r="S139" s="67"/>
      <c r="T139" s="65"/>
      <c r="U139" s="66"/>
      <c r="V139" s="176"/>
      <c r="W139" s="67"/>
      <c r="X139" s="67"/>
      <c r="Y139" s="65"/>
      <c r="Z139" s="66"/>
      <c r="AA139" s="176"/>
      <c r="AB139" s="67"/>
      <c r="AC139" s="67"/>
      <c r="AD139" s="65"/>
      <c r="AE139" s="66"/>
      <c r="AF139" s="176"/>
      <c r="AG139" s="67"/>
      <c r="AH139" s="67"/>
      <c r="AI139" s="3"/>
    </row>
    <row r="140" spans="1:35" ht="9.9499999999999993" customHeight="1">
      <c r="A140" s="53"/>
      <c r="B140" s="237"/>
      <c r="C140" s="198"/>
      <c r="D140" s="198"/>
      <c r="E140" s="198"/>
      <c r="F140" s="198"/>
      <c r="G140" s="3"/>
      <c r="H140" s="189"/>
      <c r="I140" s="170"/>
      <c r="J140" s="182"/>
      <c r="K140" s="3"/>
      <c r="L140" s="189"/>
      <c r="M140" s="53"/>
      <c r="N140" s="53"/>
      <c r="O140" s="65"/>
      <c r="P140" s="66"/>
      <c r="Q140" s="176"/>
      <c r="R140" s="67"/>
      <c r="S140" s="67"/>
      <c r="T140" s="65"/>
      <c r="U140" s="66"/>
      <c r="V140" s="176"/>
      <c r="W140" s="67"/>
      <c r="X140" s="67"/>
      <c r="Y140" s="65"/>
      <c r="Z140" s="66"/>
      <c r="AA140" s="176"/>
      <c r="AB140" s="67"/>
      <c r="AC140" s="67"/>
      <c r="AD140" s="65"/>
      <c r="AE140" s="66"/>
      <c r="AF140" s="176"/>
      <c r="AG140" s="67"/>
      <c r="AH140" s="67"/>
      <c r="AI140" s="3"/>
    </row>
    <row r="141" spans="1:35" ht="9.9499999999999993" customHeight="1">
      <c r="O141" s="65"/>
      <c r="P141" s="66"/>
      <c r="Q141" s="176"/>
      <c r="R141" s="67"/>
      <c r="S141" s="67"/>
      <c r="T141" s="65"/>
      <c r="U141" s="66"/>
      <c r="V141" s="176"/>
      <c r="W141" s="67"/>
      <c r="X141" s="67"/>
      <c r="Y141" s="65"/>
      <c r="Z141" s="66"/>
      <c r="AA141" s="176"/>
      <c r="AB141" s="67"/>
      <c r="AC141" s="67"/>
      <c r="AD141" s="65"/>
      <c r="AE141" s="66"/>
      <c r="AF141" s="176"/>
      <c r="AG141" s="67"/>
      <c r="AH141" s="67"/>
      <c r="AI141" s="3"/>
    </row>
    <row r="142" spans="1:35" ht="9.9499999999999993" customHeight="1">
      <c r="O142" s="210"/>
      <c r="P142" s="198"/>
      <c r="Q142" s="198"/>
      <c r="R142" s="198"/>
      <c r="S142" s="198"/>
      <c r="T142" s="210"/>
      <c r="U142" s="197"/>
      <c r="V142" s="198"/>
      <c r="W142" s="198"/>
      <c r="X142" s="198"/>
      <c r="Y142" s="210"/>
      <c r="Z142" s="197"/>
      <c r="AA142" s="198"/>
      <c r="AB142" s="198"/>
      <c r="AC142" s="198"/>
      <c r="AD142" s="210"/>
      <c r="AE142" s="198"/>
      <c r="AF142" s="198"/>
      <c r="AG142" s="198"/>
      <c r="AH142" s="198"/>
      <c r="AI142" s="3"/>
    </row>
    <row r="143" spans="1:35" ht="9.9499999999999993" customHeight="1">
      <c r="O143" s="198"/>
      <c r="P143" s="198"/>
      <c r="Q143" s="198"/>
      <c r="R143" s="198"/>
      <c r="S143" s="198"/>
      <c r="T143" s="198"/>
      <c r="U143" s="197"/>
      <c r="V143" s="198"/>
      <c r="W143" s="198"/>
      <c r="X143" s="198"/>
      <c r="Y143" s="198"/>
      <c r="Z143" s="197"/>
      <c r="AA143" s="198"/>
      <c r="AB143" s="198"/>
      <c r="AC143" s="198"/>
      <c r="AD143" s="198"/>
      <c r="AE143" s="198"/>
      <c r="AF143" s="198"/>
      <c r="AG143" s="198"/>
      <c r="AH143" s="198"/>
      <c r="AI143" s="3"/>
    </row>
    <row r="144" spans="1:35" ht="9.9499999999999993" customHeight="1">
      <c r="O144" s="223"/>
      <c r="P144" s="198"/>
      <c r="Q144" s="198"/>
      <c r="R144" s="210"/>
      <c r="S144" s="198"/>
      <c r="T144" s="223"/>
      <c r="U144" s="197"/>
      <c r="V144" s="198"/>
      <c r="W144" s="210"/>
      <c r="X144" s="198"/>
      <c r="Y144" s="223"/>
      <c r="Z144" s="197"/>
      <c r="AA144" s="198"/>
      <c r="AB144" s="210"/>
      <c r="AC144" s="198"/>
      <c r="AD144" s="223"/>
      <c r="AE144" s="198"/>
      <c r="AF144" s="198"/>
      <c r="AG144" s="210"/>
      <c r="AH144" s="198"/>
      <c r="AI144" s="3"/>
    </row>
    <row r="145" spans="15:35" ht="9.9499999999999993" customHeight="1">
      <c r="O145" s="198"/>
      <c r="P145" s="198"/>
      <c r="Q145" s="198"/>
      <c r="R145" s="214"/>
      <c r="S145" s="198"/>
      <c r="T145" s="198"/>
      <c r="U145" s="197"/>
      <c r="V145" s="198"/>
      <c r="W145" s="214"/>
      <c r="X145" s="198"/>
      <c r="Y145" s="198"/>
      <c r="Z145" s="197"/>
      <c r="AA145" s="198"/>
      <c r="AB145" s="214"/>
      <c r="AC145" s="198"/>
      <c r="AD145" s="198"/>
      <c r="AE145" s="198"/>
      <c r="AF145" s="198"/>
      <c r="AG145" s="214"/>
      <c r="AH145" s="198"/>
      <c r="AI145" s="3"/>
    </row>
    <row r="146" spans="15:35" ht="9.9499999999999993" customHeight="1">
      <c r="O146" s="171"/>
      <c r="P146" s="64"/>
      <c r="Q146" s="176"/>
      <c r="R146" s="158"/>
      <c r="S146" s="158"/>
      <c r="T146" s="171"/>
      <c r="U146" s="64"/>
      <c r="V146" s="176"/>
      <c r="W146" s="158"/>
      <c r="X146" s="158"/>
      <c r="Y146" s="171"/>
      <c r="Z146" s="64"/>
      <c r="AA146" s="176"/>
      <c r="AB146" s="158"/>
      <c r="AC146" s="158"/>
      <c r="AD146" s="171"/>
      <c r="AE146" s="64"/>
      <c r="AF146" s="176"/>
      <c r="AG146" s="158"/>
      <c r="AH146" s="158"/>
      <c r="AI146" s="3"/>
    </row>
    <row r="147" spans="15:35" ht="9.9499999999999993" customHeight="1">
      <c r="O147" s="65"/>
      <c r="P147" s="66"/>
      <c r="Q147" s="176"/>
      <c r="R147" s="67"/>
      <c r="S147" s="67"/>
      <c r="T147" s="65"/>
      <c r="U147" s="66"/>
      <c r="V147" s="176"/>
      <c r="W147" s="67"/>
      <c r="X147" s="67"/>
      <c r="Y147" s="65"/>
      <c r="Z147" s="66"/>
      <c r="AA147" s="176"/>
      <c r="AB147" s="67"/>
      <c r="AC147" s="67"/>
      <c r="AD147" s="65"/>
      <c r="AE147" s="66"/>
      <c r="AF147" s="176"/>
      <c r="AG147" s="67"/>
      <c r="AH147" s="67"/>
      <c r="AI147" s="3"/>
    </row>
    <row r="148" spans="15:35" ht="9.9499999999999993" customHeight="1">
      <c r="O148" s="65"/>
      <c r="P148" s="66"/>
      <c r="Q148" s="176"/>
      <c r="R148" s="67"/>
      <c r="S148" s="67"/>
      <c r="T148" s="65"/>
      <c r="U148" s="66"/>
      <c r="V148" s="176"/>
      <c r="W148" s="67"/>
      <c r="X148" s="67"/>
      <c r="Y148" s="65"/>
      <c r="Z148" s="66"/>
      <c r="AA148" s="176"/>
      <c r="AB148" s="67"/>
      <c r="AC148" s="67"/>
      <c r="AD148" s="65"/>
      <c r="AE148" s="66"/>
      <c r="AF148" s="176"/>
      <c r="AG148" s="67"/>
      <c r="AH148" s="67"/>
      <c r="AI148" s="3"/>
    </row>
    <row r="149" spans="15:35" ht="9.9499999999999993" customHeight="1">
      <c r="O149" s="65"/>
      <c r="P149" s="66"/>
      <c r="Q149" s="176"/>
      <c r="R149" s="67"/>
      <c r="S149" s="67"/>
      <c r="T149" s="65"/>
      <c r="U149" s="66"/>
      <c r="V149" s="176"/>
      <c r="W149" s="67"/>
      <c r="X149" s="67"/>
      <c r="Y149" s="65"/>
      <c r="Z149" s="66"/>
      <c r="AA149" s="176"/>
      <c r="AB149" s="67"/>
      <c r="AC149" s="67"/>
      <c r="AD149" s="65"/>
      <c r="AE149" s="66"/>
      <c r="AF149" s="176"/>
      <c r="AG149" s="67"/>
      <c r="AH149" s="67"/>
      <c r="AI149" s="3"/>
    </row>
    <row r="150" spans="15:35" ht="9.9499999999999993" customHeight="1">
      <c r="O150" s="65"/>
      <c r="P150" s="66"/>
      <c r="Q150" s="176"/>
      <c r="R150" s="67"/>
      <c r="S150" s="67"/>
      <c r="T150" s="65"/>
      <c r="U150" s="66"/>
      <c r="V150" s="176"/>
      <c r="W150" s="67"/>
      <c r="X150" s="67"/>
      <c r="Y150" s="65"/>
      <c r="Z150" s="66"/>
      <c r="AA150" s="176"/>
      <c r="AB150" s="67"/>
      <c r="AC150" s="67"/>
      <c r="AD150" s="65"/>
      <c r="AE150" s="66"/>
      <c r="AF150" s="176"/>
      <c r="AG150" s="67"/>
      <c r="AH150" s="67"/>
      <c r="AI150" s="3"/>
    </row>
    <row r="151" spans="15:35" ht="9.9499999999999993" customHeight="1">
      <c r="O151" s="65"/>
      <c r="P151" s="66"/>
      <c r="Q151" s="176"/>
      <c r="R151" s="67"/>
      <c r="S151" s="67"/>
      <c r="T151" s="65"/>
      <c r="U151" s="66"/>
      <c r="V151" s="176"/>
      <c r="W151" s="67"/>
      <c r="X151" s="67"/>
      <c r="Y151" s="65"/>
      <c r="Z151" s="66"/>
      <c r="AA151" s="176"/>
      <c r="AB151" s="67"/>
      <c r="AC151" s="67"/>
      <c r="AD151" s="65"/>
      <c r="AE151" s="66"/>
      <c r="AF151" s="176"/>
      <c r="AG151" s="67"/>
      <c r="AH151" s="67"/>
      <c r="AI151" s="3"/>
    </row>
    <row r="152" spans="15:35" ht="9.9499999999999993" customHeight="1">
      <c r="O152" s="65"/>
      <c r="P152" s="66"/>
      <c r="Q152" s="176"/>
      <c r="R152" s="67"/>
      <c r="S152" s="67"/>
      <c r="T152" s="65"/>
      <c r="U152" s="66"/>
      <c r="V152" s="176"/>
      <c r="W152" s="67"/>
      <c r="X152" s="67"/>
      <c r="Y152" s="65"/>
      <c r="Z152" s="66"/>
      <c r="AA152" s="176"/>
      <c r="AB152" s="67"/>
      <c r="AC152" s="67"/>
      <c r="AD152" s="65"/>
      <c r="AE152" s="66"/>
      <c r="AF152" s="176"/>
      <c r="AG152" s="67"/>
      <c r="AH152" s="67"/>
      <c r="AI152" s="3"/>
    </row>
    <row r="153" spans="15:35" ht="9.9499999999999993" customHeight="1">
      <c r="O153" s="65"/>
      <c r="P153" s="66"/>
      <c r="Q153" s="176"/>
      <c r="R153" s="67"/>
      <c r="S153" s="67"/>
      <c r="T153" s="65"/>
      <c r="U153" s="66"/>
      <c r="V153" s="176"/>
      <c r="W153" s="67"/>
      <c r="X153" s="67"/>
      <c r="Y153" s="65"/>
      <c r="Z153" s="66"/>
      <c r="AA153" s="176"/>
      <c r="AB153" s="67"/>
      <c r="AC153" s="67"/>
      <c r="AD153" s="65"/>
      <c r="AE153" s="66"/>
      <c r="AF153" s="176"/>
      <c r="AG153" s="67"/>
      <c r="AH153" s="67"/>
      <c r="AI153" s="3"/>
    </row>
    <row r="154" spans="15:35" ht="9.9499999999999993" customHeight="1">
      <c r="O154" s="65"/>
      <c r="P154" s="66"/>
      <c r="Q154" s="176"/>
      <c r="R154" s="67"/>
      <c r="S154" s="67"/>
      <c r="T154" s="65"/>
      <c r="U154" s="66"/>
      <c r="V154" s="176"/>
      <c r="W154" s="67"/>
      <c r="X154" s="67"/>
      <c r="Y154" s="65"/>
      <c r="Z154" s="66"/>
      <c r="AA154" s="176"/>
      <c r="AB154" s="67"/>
      <c r="AC154" s="67"/>
      <c r="AD154" s="65"/>
      <c r="AE154" s="66"/>
      <c r="AF154" s="176"/>
      <c r="AG154" s="67"/>
      <c r="AH154" s="67"/>
      <c r="AI154" s="3"/>
    </row>
    <row r="155" spans="15:35" ht="9.9499999999999993" customHeight="1">
      <c r="O155" s="65"/>
      <c r="P155" s="66"/>
      <c r="Q155" s="176"/>
      <c r="R155" s="67"/>
      <c r="S155" s="67"/>
      <c r="T155" s="65"/>
      <c r="U155" s="66"/>
      <c r="V155" s="176"/>
      <c r="W155" s="67"/>
      <c r="X155" s="67"/>
      <c r="Y155" s="65"/>
      <c r="Z155" s="66"/>
      <c r="AA155" s="176"/>
      <c r="AB155" s="67"/>
      <c r="AC155" s="67"/>
      <c r="AD155" s="65"/>
      <c r="AE155" s="66"/>
      <c r="AF155" s="176"/>
      <c r="AG155" s="67"/>
      <c r="AH155" s="67"/>
      <c r="AI155" s="3"/>
    </row>
    <row r="156" spans="15:35" ht="9.9499999999999993" customHeight="1">
      <c r="O156" s="65"/>
      <c r="P156" s="66"/>
      <c r="Q156" s="176"/>
      <c r="R156" s="67"/>
      <c r="S156" s="67"/>
      <c r="T156" s="65"/>
      <c r="U156" s="66"/>
      <c r="V156" s="176"/>
      <c r="W156" s="67"/>
      <c r="X156" s="67"/>
      <c r="Y156" s="65"/>
      <c r="Z156" s="66"/>
      <c r="AA156" s="176"/>
      <c r="AB156" s="67"/>
      <c r="AC156" s="67"/>
      <c r="AD156" s="65"/>
      <c r="AE156" s="66"/>
      <c r="AF156" s="176"/>
      <c r="AG156" s="67"/>
      <c r="AH156" s="67"/>
      <c r="AI156" s="3"/>
    </row>
    <row r="157" spans="15:35" ht="9.9499999999999993" customHeight="1">
      <c r="O157" s="210"/>
      <c r="P157" s="198"/>
      <c r="Q157" s="198"/>
      <c r="R157" s="198"/>
      <c r="S157" s="198"/>
      <c r="T157" s="210"/>
      <c r="U157" s="197"/>
      <c r="V157" s="198"/>
      <c r="W157" s="198"/>
      <c r="X157" s="198"/>
      <c r="Y157" s="210"/>
      <c r="Z157" s="197"/>
      <c r="AA157" s="198"/>
      <c r="AB157" s="198"/>
      <c r="AC157" s="198"/>
      <c r="AD157" s="210"/>
      <c r="AE157" s="198"/>
      <c r="AF157" s="198"/>
      <c r="AG157" s="198"/>
      <c r="AH157" s="198"/>
      <c r="AI157" s="3"/>
    </row>
    <row r="158" spans="15:35" ht="9.9499999999999993" customHeight="1">
      <c r="O158" s="198"/>
      <c r="P158" s="198"/>
      <c r="Q158" s="198"/>
      <c r="R158" s="198"/>
      <c r="S158" s="198"/>
      <c r="T158" s="198"/>
      <c r="U158" s="197"/>
      <c r="V158" s="198"/>
      <c r="W158" s="198"/>
      <c r="X158" s="198"/>
      <c r="Y158" s="198"/>
      <c r="Z158" s="197"/>
      <c r="AA158" s="198"/>
      <c r="AB158" s="198"/>
      <c r="AC158" s="198"/>
      <c r="AD158" s="198"/>
      <c r="AE158" s="198"/>
      <c r="AF158" s="198"/>
      <c r="AG158" s="198"/>
      <c r="AH158" s="198"/>
      <c r="AI158" s="3"/>
    </row>
    <row r="159" spans="15:35" ht="9.9499999999999993" customHeight="1">
      <c r="O159" s="223"/>
      <c r="P159" s="198"/>
      <c r="Q159" s="198"/>
      <c r="R159" s="210"/>
      <c r="S159" s="198"/>
      <c r="T159" s="223"/>
      <c r="U159" s="197"/>
      <c r="V159" s="198"/>
      <c r="W159" s="210"/>
      <c r="X159" s="198"/>
      <c r="Y159" s="223"/>
      <c r="Z159" s="197"/>
      <c r="AA159" s="198"/>
      <c r="AB159" s="210"/>
      <c r="AC159" s="198"/>
      <c r="AD159" s="223"/>
      <c r="AE159" s="198"/>
      <c r="AF159" s="198"/>
      <c r="AG159" s="210"/>
      <c r="AH159" s="198"/>
      <c r="AI159" s="3"/>
    </row>
    <row r="160" spans="15:35" ht="9.9499999999999993" customHeight="1">
      <c r="O160" s="198"/>
      <c r="P160" s="198"/>
      <c r="Q160" s="198"/>
      <c r="R160" s="214"/>
      <c r="S160" s="198"/>
      <c r="T160" s="198"/>
      <c r="U160" s="197"/>
      <c r="V160" s="198"/>
      <c r="W160" s="214"/>
      <c r="X160" s="198"/>
      <c r="Y160" s="198"/>
      <c r="Z160" s="197"/>
      <c r="AA160" s="198"/>
      <c r="AB160" s="214"/>
      <c r="AC160" s="198"/>
      <c r="AD160" s="198"/>
      <c r="AE160" s="198"/>
      <c r="AF160" s="198"/>
      <c r="AG160" s="214"/>
      <c r="AH160" s="198"/>
      <c r="AI160" s="3"/>
    </row>
    <row r="161" spans="15:35" ht="9.9499999999999993" customHeight="1">
      <c r="O161" s="171"/>
      <c r="P161" s="64"/>
      <c r="Q161" s="176"/>
      <c r="R161" s="158"/>
      <c r="S161" s="158"/>
      <c r="T161" s="171"/>
      <c r="U161" s="64"/>
      <c r="V161" s="176"/>
      <c r="W161" s="158"/>
      <c r="X161" s="158"/>
      <c r="Y161" s="171"/>
      <c r="Z161" s="64"/>
      <c r="AA161" s="176"/>
      <c r="AB161" s="158"/>
      <c r="AC161" s="158"/>
      <c r="AD161" s="171"/>
      <c r="AE161" s="64"/>
      <c r="AF161" s="176"/>
      <c r="AG161" s="158"/>
      <c r="AH161" s="158"/>
      <c r="AI161" s="3"/>
    </row>
    <row r="162" spans="15:35" ht="9.9499999999999993" customHeight="1">
      <c r="O162" s="65"/>
      <c r="P162" s="66"/>
      <c r="Q162" s="176"/>
      <c r="R162" s="67"/>
      <c r="S162" s="67"/>
      <c r="T162" s="65"/>
      <c r="U162" s="66"/>
      <c r="V162" s="176"/>
      <c r="W162" s="67"/>
      <c r="X162" s="67"/>
      <c r="Y162" s="65"/>
      <c r="Z162" s="66"/>
      <c r="AA162" s="176"/>
      <c r="AB162" s="67"/>
      <c r="AC162" s="67"/>
      <c r="AD162" s="65"/>
      <c r="AE162" s="66"/>
      <c r="AF162" s="176"/>
      <c r="AG162" s="67"/>
      <c r="AH162" s="67"/>
      <c r="AI162" s="3"/>
    </row>
    <row r="163" spans="15:35" ht="9.9499999999999993" customHeight="1">
      <c r="O163" s="65"/>
      <c r="P163" s="66"/>
      <c r="Q163" s="176"/>
      <c r="R163" s="67"/>
      <c r="S163" s="67"/>
      <c r="T163" s="65"/>
      <c r="U163" s="66"/>
      <c r="V163" s="176"/>
      <c r="W163" s="67"/>
      <c r="X163" s="67"/>
      <c r="Y163" s="65"/>
      <c r="Z163" s="66"/>
      <c r="AA163" s="176"/>
      <c r="AB163" s="67"/>
      <c r="AC163" s="67"/>
      <c r="AD163" s="65"/>
      <c r="AE163" s="66"/>
      <c r="AF163" s="176"/>
      <c r="AG163" s="67"/>
      <c r="AH163" s="67"/>
      <c r="AI163" s="3"/>
    </row>
    <row r="164" spans="15:35" ht="9.9499999999999993" customHeight="1">
      <c r="O164" s="65"/>
      <c r="P164" s="66"/>
      <c r="Q164" s="176"/>
      <c r="R164" s="67"/>
      <c r="S164" s="67"/>
      <c r="T164" s="65"/>
      <c r="U164" s="66"/>
      <c r="V164" s="176"/>
      <c r="W164" s="67"/>
      <c r="X164" s="67"/>
      <c r="Y164" s="65"/>
      <c r="Z164" s="66"/>
      <c r="AA164" s="176"/>
      <c r="AB164" s="67"/>
      <c r="AC164" s="67"/>
      <c r="AD164" s="65"/>
      <c r="AE164" s="66"/>
      <c r="AF164" s="176"/>
      <c r="AG164" s="67"/>
      <c r="AH164" s="67"/>
      <c r="AI164" s="3"/>
    </row>
    <row r="165" spans="15:35" ht="9.9499999999999993" customHeight="1">
      <c r="O165" s="65"/>
      <c r="P165" s="66"/>
      <c r="Q165" s="176"/>
      <c r="R165" s="67"/>
      <c r="S165" s="67"/>
      <c r="T165" s="65"/>
      <c r="U165" s="66"/>
      <c r="V165" s="176"/>
      <c r="W165" s="67"/>
      <c r="X165" s="67"/>
      <c r="Y165" s="65"/>
      <c r="Z165" s="66"/>
      <c r="AA165" s="176"/>
      <c r="AB165" s="67"/>
      <c r="AC165" s="67"/>
      <c r="AD165" s="65"/>
      <c r="AE165" s="66"/>
      <c r="AF165" s="176"/>
      <c r="AG165" s="67"/>
      <c r="AH165" s="67"/>
      <c r="AI165" s="3"/>
    </row>
    <row r="166" spans="15:35" ht="9.9499999999999993" customHeight="1">
      <c r="O166" s="65"/>
      <c r="P166" s="66"/>
      <c r="Q166" s="176"/>
      <c r="R166" s="67"/>
      <c r="S166" s="67"/>
      <c r="T166" s="65"/>
      <c r="U166" s="66"/>
      <c r="V166" s="176"/>
      <c r="W166" s="67"/>
      <c r="X166" s="67"/>
      <c r="Y166" s="65"/>
      <c r="Z166" s="66"/>
      <c r="AA166" s="176"/>
      <c r="AB166" s="67"/>
      <c r="AC166" s="67"/>
      <c r="AD166" s="65"/>
      <c r="AE166" s="66"/>
      <c r="AF166" s="176"/>
      <c r="AG166" s="67"/>
      <c r="AH166" s="67"/>
      <c r="AI166" s="3"/>
    </row>
    <row r="167" spans="15:35" ht="9.9499999999999993" customHeight="1">
      <c r="O167" s="65"/>
      <c r="P167" s="66"/>
      <c r="Q167" s="176"/>
      <c r="R167" s="67"/>
      <c r="S167" s="67"/>
      <c r="T167" s="65"/>
      <c r="U167" s="66"/>
      <c r="V167" s="176"/>
      <c r="W167" s="67"/>
      <c r="X167" s="67"/>
      <c r="Y167" s="65"/>
      <c r="Z167" s="66"/>
      <c r="AA167" s="176"/>
      <c r="AB167" s="67"/>
      <c r="AC167" s="67"/>
      <c r="AD167" s="65"/>
      <c r="AE167" s="66"/>
      <c r="AF167" s="176"/>
      <c r="AG167" s="67"/>
      <c r="AH167" s="67"/>
      <c r="AI167" s="3"/>
    </row>
    <row r="168" spans="15:35" ht="9.9499999999999993" customHeight="1">
      <c r="O168" s="65"/>
      <c r="P168" s="66"/>
      <c r="Q168" s="176"/>
      <c r="R168" s="67"/>
      <c r="S168" s="67"/>
      <c r="T168" s="65"/>
      <c r="U168" s="66"/>
      <c r="V168" s="176"/>
      <c r="W168" s="67"/>
      <c r="X168" s="67"/>
      <c r="Y168" s="65"/>
      <c r="Z168" s="66"/>
      <c r="AA168" s="176"/>
      <c r="AB168" s="67"/>
      <c r="AC168" s="67"/>
      <c r="AD168" s="65"/>
      <c r="AE168" s="66"/>
      <c r="AF168" s="176"/>
      <c r="AG168" s="67"/>
      <c r="AH168" s="67"/>
      <c r="AI168" s="3"/>
    </row>
    <row r="169" spans="15:35" ht="9.9499999999999993" customHeight="1">
      <c r="O169" s="65"/>
      <c r="P169" s="66"/>
      <c r="Q169" s="176"/>
      <c r="R169" s="67"/>
      <c r="S169" s="67"/>
      <c r="T169" s="65"/>
      <c r="U169" s="66"/>
      <c r="V169" s="176"/>
      <c r="W169" s="67"/>
      <c r="X169" s="67"/>
      <c r="Y169" s="65"/>
      <c r="Z169" s="66"/>
      <c r="AA169" s="176"/>
      <c r="AB169" s="67"/>
      <c r="AC169" s="67"/>
      <c r="AD169" s="65"/>
      <c r="AE169" s="66"/>
      <c r="AF169" s="176"/>
      <c r="AG169" s="67"/>
      <c r="AH169" s="67"/>
      <c r="AI169" s="3"/>
    </row>
    <row r="170" spans="15:35" ht="9.9499999999999993" customHeight="1">
      <c r="O170" s="65"/>
      <c r="P170" s="66"/>
      <c r="Q170" s="176"/>
      <c r="R170" s="67"/>
      <c r="S170" s="67"/>
      <c r="T170" s="65"/>
      <c r="U170" s="66"/>
      <c r="V170" s="176"/>
      <c r="W170" s="67"/>
      <c r="X170" s="67"/>
      <c r="Y170" s="65"/>
      <c r="Z170" s="66"/>
      <c r="AA170" s="176"/>
      <c r="AB170" s="67"/>
      <c r="AC170" s="67"/>
      <c r="AD170" s="65"/>
      <c r="AE170" s="66"/>
      <c r="AF170" s="176"/>
      <c r="AG170" s="67"/>
      <c r="AH170" s="67"/>
      <c r="AI170" s="3"/>
    </row>
    <row r="171" spans="15:35" ht="9.9499999999999993" customHeight="1">
      <c r="O171" s="65"/>
      <c r="P171" s="66"/>
      <c r="Q171" s="176"/>
      <c r="R171" s="67"/>
      <c r="S171" s="67"/>
      <c r="T171" s="65"/>
      <c r="U171" s="66"/>
      <c r="V171" s="176"/>
      <c r="W171" s="67"/>
      <c r="X171" s="67"/>
      <c r="Y171" s="65"/>
      <c r="Z171" s="66"/>
      <c r="AA171" s="176"/>
      <c r="AB171" s="67"/>
      <c r="AC171" s="67"/>
      <c r="AD171" s="65"/>
      <c r="AE171" s="66"/>
      <c r="AF171" s="176"/>
      <c r="AG171" s="67"/>
      <c r="AH171" s="67"/>
      <c r="AI171" s="3"/>
    </row>
    <row r="172" spans="15:35" ht="9.9499999999999993" customHeight="1">
      <c r="O172" s="210"/>
      <c r="P172" s="198"/>
      <c r="Q172" s="198"/>
      <c r="R172" s="198"/>
      <c r="S172" s="198"/>
      <c r="T172" s="210"/>
      <c r="U172" s="197"/>
      <c r="V172" s="198"/>
      <c r="W172" s="198"/>
      <c r="X172" s="198"/>
      <c r="Y172" s="210"/>
      <c r="Z172" s="197"/>
      <c r="AA172" s="198"/>
      <c r="AB172" s="198"/>
      <c r="AC172" s="198"/>
      <c r="AD172" s="210"/>
      <c r="AE172" s="198"/>
      <c r="AF172" s="198"/>
      <c r="AG172" s="198"/>
      <c r="AH172" s="198"/>
      <c r="AI172" s="3"/>
    </row>
    <row r="173" spans="15:35" ht="9.9499999999999993" customHeight="1">
      <c r="O173" s="198"/>
      <c r="P173" s="198"/>
      <c r="Q173" s="198"/>
      <c r="R173" s="198"/>
      <c r="S173" s="198"/>
      <c r="T173" s="198"/>
      <c r="U173" s="197"/>
      <c r="V173" s="198"/>
      <c r="W173" s="198"/>
      <c r="X173" s="198"/>
      <c r="Y173" s="198"/>
      <c r="Z173" s="197"/>
      <c r="AA173" s="198"/>
      <c r="AB173" s="198"/>
      <c r="AC173" s="198"/>
      <c r="AD173" s="198"/>
      <c r="AE173" s="198"/>
      <c r="AF173" s="198"/>
      <c r="AG173" s="198"/>
      <c r="AH173" s="198"/>
      <c r="AI173" s="3"/>
    </row>
    <row r="174" spans="15:35" ht="9.9499999999999993" customHeight="1">
      <c r="O174" s="223"/>
      <c r="P174" s="198"/>
      <c r="Q174" s="198"/>
      <c r="R174" s="210"/>
      <c r="S174" s="198"/>
      <c r="T174" s="223"/>
      <c r="U174" s="197"/>
      <c r="V174" s="198"/>
      <c r="W174" s="210"/>
      <c r="X174" s="198"/>
      <c r="Y174" s="223"/>
      <c r="Z174" s="197"/>
      <c r="AA174" s="198"/>
      <c r="AB174" s="210"/>
      <c r="AC174" s="198"/>
      <c r="AD174" s="223"/>
      <c r="AE174" s="198"/>
      <c r="AF174" s="198"/>
      <c r="AG174" s="210"/>
      <c r="AH174" s="198"/>
      <c r="AI174" s="3"/>
    </row>
    <row r="175" spans="15:35" ht="9.9499999999999993" customHeight="1">
      <c r="O175" s="198"/>
      <c r="P175" s="198"/>
      <c r="Q175" s="198"/>
      <c r="R175" s="214"/>
      <c r="S175" s="198"/>
      <c r="T175" s="198"/>
      <c r="U175" s="197"/>
      <c r="V175" s="198"/>
      <c r="W175" s="214"/>
      <c r="X175" s="198"/>
      <c r="Y175" s="198"/>
      <c r="Z175" s="197"/>
      <c r="AA175" s="198"/>
      <c r="AB175" s="214"/>
      <c r="AC175" s="198"/>
      <c r="AD175" s="198"/>
      <c r="AE175" s="198"/>
      <c r="AF175" s="198"/>
      <c r="AG175" s="214"/>
      <c r="AH175" s="198"/>
      <c r="AI175" s="3"/>
    </row>
    <row r="176" spans="15:35" ht="9.9499999999999993" customHeight="1">
      <c r="O176" s="171"/>
      <c r="P176" s="64"/>
      <c r="Q176" s="176"/>
      <c r="R176" s="158"/>
      <c r="S176" s="158"/>
      <c r="T176" s="171"/>
      <c r="U176" s="64"/>
      <c r="V176" s="176"/>
      <c r="W176" s="158"/>
      <c r="X176" s="158"/>
      <c r="Y176" s="171"/>
      <c r="Z176" s="64"/>
      <c r="AA176" s="176"/>
      <c r="AB176" s="158"/>
      <c r="AC176" s="158"/>
      <c r="AD176" s="171"/>
      <c r="AE176" s="64"/>
      <c r="AF176" s="176"/>
      <c r="AG176" s="158"/>
      <c r="AH176" s="158"/>
      <c r="AI176" s="3"/>
    </row>
    <row r="177" spans="15:35" ht="9.9499999999999993" customHeight="1">
      <c r="O177" s="65"/>
      <c r="P177" s="66"/>
      <c r="Q177" s="176"/>
      <c r="R177" s="67"/>
      <c r="S177" s="67"/>
      <c r="T177" s="65"/>
      <c r="U177" s="66"/>
      <c r="V177" s="176"/>
      <c r="W177" s="67"/>
      <c r="X177" s="67"/>
      <c r="Y177" s="65"/>
      <c r="Z177" s="66"/>
      <c r="AA177" s="176"/>
      <c r="AB177" s="67"/>
      <c r="AC177" s="67"/>
      <c r="AD177" s="65"/>
      <c r="AE177" s="66"/>
      <c r="AF177" s="176"/>
      <c r="AG177" s="67"/>
      <c r="AH177" s="67"/>
      <c r="AI177" s="3"/>
    </row>
    <row r="178" spans="15:35" ht="9.9499999999999993" customHeight="1">
      <c r="O178" s="65"/>
      <c r="P178" s="66"/>
      <c r="Q178" s="176"/>
      <c r="R178" s="67"/>
      <c r="S178" s="67"/>
      <c r="T178" s="65"/>
      <c r="U178" s="66"/>
      <c r="V178" s="176"/>
      <c r="W178" s="67"/>
      <c r="X178" s="67"/>
      <c r="Y178" s="65"/>
      <c r="Z178" s="66"/>
      <c r="AA178" s="176"/>
      <c r="AB178" s="67"/>
      <c r="AC178" s="67"/>
      <c r="AD178" s="65"/>
      <c r="AE178" s="66"/>
      <c r="AF178" s="176"/>
      <c r="AG178" s="67"/>
      <c r="AH178" s="67"/>
      <c r="AI178" s="3"/>
    </row>
    <row r="179" spans="15:35" ht="9.9499999999999993" customHeight="1">
      <c r="O179" s="65"/>
      <c r="P179" s="66"/>
      <c r="Q179" s="176"/>
      <c r="R179" s="67"/>
      <c r="S179" s="67"/>
      <c r="T179" s="65"/>
      <c r="U179" s="66"/>
      <c r="V179" s="176"/>
      <c r="W179" s="67"/>
      <c r="X179" s="67"/>
      <c r="Y179" s="65"/>
      <c r="Z179" s="66"/>
      <c r="AA179" s="176"/>
      <c r="AB179" s="67"/>
      <c r="AC179" s="67"/>
      <c r="AD179" s="65"/>
      <c r="AE179" s="66"/>
      <c r="AF179" s="176"/>
      <c r="AG179" s="67"/>
      <c r="AH179" s="67"/>
      <c r="AI179" s="3"/>
    </row>
    <row r="180" spans="15:35" ht="9.9499999999999993" customHeight="1">
      <c r="O180" s="65"/>
      <c r="P180" s="66"/>
      <c r="Q180" s="176"/>
      <c r="R180" s="67"/>
      <c r="S180" s="67"/>
      <c r="T180" s="65"/>
      <c r="U180" s="66"/>
      <c r="V180" s="176"/>
      <c r="W180" s="67"/>
      <c r="X180" s="67"/>
      <c r="Y180" s="65"/>
      <c r="Z180" s="66"/>
      <c r="AA180" s="176"/>
      <c r="AB180" s="67"/>
      <c r="AC180" s="67"/>
      <c r="AD180" s="65"/>
      <c r="AE180" s="66"/>
      <c r="AF180" s="176"/>
      <c r="AG180" s="67"/>
      <c r="AH180" s="67"/>
      <c r="AI180" s="3"/>
    </row>
    <row r="181" spans="15:35" ht="9.9499999999999993" customHeight="1">
      <c r="O181" s="65"/>
      <c r="P181" s="66"/>
      <c r="Q181" s="176"/>
      <c r="R181" s="67"/>
      <c r="S181" s="67"/>
      <c r="T181" s="65"/>
      <c r="U181" s="66"/>
      <c r="V181" s="176"/>
      <c r="W181" s="67"/>
      <c r="X181" s="67"/>
      <c r="Y181" s="65"/>
      <c r="Z181" s="66"/>
      <c r="AA181" s="176"/>
      <c r="AB181" s="67"/>
      <c r="AC181" s="67"/>
      <c r="AD181" s="65"/>
      <c r="AE181" s="66"/>
      <c r="AF181" s="176"/>
      <c r="AG181" s="67"/>
      <c r="AH181" s="67"/>
      <c r="AI181" s="3"/>
    </row>
    <row r="182" spans="15:35" ht="9.9499999999999993" customHeight="1">
      <c r="O182" s="65"/>
      <c r="P182" s="66"/>
      <c r="Q182" s="176"/>
      <c r="R182" s="67"/>
      <c r="S182" s="67"/>
      <c r="T182" s="65"/>
      <c r="U182" s="66"/>
      <c r="V182" s="176"/>
      <c r="W182" s="67"/>
      <c r="X182" s="67"/>
      <c r="Y182" s="65"/>
      <c r="Z182" s="66"/>
      <c r="AA182" s="176"/>
      <c r="AB182" s="67"/>
      <c r="AC182" s="67"/>
      <c r="AD182" s="65"/>
      <c r="AE182" s="66"/>
      <c r="AF182" s="176"/>
      <c r="AG182" s="67"/>
      <c r="AH182" s="67"/>
      <c r="AI182" s="3"/>
    </row>
    <row r="183" spans="15:35" ht="9.9499999999999993" customHeight="1">
      <c r="O183" s="65"/>
      <c r="P183" s="66"/>
      <c r="Q183" s="176"/>
      <c r="R183" s="67"/>
      <c r="S183" s="67"/>
      <c r="T183" s="65"/>
      <c r="U183" s="66"/>
      <c r="V183" s="176"/>
      <c r="W183" s="67"/>
      <c r="X183" s="67"/>
      <c r="Y183" s="65"/>
      <c r="Z183" s="66"/>
      <c r="AA183" s="176"/>
      <c r="AB183" s="67"/>
      <c r="AC183" s="67"/>
      <c r="AD183" s="65"/>
      <c r="AE183" s="66"/>
      <c r="AF183" s="176"/>
      <c r="AG183" s="67"/>
      <c r="AH183" s="67"/>
      <c r="AI183" s="3"/>
    </row>
    <row r="184" spans="15:35" ht="9.9499999999999993" customHeight="1">
      <c r="O184" s="65"/>
      <c r="P184" s="66"/>
      <c r="Q184" s="176"/>
      <c r="R184" s="67"/>
      <c r="S184" s="67"/>
      <c r="T184" s="65"/>
      <c r="U184" s="66"/>
      <c r="V184" s="176"/>
      <c r="W184" s="67"/>
      <c r="X184" s="67"/>
      <c r="Y184" s="65"/>
      <c r="Z184" s="66"/>
      <c r="AA184" s="176"/>
      <c r="AB184" s="67"/>
      <c r="AC184" s="67"/>
      <c r="AD184" s="65"/>
      <c r="AE184" s="66"/>
      <c r="AF184" s="176"/>
      <c r="AG184" s="67"/>
      <c r="AH184" s="67"/>
      <c r="AI184" s="3"/>
    </row>
    <row r="185" spans="15:35" ht="9.9499999999999993" customHeight="1">
      <c r="O185" s="65"/>
      <c r="P185" s="66"/>
      <c r="Q185" s="176"/>
      <c r="R185" s="67"/>
      <c r="S185" s="67"/>
      <c r="T185" s="65"/>
      <c r="U185" s="66"/>
      <c r="V185" s="176"/>
      <c r="W185" s="67"/>
      <c r="X185" s="67"/>
      <c r="Y185" s="65"/>
      <c r="Z185" s="66"/>
      <c r="AA185" s="176"/>
      <c r="AB185" s="67"/>
      <c r="AC185" s="67"/>
      <c r="AD185" s="65"/>
      <c r="AE185" s="66"/>
      <c r="AF185" s="176"/>
      <c r="AG185" s="67"/>
      <c r="AH185" s="67"/>
      <c r="AI185" s="3"/>
    </row>
    <row r="186" spans="15:35" ht="9.9499999999999993" customHeight="1">
      <c r="O186" s="65"/>
      <c r="P186" s="66"/>
      <c r="Q186" s="176"/>
      <c r="R186" s="67"/>
      <c r="S186" s="67"/>
      <c r="T186" s="65"/>
      <c r="U186" s="66"/>
      <c r="V186" s="176"/>
      <c r="W186" s="67"/>
      <c r="X186" s="67"/>
      <c r="Y186" s="65"/>
      <c r="Z186" s="66"/>
      <c r="AA186" s="176"/>
      <c r="AB186" s="67"/>
      <c r="AC186" s="67"/>
      <c r="AD186" s="65"/>
      <c r="AE186" s="66"/>
      <c r="AF186" s="176"/>
      <c r="AG186" s="67"/>
      <c r="AH186" s="67"/>
      <c r="AI186" s="3"/>
    </row>
    <row r="187" spans="15:35" ht="9.9499999999999993" customHeight="1">
      <c r="O187" s="210"/>
      <c r="P187" s="198"/>
      <c r="Q187" s="198"/>
      <c r="R187" s="198"/>
      <c r="S187" s="198"/>
      <c r="T187" s="210"/>
      <c r="U187" s="197"/>
      <c r="V187" s="198"/>
      <c r="W187" s="198"/>
      <c r="X187" s="198"/>
      <c r="Y187" s="210"/>
      <c r="Z187" s="197"/>
      <c r="AA187" s="198"/>
      <c r="AB187" s="198"/>
      <c r="AC187" s="198"/>
      <c r="AD187" s="210"/>
      <c r="AE187" s="198"/>
      <c r="AF187" s="198"/>
      <c r="AG187" s="198"/>
      <c r="AH187" s="198"/>
      <c r="AI187" s="3"/>
    </row>
    <row r="188" spans="15:35" ht="9.9499999999999993" customHeight="1">
      <c r="O188" s="198"/>
      <c r="P188" s="198"/>
      <c r="Q188" s="198"/>
      <c r="R188" s="198"/>
      <c r="S188" s="198"/>
      <c r="T188" s="198"/>
      <c r="U188" s="197"/>
      <c r="V188" s="198"/>
      <c r="W188" s="198"/>
      <c r="X188" s="198"/>
      <c r="Y188" s="198"/>
      <c r="Z188" s="197"/>
      <c r="AA188" s="198"/>
      <c r="AB188" s="198"/>
      <c r="AC188" s="198"/>
      <c r="AD188" s="198"/>
      <c r="AE188" s="198"/>
      <c r="AF188" s="198"/>
      <c r="AG188" s="198"/>
      <c r="AH188" s="198"/>
      <c r="AI188" s="3"/>
    </row>
    <row r="189" spans="15:35" ht="9.9499999999999993" customHeight="1">
      <c r="O189" s="223"/>
      <c r="P189" s="198"/>
      <c r="Q189" s="198"/>
      <c r="R189" s="210"/>
      <c r="S189" s="198"/>
      <c r="T189" s="223"/>
      <c r="U189" s="197"/>
      <c r="V189" s="198"/>
      <c r="W189" s="210"/>
      <c r="X189" s="198"/>
      <c r="Y189" s="223"/>
      <c r="Z189" s="197"/>
      <c r="AA189" s="198"/>
      <c r="AB189" s="210"/>
      <c r="AC189" s="198"/>
      <c r="AD189" s="223"/>
      <c r="AE189" s="198"/>
      <c r="AF189" s="198"/>
      <c r="AG189" s="210"/>
      <c r="AH189" s="198"/>
      <c r="AI189" s="3"/>
    </row>
    <row r="190" spans="15:35" ht="9.9499999999999993" customHeight="1">
      <c r="O190" s="198"/>
      <c r="P190" s="198"/>
      <c r="Q190" s="198"/>
      <c r="R190" s="214"/>
      <c r="S190" s="198"/>
      <c r="T190" s="198"/>
      <c r="U190" s="197"/>
      <c r="V190" s="198"/>
      <c r="W190" s="214"/>
      <c r="X190" s="198"/>
      <c r="Y190" s="198"/>
      <c r="Z190" s="197"/>
      <c r="AA190" s="198"/>
      <c r="AB190" s="214"/>
      <c r="AC190" s="198"/>
      <c r="AD190" s="198"/>
      <c r="AE190" s="198"/>
      <c r="AF190" s="198"/>
      <c r="AG190" s="214"/>
      <c r="AH190" s="198"/>
      <c r="AI190" s="3"/>
    </row>
    <row r="191" spans="15:35" ht="9.9499999999999993" customHeight="1">
      <c r="O191" s="189"/>
      <c r="P191" s="182"/>
      <c r="Q191" s="170"/>
      <c r="R191" s="3"/>
      <c r="S191" s="3"/>
      <c r="T191" s="189"/>
      <c r="U191" s="182"/>
      <c r="V191" s="170"/>
      <c r="W191" s="3"/>
      <c r="X191" s="3"/>
      <c r="Y191" s="189"/>
      <c r="Z191" s="182"/>
      <c r="AA191" s="170"/>
      <c r="AB191" s="3"/>
      <c r="AC191" s="3"/>
      <c r="AD191" s="189"/>
      <c r="AE191" s="182"/>
      <c r="AF191" s="170"/>
      <c r="AG191" s="3"/>
      <c r="AH191" s="3"/>
      <c r="AI191" s="3"/>
    </row>
    <row r="192" spans="15:35" ht="9.9499999999999993" customHeight="1">
      <c r="O192" s="68"/>
      <c r="P192" s="69"/>
      <c r="Q192" s="170"/>
      <c r="R192" s="70"/>
      <c r="S192" s="70"/>
      <c r="T192" s="68"/>
      <c r="U192" s="69"/>
      <c r="V192" s="170"/>
      <c r="W192" s="70"/>
      <c r="X192" s="70"/>
      <c r="Y192" s="68"/>
      <c r="Z192" s="69"/>
      <c r="AA192" s="170"/>
      <c r="AB192" s="70"/>
      <c r="AC192" s="70"/>
      <c r="AD192" s="68"/>
      <c r="AE192" s="69"/>
      <c r="AF192" s="170"/>
      <c r="AG192" s="70"/>
      <c r="AH192" s="70"/>
      <c r="AI192" s="3"/>
    </row>
    <row r="193" spans="15:35" ht="9.9499999999999993" customHeight="1">
      <c r="O193" s="68"/>
      <c r="P193" s="69"/>
      <c r="Q193" s="170"/>
      <c r="R193" s="70"/>
      <c r="S193" s="70"/>
      <c r="T193" s="68"/>
      <c r="U193" s="69"/>
      <c r="V193" s="170"/>
      <c r="W193" s="70"/>
      <c r="X193" s="70"/>
      <c r="Y193" s="68"/>
      <c r="Z193" s="69"/>
      <c r="AA193" s="170"/>
      <c r="AB193" s="70"/>
      <c r="AC193" s="70"/>
      <c r="AD193" s="68"/>
      <c r="AE193" s="69"/>
      <c r="AF193" s="170"/>
      <c r="AG193" s="70"/>
      <c r="AH193" s="70"/>
      <c r="AI193" s="3"/>
    </row>
    <row r="194" spans="15:35" ht="9.9499999999999993" customHeight="1">
      <c r="O194" s="68"/>
      <c r="P194" s="69"/>
      <c r="Q194" s="170"/>
      <c r="R194" s="70"/>
      <c r="S194" s="70"/>
      <c r="T194" s="68"/>
      <c r="U194" s="69"/>
      <c r="V194" s="170"/>
      <c r="W194" s="70"/>
      <c r="X194" s="70"/>
      <c r="Y194" s="68"/>
      <c r="Z194" s="69"/>
      <c r="AA194" s="170"/>
      <c r="AB194" s="70"/>
      <c r="AC194" s="70"/>
      <c r="AD194" s="68"/>
      <c r="AE194" s="69"/>
      <c r="AF194" s="170"/>
      <c r="AG194" s="70"/>
      <c r="AH194" s="70"/>
      <c r="AI194" s="3"/>
    </row>
    <row r="195" spans="15:35" ht="9.9499999999999993" customHeight="1">
      <c r="O195" s="68"/>
      <c r="P195" s="69"/>
      <c r="Q195" s="170"/>
      <c r="R195" s="70"/>
      <c r="S195" s="70"/>
      <c r="T195" s="68"/>
      <c r="U195" s="69"/>
      <c r="V195" s="170"/>
      <c r="W195" s="70"/>
      <c r="X195" s="70"/>
      <c r="Y195" s="68"/>
      <c r="Z195" s="69"/>
      <c r="AA195" s="170"/>
      <c r="AB195" s="70"/>
      <c r="AC195" s="70"/>
      <c r="AD195" s="68"/>
      <c r="AE195" s="69"/>
      <c r="AF195" s="170"/>
      <c r="AG195" s="70"/>
      <c r="AH195" s="70"/>
      <c r="AI195" s="3"/>
    </row>
    <row r="196" spans="15:35" ht="9.9499999999999993" customHeight="1">
      <c r="O196" s="68"/>
      <c r="P196" s="69"/>
      <c r="Q196" s="170"/>
      <c r="R196" s="70"/>
      <c r="S196" s="70"/>
      <c r="T196" s="68"/>
      <c r="U196" s="69"/>
      <c r="V196" s="170"/>
      <c r="W196" s="70"/>
      <c r="X196" s="70"/>
      <c r="Y196" s="68"/>
      <c r="Z196" s="69"/>
      <c r="AA196" s="170"/>
      <c r="AB196" s="70"/>
      <c r="AC196" s="70"/>
      <c r="AD196" s="68"/>
      <c r="AE196" s="69"/>
      <c r="AF196" s="170"/>
      <c r="AG196" s="70"/>
      <c r="AH196" s="70"/>
      <c r="AI196" s="3"/>
    </row>
    <row r="197" spans="15:35" ht="9.9499999999999993" customHeight="1">
      <c r="O197" s="68"/>
      <c r="P197" s="69"/>
      <c r="Q197" s="170"/>
      <c r="R197" s="70"/>
      <c r="S197" s="70"/>
      <c r="T197" s="68"/>
      <c r="U197" s="69"/>
      <c r="V197" s="170"/>
      <c r="W197" s="70"/>
      <c r="X197" s="70"/>
      <c r="Y197" s="68"/>
      <c r="Z197" s="69"/>
      <c r="AA197" s="170"/>
      <c r="AB197" s="70"/>
      <c r="AC197" s="70"/>
      <c r="AD197" s="68"/>
      <c r="AE197" s="69"/>
      <c r="AF197" s="170"/>
      <c r="AG197" s="70"/>
      <c r="AH197" s="70"/>
      <c r="AI197" s="3"/>
    </row>
    <row r="198" spans="15:35" ht="9.9499999999999993" customHeight="1">
      <c r="O198" s="68"/>
      <c r="P198" s="69"/>
      <c r="Q198" s="170"/>
      <c r="R198" s="70"/>
      <c r="S198" s="70"/>
      <c r="T198" s="68"/>
      <c r="U198" s="69"/>
      <c r="V198" s="170"/>
      <c r="W198" s="70"/>
      <c r="X198" s="70"/>
      <c r="Y198" s="68"/>
      <c r="Z198" s="69"/>
      <c r="AA198" s="170"/>
      <c r="AB198" s="70"/>
      <c r="AC198" s="70"/>
      <c r="AD198" s="68"/>
      <c r="AE198" s="69"/>
      <c r="AF198" s="170"/>
      <c r="AG198" s="70"/>
      <c r="AH198" s="70"/>
      <c r="AI198" s="3"/>
    </row>
    <row r="199" spans="15:35" ht="9.9499999999999993" customHeight="1">
      <c r="O199" s="68"/>
      <c r="P199" s="69"/>
      <c r="Q199" s="170"/>
      <c r="R199" s="70"/>
      <c r="S199" s="70"/>
      <c r="T199" s="68"/>
      <c r="U199" s="69"/>
      <c r="V199" s="170"/>
      <c r="W199" s="70"/>
      <c r="X199" s="70"/>
      <c r="Y199" s="68"/>
      <c r="Z199" s="69"/>
      <c r="AA199" s="170"/>
      <c r="AB199" s="70"/>
      <c r="AC199" s="70"/>
      <c r="AD199" s="68"/>
      <c r="AE199" s="69"/>
      <c r="AF199" s="170"/>
      <c r="AG199" s="70"/>
      <c r="AH199" s="70"/>
      <c r="AI199" s="3"/>
    </row>
    <row r="200" spans="15:35" ht="9.9499999999999993" customHeight="1">
      <c r="O200" s="68"/>
      <c r="P200" s="69"/>
      <c r="Q200" s="170"/>
      <c r="R200" s="70"/>
      <c r="S200" s="70"/>
      <c r="T200" s="68"/>
      <c r="U200" s="69"/>
      <c r="V200" s="170"/>
      <c r="W200" s="70"/>
      <c r="X200" s="70"/>
      <c r="Y200" s="68"/>
      <c r="Z200" s="69"/>
      <c r="AA200" s="170"/>
      <c r="AB200" s="70"/>
      <c r="AC200" s="70"/>
      <c r="AD200" s="68"/>
      <c r="AE200" s="69"/>
      <c r="AF200" s="170"/>
      <c r="AG200" s="70"/>
      <c r="AH200" s="70"/>
      <c r="AI200" s="3"/>
    </row>
    <row r="201" spans="15:35" ht="9.9499999999999993" customHeight="1">
      <c r="O201" s="68"/>
      <c r="P201" s="69"/>
      <c r="Q201" s="170"/>
      <c r="R201" s="70"/>
      <c r="S201" s="70"/>
      <c r="T201" s="68"/>
      <c r="U201" s="69"/>
      <c r="V201" s="170"/>
      <c r="W201" s="70"/>
      <c r="X201" s="70"/>
      <c r="Y201" s="68"/>
      <c r="Z201" s="69"/>
      <c r="AA201" s="170"/>
      <c r="AB201" s="70"/>
      <c r="AC201" s="70"/>
      <c r="AD201" s="68"/>
      <c r="AE201" s="69"/>
      <c r="AF201" s="170"/>
      <c r="AG201" s="70"/>
      <c r="AH201" s="70"/>
      <c r="AI201" s="3"/>
    </row>
    <row r="202" spans="15:35" ht="9.9499999999999993" customHeight="1">
      <c r="O202" s="267"/>
      <c r="P202" s="198"/>
      <c r="Q202" s="198"/>
      <c r="R202" s="198"/>
      <c r="S202" s="198"/>
      <c r="T202" s="267"/>
      <c r="U202" s="197"/>
      <c r="V202" s="198"/>
      <c r="W202" s="198"/>
      <c r="X202" s="198"/>
      <c r="Y202" s="267"/>
      <c r="Z202" s="197"/>
      <c r="AA202" s="198"/>
      <c r="AB202" s="198"/>
      <c r="AC202" s="198"/>
      <c r="AD202" s="267"/>
      <c r="AE202" s="198"/>
      <c r="AF202" s="198"/>
      <c r="AG202" s="198"/>
      <c r="AH202" s="198"/>
      <c r="AI202" s="3"/>
    </row>
    <row r="203" spans="15:35" ht="9.9499999999999993" customHeight="1">
      <c r="O203" s="198"/>
      <c r="P203" s="198"/>
      <c r="Q203" s="198"/>
      <c r="R203" s="198"/>
      <c r="S203" s="198"/>
      <c r="T203" s="198"/>
      <c r="U203" s="197"/>
      <c r="V203" s="198"/>
      <c r="W203" s="198"/>
      <c r="X203" s="198"/>
      <c r="Y203" s="198"/>
      <c r="Z203" s="197"/>
      <c r="AA203" s="198"/>
      <c r="AB203" s="198"/>
      <c r="AC203" s="198"/>
      <c r="AD203" s="198"/>
      <c r="AE203" s="198"/>
      <c r="AF203" s="198"/>
      <c r="AG203" s="198"/>
      <c r="AH203" s="198"/>
      <c r="AI203" s="3"/>
    </row>
    <row r="204" spans="15:35" ht="9.9499999999999993" customHeight="1">
      <c r="O204" s="196"/>
      <c r="P204" s="198"/>
      <c r="Q204" s="198"/>
      <c r="R204" s="267"/>
      <c r="S204" s="198"/>
      <c r="T204" s="196"/>
      <c r="U204" s="197"/>
      <c r="V204" s="198"/>
      <c r="W204" s="267"/>
      <c r="X204" s="198"/>
      <c r="Y204" s="196"/>
      <c r="Z204" s="197"/>
      <c r="AA204" s="198"/>
      <c r="AB204" s="267"/>
      <c r="AC204" s="198"/>
      <c r="AD204" s="196"/>
      <c r="AE204" s="198"/>
      <c r="AF204" s="198"/>
      <c r="AG204" s="267"/>
      <c r="AH204" s="198"/>
      <c r="AI204" s="3"/>
    </row>
    <row r="205" spans="15:35" ht="9.9499999999999993" customHeight="1">
      <c r="O205" s="198"/>
      <c r="P205" s="198"/>
      <c r="Q205" s="198"/>
      <c r="R205" s="242"/>
      <c r="S205" s="198"/>
      <c r="T205" s="198"/>
      <c r="U205" s="197"/>
      <c r="V205" s="198"/>
      <c r="W205" s="242"/>
      <c r="X205" s="198"/>
      <c r="Y205" s="198"/>
      <c r="Z205" s="197"/>
      <c r="AA205" s="198"/>
      <c r="AB205" s="242"/>
      <c r="AC205" s="198"/>
      <c r="AD205" s="198"/>
      <c r="AE205" s="198"/>
      <c r="AF205" s="198"/>
      <c r="AG205" s="242"/>
      <c r="AH205" s="198"/>
      <c r="AI205" s="3"/>
    </row>
    <row r="206" spans="15:35" ht="9.9499999999999993" customHeight="1">
      <c r="O206" s="189"/>
      <c r="P206" s="182"/>
      <c r="Q206" s="170"/>
      <c r="R206" s="3"/>
      <c r="S206" s="3"/>
      <c r="T206" s="189"/>
      <c r="U206" s="182"/>
      <c r="V206" s="170"/>
      <c r="W206" s="3"/>
      <c r="X206" s="3"/>
      <c r="Y206" s="189"/>
      <c r="Z206" s="182"/>
      <c r="AA206" s="170"/>
      <c r="AB206" s="3"/>
      <c r="AC206" s="3"/>
      <c r="AD206" s="189"/>
      <c r="AE206" s="182"/>
      <c r="AF206" s="170"/>
      <c r="AG206" s="3"/>
      <c r="AH206" s="3"/>
      <c r="AI206" s="3"/>
    </row>
    <row r="207" spans="15:35" ht="9.9499999999999993" customHeight="1">
      <c r="O207" s="68"/>
      <c r="P207" s="69"/>
      <c r="Q207" s="170"/>
      <c r="R207" s="70"/>
      <c r="S207" s="70"/>
      <c r="T207" s="68"/>
      <c r="U207" s="69"/>
      <c r="V207" s="170"/>
      <c r="W207" s="70"/>
      <c r="X207" s="70"/>
      <c r="Y207" s="68"/>
      <c r="Z207" s="69"/>
      <c r="AA207" s="170"/>
      <c r="AB207" s="70"/>
      <c r="AC207" s="70"/>
      <c r="AD207" s="68"/>
      <c r="AE207" s="69"/>
      <c r="AF207" s="170"/>
      <c r="AG207" s="70"/>
      <c r="AH207" s="70"/>
      <c r="AI207" s="3"/>
    </row>
    <row r="208" spans="15:35" ht="9.9499999999999993" customHeight="1">
      <c r="O208" s="68"/>
      <c r="P208" s="69"/>
      <c r="Q208" s="170"/>
      <c r="R208" s="70"/>
      <c r="S208" s="70"/>
      <c r="T208" s="68"/>
      <c r="U208" s="69"/>
      <c r="V208" s="170"/>
      <c r="W208" s="70"/>
      <c r="X208" s="70"/>
      <c r="Y208" s="68"/>
      <c r="Z208" s="69"/>
      <c r="AA208" s="170"/>
      <c r="AB208" s="70"/>
      <c r="AC208" s="70"/>
      <c r="AD208" s="68"/>
      <c r="AE208" s="69"/>
      <c r="AF208" s="170"/>
      <c r="AG208" s="70"/>
      <c r="AH208" s="70"/>
      <c r="AI208" s="3"/>
    </row>
    <row r="209" spans="15:35" ht="9.9499999999999993" customHeight="1">
      <c r="O209" s="68"/>
      <c r="P209" s="69"/>
      <c r="Q209" s="170"/>
      <c r="R209" s="70"/>
      <c r="S209" s="70"/>
      <c r="T209" s="68"/>
      <c r="U209" s="69"/>
      <c r="V209" s="170"/>
      <c r="W209" s="70"/>
      <c r="X209" s="70"/>
      <c r="Y209" s="68"/>
      <c r="Z209" s="69"/>
      <c r="AA209" s="170"/>
      <c r="AB209" s="70"/>
      <c r="AC209" s="70"/>
      <c r="AD209" s="68"/>
      <c r="AE209" s="69"/>
      <c r="AF209" s="170"/>
      <c r="AG209" s="70"/>
      <c r="AH209" s="70"/>
      <c r="AI209" s="3"/>
    </row>
    <row r="210" spans="15:35" ht="9.9499999999999993" customHeight="1">
      <c r="O210" s="68"/>
      <c r="P210" s="69"/>
      <c r="Q210" s="170"/>
      <c r="R210" s="70"/>
      <c r="S210" s="70"/>
      <c r="T210" s="68"/>
      <c r="U210" s="69"/>
      <c r="V210" s="170"/>
      <c r="W210" s="70"/>
      <c r="X210" s="70"/>
      <c r="Y210" s="68"/>
      <c r="Z210" s="69"/>
      <c r="AA210" s="170"/>
      <c r="AB210" s="70"/>
      <c r="AC210" s="70"/>
      <c r="AD210" s="68"/>
      <c r="AE210" s="69"/>
      <c r="AF210" s="170"/>
      <c r="AG210" s="70"/>
      <c r="AH210" s="70"/>
      <c r="AI210" s="3"/>
    </row>
    <row r="211" spans="15:35" ht="9.9499999999999993" customHeight="1">
      <c r="O211" s="68"/>
      <c r="P211" s="69"/>
      <c r="Q211" s="170"/>
      <c r="R211" s="70"/>
      <c r="S211" s="70"/>
      <c r="T211" s="68"/>
      <c r="U211" s="69"/>
      <c r="V211" s="170"/>
      <c r="W211" s="70"/>
      <c r="X211" s="70"/>
      <c r="Y211" s="68"/>
      <c r="Z211" s="69"/>
      <c r="AA211" s="170"/>
      <c r="AB211" s="70"/>
      <c r="AC211" s="70"/>
      <c r="AD211" s="68"/>
      <c r="AE211" s="69"/>
      <c r="AF211" s="170"/>
      <c r="AG211" s="70"/>
      <c r="AH211" s="70"/>
      <c r="AI211" s="3"/>
    </row>
    <row r="212" spans="15:35" ht="9.9499999999999993" customHeight="1">
      <c r="O212" s="68"/>
      <c r="P212" s="69"/>
      <c r="Q212" s="170"/>
      <c r="R212" s="70"/>
      <c r="S212" s="70"/>
      <c r="T212" s="68"/>
      <c r="U212" s="69"/>
      <c r="V212" s="170"/>
      <c r="W212" s="70"/>
      <c r="X212" s="70"/>
      <c r="Y212" s="68"/>
      <c r="Z212" s="69"/>
      <c r="AA212" s="170"/>
      <c r="AB212" s="70"/>
      <c r="AC212" s="70"/>
      <c r="AD212" s="68"/>
      <c r="AE212" s="69"/>
      <c r="AF212" s="170"/>
      <c r="AG212" s="70"/>
      <c r="AH212" s="70"/>
      <c r="AI212" s="3"/>
    </row>
    <row r="213" spans="15:35" ht="9.9499999999999993" customHeight="1">
      <c r="O213" s="68"/>
      <c r="P213" s="69"/>
      <c r="Q213" s="170"/>
      <c r="R213" s="70"/>
      <c r="S213" s="70"/>
      <c r="T213" s="68"/>
      <c r="U213" s="69"/>
      <c r="V213" s="170"/>
      <c r="W213" s="70"/>
      <c r="X213" s="70"/>
      <c r="Y213" s="68"/>
      <c r="Z213" s="69"/>
      <c r="AA213" s="170"/>
      <c r="AB213" s="70"/>
      <c r="AC213" s="70"/>
      <c r="AD213" s="68"/>
      <c r="AE213" s="69"/>
      <c r="AF213" s="170"/>
      <c r="AG213" s="70"/>
      <c r="AH213" s="70"/>
      <c r="AI213" s="3"/>
    </row>
    <row r="214" spans="15:35" ht="9.9499999999999993" customHeight="1">
      <c r="O214" s="68"/>
      <c r="P214" s="69"/>
      <c r="Q214" s="170"/>
      <c r="R214" s="70"/>
      <c r="S214" s="70"/>
      <c r="T214" s="68"/>
      <c r="U214" s="69"/>
      <c r="V214" s="170"/>
      <c r="W214" s="70"/>
      <c r="X214" s="70"/>
      <c r="Y214" s="68"/>
      <c r="Z214" s="69"/>
      <c r="AA214" s="170"/>
      <c r="AB214" s="70"/>
      <c r="AC214" s="70"/>
      <c r="AD214" s="68"/>
      <c r="AE214" s="69"/>
      <c r="AF214" s="170"/>
      <c r="AG214" s="70"/>
      <c r="AH214" s="70"/>
      <c r="AI214" s="3"/>
    </row>
    <row r="215" spans="15:35" ht="9.9499999999999993" customHeight="1">
      <c r="O215" s="68"/>
      <c r="P215" s="69"/>
      <c r="Q215" s="170"/>
      <c r="R215" s="70"/>
      <c r="S215" s="70"/>
      <c r="T215" s="68"/>
      <c r="U215" s="69"/>
      <c r="V215" s="170"/>
      <c r="W215" s="70"/>
      <c r="X215" s="70"/>
      <c r="Y215" s="68"/>
      <c r="Z215" s="69"/>
      <c r="AA215" s="170"/>
      <c r="AB215" s="70"/>
      <c r="AC215" s="70"/>
      <c r="AD215" s="68"/>
      <c r="AE215" s="69"/>
      <c r="AF215" s="170"/>
      <c r="AG215" s="70"/>
      <c r="AH215" s="70"/>
      <c r="AI215" s="3"/>
    </row>
    <row r="216" spans="15:35" ht="9.9499999999999993" customHeight="1">
      <c r="O216" s="68"/>
      <c r="P216" s="69"/>
      <c r="Q216" s="170"/>
      <c r="R216" s="70"/>
      <c r="S216" s="70"/>
      <c r="T216" s="68"/>
      <c r="U216" s="69"/>
      <c r="V216" s="170"/>
      <c r="W216" s="70"/>
      <c r="X216" s="70"/>
      <c r="Y216" s="68"/>
      <c r="Z216" s="69"/>
      <c r="AA216" s="170"/>
      <c r="AB216" s="70"/>
      <c r="AC216" s="70"/>
      <c r="AD216" s="68"/>
      <c r="AE216" s="69"/>
      <c r="AF216" s="170"/>
      <c r="AG216" s="70"/>
      <c r="AH216" s="70"/>
      <c r="AI216" s="3"/>
    </row>
    <row r="217" spans="15:35" ht="9.9499999999999993" customHeight="1">
      <c r="O217" s="3"/>
      <c r="P217" s="3"/>
      <c r="Q217" s="3"/>
      <c r="R217" s="3"/>
      <c r="S217" s="3"/>
      <c r="T217" s="3"/>
      <c r="U217" s="182"/>
      <c r="V217" s="3"/>
      <c r="W217" s="3"/>
      <c r="X217" s="3"/>
      <c r="Y217" s="3"/>
      <c r="Z217" s="182"/>
      <c r="AA217" s="3"/>
      <c r="AB217" s="3"/>
      <c r="AC217" s="3"/>
      <c r="AD217" s="3"/>
      <c r="AE217" s="3"/>
      <c r="AF217" s="3"/>
      <c r="AG217" s="3"/>
      <c r="AH217" s="3"/>
      <c r="AI217" s="3"/>
    </row>
    <row r="218" spans="15:35" ht="9.9499999999999993" customHeight="1">
      <c r="O218" s="3"/>
      <c r="P218" s="3"/>
      <c r="Q218" s="3"/>
      <c r="R218" s="3"/>
      <c r="S218" s="3"/>
      <c r="T218" s="3"/>
      <c r="U218" s="182"/>
      <c r="V218" s="3"/>
      <c r="W218" s="3"/>
      <c r="X218" s="3"/>
      <c r="Y218" s="3"/>
      <c r="Z218" s="182"/>
      <c r="AA218" s="3"/>
      <c r="AB218" s="3"/>
      <c r="AC218" s="3"/>
      <c r="AD218" s="3"/>
      <c r="AE218" s="3"/>
      <c r="AF218" s="3"/>
      <c r="AG218" s="3"/>
      <c r="AH218" s="3"/>
      <c r="AI218" s="3"/>
    </row>
    <row r="219" spans="15:35" ht="9.9499999999999993" customHeight="1">
      <c r="O219" s="3"/>
      <c r="P219" s="3"/>
      <c r="Q219" s="3"/>
      <c r="R219" s="3"/>
      <c r="S219" s="3"/>
      <c r="T219" s="3"/>
      <c r="U219" s="182"/>
      <c r="V219" s="3"/>
      <c r="W219" s="3"/>
      <c r="X219" s="3"/>
      <c r="Y219" s="3"/>
      <c r="Z219" s="182"/>
      <c r="AA219" s="3"/>
      <c r="AB219" s="3"/>
      <c r="AC219" s="3"/>
      <c r="AD219" s="3"/>
      <c r="AE219" s="3"/>
      <c r="AF219" s="3"/>
      <c r="AG219" s="3"/>
      <c r="AH219" s="3"/>
      <c r="AI219" s="3"/>
    </row>
    <row r="220" spans="15:35" ht="9.9499999999999993" customHeight="1">
      <c r="O220" s="3"/>
      <c r="P220" s="3"/>
      <c r="Q220" s="3"/>
      <c r="R220" s="3"/>
      <c r="S220" s="3"/>
      <c r="T220" s="3"/>
      <c r="U220" s="182"/>
      <c r="V220" s="3"/>
      <c r="W220" s="3"/>
      <c r="X220" s="3"/>
      <c r="Y220" s="3"/>
      <c r="Z220" s="182"/>
      <c r="AA220" s="3"/>
      <c r="AB220" s="3"/>
      <c r="AC220" s="3"/>
      <c r="AD220" s="3"/>
      <c r="AE220" s="3"/>
      <c r="AF220" s="3"/>
      <c r="AG220" s="3"/>
      <c r="AH220" s="3"/>
      <c r="AI220" s="3"/>
    </row>
    <row r="221" spans="15:35" ht="9.9499999999999993" customHeight="1">
      <c r="O221" s="3"/>
      <c r="P221" s="3"/>
      <c r="Q221" s="3"/>
      <c r="R221" s="3"/>
      <c r="S221" s="3"/>
      <c r="T221" s="3"/>
      <c r="U221" s="182"/>
      <c r="V221" s="3"/>
      <c r="W221" s="3"/>
      <c r="X221" s="3"/>
      <c r="Y221" s="3"/>
      <c r="Z221" s="182"/>
      <c r="AA221" s="3"/>
      <c r="AB221" s="3"/>
      <c r="AC221" s="3"/>
      <c r="AD221" s="3"/>
      <c r="AE221" s="3"/>
      <c r="AF221" s="3"/>
      <c r="AG221" s="3"/>
      <c r="AH221" s="3"/>
      <c r="AI221" s="3"/>
    </row>
    <row r="222" spans="15:35" ht="9.9499999999999993" customHeight="1">
      <c r="O222" s="3"/>
      <c r="P222" s="3"/>
      <c r="Q222" s="3"/>
      <c r="R222" s="3"/>
      <c r="S222" s="3"/>
      <c r="T222" s="3"/>
      <c r="U222" s="182"/>
      <c r="V222" s="3"/>
      <c r="W222" s="3"/>
      <c r="X222" s="3"/>
      <c r="Y222" s="3"/>
      <c r="Z222" s="182"/>
      <c r="AA222" s="3"/>
      <c r="AB222" s="3"/>
      <c r="AC222" s="3"/>
      <c r="AD222" s="3"/>
      <c r="AE222" s="3"/>
      <c r="AF222" s="3"/>
      <c r="AG222" s="3"/>
      <c r="AH222" s="3"/>
      <c r="AI222" s="3"/>
    </row>
    <row r="223" spans="15:35" ht="9.9499999999999993" customHeight="1">
      <c r="O223" s="3"/>
      <c r="P223" s="3"/>
      <c r="Q223" s="3"/>
      <c r="R223" s="3"/>
      <c r="S223" s="3"/>
      <c r="T223" s="3"/>
      <c r="U223" s="182"/>
      <c r="V223" s="3"/>
      <c r="W223" s="3"/>
      <c r="X223" s="3"/>
      <c r="Y223" s="3"/>
      <c r="Z223" s="182"/>
      <c r="AA223" s="3"/>
      <c r="AB223" s="3"/>
      <c r="AC223" s="3"/>
      <c r="AD223" s="3"/>
      <c r="AE223" s="3"/>
      <c r="AF223" s="3"/>
      <c r="AG223" s="3"/>
      <c r="AH223" s="3"/>
      <c r="AI223" s="3"/>
    </row>
    <row r="224" spans="15:35" ht="9.9499999999999993" customHeight="1">
      <c r="O224" s="3"/>
      <c r="P224" s="3"/>
      <c r="Q224" s="3"/>
      <c r="R224" s="3"/>
      <c r="S224" s="3"/>
      <c r="T224" s="3"/>
      <c r="U224" s="182"/>
      <c r="V224" s="3"/>
      <c r="W224" s="3"/>
      <c r="X224" s="3"/>
      <c r="Y224" s="3"/>
      <c r="Z224" s="182"/>
      <c r="AA224" s="3"/>
      <c r="AB224" s="3"/>
      <c r="AC224" s="3"/>
      <c r="AD224" s="3"/>
      <c r="AE224" s="3"/>
      <c r="AF224" s="3"/>
      <c r="AG224" s="3"/>
      <c r="AH224" s="3"/>
      <c r="AI224" s="3"/>
    </row>
  </sheetData>
  <sheetProtection algorithmName="SHA-512" hashValue="h1OyjBHQiZ6Qr4Xb6ojXuBTZrDY4sgrogE3QRlbHau0DV3ti4CLIeHZjroA7il9HvsQ8Q5937iSUzd1u97/Ong==" saltValue="mp3C+zghaUigM2DS3SCR6g==" spinCount="100000" sheet="1" objects="1" scenarios="1" formatCells="0"/>
  <mergeCells count="1106">
    <mergeCell ref="AB175:AC175"/>
    <mergeCell ref="Y108:Z108"/>
    <mergeCell ref="L2:L3"/>
    <mergeCell ref="W39:X39"/>
    <mergeCell ref="Y95:Z95"/>
    <mergeCell ref="T202:X203"/>
    <mergeCell ref="AG92:AH92"/>
    <mergeCell ref="AD91:AE91"/>
    <mergeCell ref="B64:F64"/>
    <mergeCell ref="AG30:AH30"/>
    <mergeCell ref="O119:P119"/>
    <mergeCell ref="B51:F51"/>
    <mergeCell ref="Y174:AA175"/>
    <mergeCell ref="AD106:AE106"/>
    <mergeCell ref="W103:X103"/>
    <mergeCell ref="AB93:AC93"/>
    <mergeCell ref="AG23:AH23"/>
    <mergeCell ref="Y32:Z32"/>
    <mergeCell ref="AD93:AE93"/>
    <mergeCell ref="O144:Q145"/>
    <mergeCell ref="AB33:AC33"/>
    <mergeCell ref="M15:N16"/>
    <mergeCell ref="AG8:AH8"/>
    <mergeCell ref="A13:C14"/>
    <mergeCell ref="I106:K106"/>
    <mergeCell ref="R61:S61"/>
    <mergeCell ref="W57:X57"/>
    <mergeCell ref="AG79:AH79"/>
    <mergeCell ref="O129:Q130"/>
    <mergeCell ref="AD12:AE12"/>
    <mergeCell ref="AG73:AH73"/>
    <mergeCell ref="C101:D101"/>
    <mergeCell ref="R48:S48"/>
    <mergeCell ref="R119:S119"/>
    <mergeCell ref="W49:X49"/>
    <mergeCell ref="T48:U48"/>
    <mergeCell ref="AD9:AE9"/>
    <mergeCell ref="AG3:AH3"/>
    <mergeCell ref="O24:P24"/>
    <mergeCell ref="T125:U125"/>
    <mergeCell ref="AG81:AH81"/>
    <mergeCell ref="O18:P18"/>
    <mergeCell ref="T14:U14"/>
    <mergeCell ref="AB14:AC14"/>
    <mergeCell ref="O116:P116"/>
    <mergeCell ref="AD14:AE14"/>
    <mergeCell ref="AG10:AH10"/>
    <mergeCell ref="R79:S79"/>
    <mergeCell ref="AD13:AE13"/>
    <mergeCell ref="B130:F130"/>
    <mergeCell ref="AD78:AE78"/>
    <mergeCell ref="O49:P49"/>
    <mergeCell ref="Y44:Z44"/>
    <mergeCell ref="M4:S4"/>
    <mergeCell ref="B139:F139"/>
    <mergeCell ref="O20:S21"/>
    <mergeCell ref="AG15:AH15"/>
    <mergeCell ref="R130:S130"/>
    <mergeCell ref="R190:S190"/>
    <mergeCell ref="W120:X120"/>
    <mergeCell ref="F108:H108"/>
    <mergeCell ref="R46:S46"/>
    <mergeCell ref="Y120:Z120"/>
    <mergeCell ref="R117:S117"/>
    <mergeCell ref="T46:U46"/>
    <mergeCell ref="W107:X107"/>
    <mergeCell ref="AB37:AC37"/>
    <mergeCell ref="T19:U19"/>
    <mergeCell ref="T111:U111"/>
    <mergeCell ref="AB108:AC108"/>
    <mergeCell ref="Y107:Z107"/>
    <mergeCell ref="AG104:AH104"/>
    <mergeCell ref="T187:X188"/>
    <mergeCell ref="R37:S37"/>
    <mergeCell ref="B67:F67"/>
    <mergeCell ref="Y19:Z19"/>
    <mergeCell ref="B61:F61"/>
    <mergeCell ref="AG76:AH76"/>
    <mergeCell ref="B132:F132"/>
    <mergeCell ref="AD15:AE15"/>
    <mergeCell ref="AD80:AE80"/>
    <mergeCell ref="R145:S145"/>
    <mergeCell ref="C112:H113"/>
    <mergeCell ref="AB96:AC96"/>
    <mergeCell ref="W75:X75"/>
    <mergeCell ref="B69:F69"/>
    <mergeCell ref="B73:F73"/>
    <mergeCell ref="Y31:Z31"/>
    <mergeCell ref="AD27:AE27"/>
    <mergeCell ref="I19:N19"/>
    <mergeCell ref="W125:X125"/>
    <mergeCell ref="AD112:AH113"/>
    <mergeCell ref="R116:S116"/>
    <mergeCell ref="F123:H123"/>
    <mergeCell ref="T82:X83"/>
    <mergeCell ref="B137:F137"/>
    <mergeCell ref="R17:S17"/>
    <mergeCell ref="AG13:AH13"/>
    <mergeCell ref="T17:U17"/>
    <mergeCell ref="Y13:Z13"/>
    <mergeCell ref="C106:D106"/>
    <mergeCell ref="R53:S53"/>
    <mergeCell ref="K32:L33"/>
    <mergeCell ref="I104:K104"/>
    <mergeCell ref="W62:X62"/>
    <mergeCell ref="AD127:AH128"/>
    <mergeCell ref="AB111:AC111"/>
    <mergeCell ref="AG101:AH101"/>
    <mergeCell ref="W102:X102"/>
    <mergeCell ref="O80:P80"/>
    <mergeCell ref="O42:P42"/>
    <mergeCell ref="AG28:AH28"/>
    <mergeCell ref="B127:F127"/>
    <mergeCell ref="R122:S122"/>
    <mergeCell ref="W52:X52"/>
    <mergeCell ref="T13:U13"/>
    <mergeCell ref="AG7:AH7"/>
    <mergeCell ref="W81:X81"/>
    <mergeCell ref="W56:X56"/>
    <mergeCell ref="AB204:AC204"/>
    <mergeCell ref="AD77:AE77"/>
    <mergeCell ref="R109:S109"/>
    <mergeCell ref="W105:X105"/>
    <mergeCell ref="Y81:Z81"/>
    <mergeCell ref="T109:U109"/>
    <mergeCell ref="R47:S47"/>
    <mergeCell ref="A28:N29"/>
    <mergeCell ref="T11:U11"/>
    <mergeCell ref="F26:N27"/>
    <mergeCell ref="W145:X145"/>
    <mergeCell ref="O123:P123"/>
    <mergeCell ref="AG71:AH71"/>
    <mergeCell ref="T75:U75"/>
    <mergeCell ref="Y101:Z101"/>
    <mergeCell ref="T86:U86"/>
    <mergeCell ref="Y76:Z76"/>
    <mergeCell ref="AD72:AE72"/>
    <mergeCell ref="B45:F45"/>
    <mergeCell ref="R71:S71"/>
    <mergeCell ref="T35:X36"/>
    <mergeCell ref="AD35:AH36"/>
    <mergeCell ref="R111:S111"/>
    <mergeCell ref="B47:F47"/>
    <mergeCell ref="W34:X34"/>
    <mergeCell ref="O34:P34"/>
    <mergeCell ref="AB24:AC24"/>
    <mergeCell ref="O28:P28"/>
    <mergeCell ref="B59:F59"/>
    <mergeCell ref="R174:S174"/>
    <mergeCell ref="R108:S108"/>
    <mergeCell ref="W104:X104"/>
    <mergeCell ref="T108:U108"/>
    <mergeCell ref="R124:S124"/>
    <mergeCell ref="W79:X79"/>
    <mergeCell ref="W54:X54"/>
    <mergeCell ref="R118:S118"/>
    <mergeCell ref="Y79:Z79"/>
    <mergeCell ref="R189:S189"/>
    <mergeCell ref="T118:U118"/>
    <mergeCell ref="AB115:AC115"/>
    <mergeCell ref="AG70:AH70"/>
    <mergeCell ref="R45:S45"/>
    <mergeCell ref="W41:X41"/>
    <mergeCell ref="T9:U9"/>
    <mergeCell ref="W106:X106"/>
    <mergeCell ref="AB77:AC77"/>
    <mergeCell ref="AG85:AH85"/>
    <mergeCell ref="AG25:AH25"/>
    <mergeCell ref="AD24:AE24"/>
    <mergeCell ref="W25:X25"/>
    <mergeCell ref="W92:X92"/>
    <mergeCell ref="AB88:AC88"/>
    <mergeCell ref="AB159:AC159"/>
    <mergeCell ref="Y92:Z92"/>
    <mergeCell ref="AD88:AE88"/>
    <mergeCell ref="W30:X30"/>
    <mergeCell ref="AB32:AC32"/>
    <mergeCell ref="Y30:Z30"/>
    <mergeCell ref="AB26:AC26"/>
    <mergeCell ref="AG124:AH124"/>
    <mergeCell ref="AD16:AE16"/>
    <mergeCell ref="AG58:AH58"/>
    <mergeCell ref="A22:C23"/>
    <mergeCell ref="W101:X101"/>
    <mergeCell ref="AD122:AE122"/>
    <mergeCell ref="M102:N102"/>
    <mergeCell ref="W28:X28"/>
    <mergeCell ref="T27:U27"/>
    <mergeCell ref="O102:P102"/>
    <mergeCell ref="AB18:AC18"/>
    <mergeCell ref="AG110:AH110"/>
    <mergeCell ref="AB89:AC89"/>
    <mergeCell ref="AD18:AE18"/>
    <mergeCell ref="AG60:AH60"/>
    <mergeCell ref="AD159:AF160"/>
    <mergeCell ref="T91:U91"/>
    <mergeCell ref="B134:F134"/>
    <mergeCell ref="AD107:AE107"/>
    <mergeCell ref="R63:S63"/>
    <mergeCell ref="R123:S123"/>
    <mergeCell ref="F101:H101"/>
    <mergeCell ref="Y50:AC51"/>
    <mergeCell ref="T93:U93"/>
    <mergeCell ref="R16:S16"/>
    <mergeCell ref="AG72:AH72"/>
    <mergeCell ref="B46:F46"/>
    <mergeCell ref="O39:P39"/>
    <mergeCell ref="O30:P30"/>
    <mergeCell ref="B48:F48"/>
    <mergeCell ref="T106:U106"/>
    <mergeCell ref="O103:P103"/>
    <mergeCell ref="Y29:Z29"/>
    <mergeCell ref="Y97:AC98"/>
    <mergeCell ref="T61:U61"/>
    <mergeCell ref="R159:S159"/>
    <mergeCell ref="W93:X93"/>
    <mergeCell ref="AG19:AH19"/>
    <mergeCell ref="AD20:AH21"/>
    <mergeCell ref="I112:N113"/>
    <mergeCell ref="M100:N100"/>
    <mergeCell ref="AD157:AH158"/>
    <mergeCell ref="AB160:AC160"/>
    <mergeCell ref="R96:S96"/>
    <mergeCell ref="T96:U96"/>
    <mergeCell ref="W86:X86"/>
    <mergeCell ref="AB87:AC87"/>
    <mergeCell ref="T90:U90"/>
    <mergeCell ref="T127:X128"/>
    <mergeCell ref="AD87:AE87"/>
    <mergeCell ref="Y86:Z86"/>
    <mergeCell ref="W94:X94"/>
    <mergeCell ref="AB90:AC90"/>
    <mergeCell ref="AD19:AE19"/>
    <mergeCell ref="Y94:Z94"/>
    <mergeCell ref="AD90:AE90"/>
    <mergeCell ref="AG80:AH80"/>
    <mergeCell ref="R114:S114"/>
    <mergeCell ref="O118:P118"/>
    <mergeCell ref="AG126:AH126"/>
    <mergeCell ref="W31:X31"/>
    <mergeCell ref="AB27:AC27"/>
    <mergeCell ref="I109:K109"/>
    <mergeCell ref="O187:S188"/>
    <mergeCell ref="O14:P14"/>
    <mergeCell ref="AB10:AC10"/>
    <mergeCell ref="W38:X38"/>
    <mergeCell ref="A5:C6"/>
    <mergeCell ref="R102:S102"/>
    <mergeCell ref="O106:P106"/>
    <mergeCell ref="T102:U102"/>
    <mergeCell ref="W13:X13"/>
    <mergeCell ref="O13:P13"/>
    <mergeCell ref="T77:U77"/>
    <mergeCell ref="AB74:AC74"/>
    <mergeCell ref="O78:P78"/>
    <mergeCell ref="AG64:AH64"/>
    <mergeCell ref="O105:P105"/>
    <mergeCell ref="R44:S44"/>
    <mergeCell ref="W40:X40"/>
    <mergeCell ref="AD117:AE117"/>
    <mergeCell ref="W15:X15"/>
    <mergeCell ref="Y15:Z15"/>
    <mergeCell ref="O120:P120"/>
    <mergeCell ref="AB76:AC76"/>
    <mergeCell ref="Y71:Z71"/>
    <mergeCell ref="M107:N107"/>
    <mergeCell ref="O15:P15"/>
    <mergeCell ref="O107:P107"/>
    <mergeCell ref="Y58:Z58"/>
    <mergeCell ref="D9:N10"/>
    <mergeCell ref="D32:D33"/>
    <mergeCell ref="Y73:Z73"/>
    <mergeCell ref="AD25:AE25"/>
    <mergeCell ref="B42:F42"/>
    <mergeCell ref="T88:U88"/>
    <mergeCell ref="T26:U26"/>
    <mergeCell ref="Y124:Z124"/>
    <mergeCell ref="AD54:AE54"/>
    <mergeCell ref="AD41:AE41"/>
    <mergeCell ref="J13:N14"/>
    <mergeCell ref="AB8:AC8"/>
    <mergeCell ref="O12:P12"/>
    <mergeCell ref="B81:D81"/>
    <mergeCell ref="C122:D122"/>
    <mergeCell ref="B49:F49"/>
    <mergeCell ref="W9:X9"/>
    <mergeCell ref="AG39:AH39"/>
    <mergeCell ref="F124:H124"/>
    <mergeCell ref="M125:N125"/>
    <mergeCell ref="AD43:AE43"/>
    <mergeCell ref="T112:X113"/>
    <mergeCell ref="R115:S115"/>
    <mergeCell ref="F24:N25"/>
    <mergeCell ref="Y10:Z10"/>
    <mergeCell ref="C105:D105"/>
    <mergeCell ref="B44:F44"/>
    <mergeCell ref="R95:S95"/>
    <mergeCell ref="W91:X91"/>
    <mergeCell ref="R70:S70"/>
    <mergeCell ref="T67:X68"/>
    <mergeCell ref="C97:H98"/>
    <mergeCell ref="O25:P25"/>
    <mergeCell ref="AG17:AH17"/>
    <mergeCell ref="C120:D120"/>
    <mergeCell ref="B37:F37"/>
    <mergeCell ref="R32:S32"/>
    <mergeCell ref="O5:S6"/>
    <mergeCell ref="Y5:AC6"/>
    <mergeCell ref="M106:N106"/>
    <mergeCell ref="AB53:AC53"/>
    <mergeCell ref="Y57:Z57"/>
    <mergeCell ref="AG102:AH102"/>
    <mergeCell ref="E30:G31"/>
    <mergeCell ref="R77:S77"/>
    <mergeCell ref="O81:P81"/>
    <mergeCell ref="B36:F36"/>
    <mergeCell ref="AD55:AE55"/>
    <mergeCell ref="W88:X88"/>
    <mergeCell ref="B138:F138"/>
    <mergeCell ref="R29:S29"/>
    <mergeCell ref="C104:D104"/>
    <mergeCell ref="AB78:AC78"/>
    <mergeCell ref="I122:K122"/>
    <mergeCell ref="F126:H126"/>
    <mergeCell ref="AB80:AC80"/>
    <mergeCell ref="T45:U45"/>
    <mergeCell ref="K114:L114"/>
    <mergeCell ref="R31:S31"/>
    <mergeCell ref="R87:S87"/>
    <mergeCell ref="AG9:AH9"/>
    <mergeCell ref="T87:U87"/>
    <mergeCell ref="I107:K107"/>
    <mergeCell ref="AB119:AC119"/>
    <mergeCell ref="T59:U59"/>
    <mergeCell ref="AG49:AH49"/>
    <mergeCell ref="AD119:AE119"/>
    <mergeCell ref="R24:S24"/>
    <mergeCell ref="R89:S89"/>
    <mergeCell ref="AG204:AH204"/>
    <mergeCell ref="F118:H118"/>
    <mergeCell ref="AG33:AH33"/>
    <mergeCell ref="AB205:AC205"/>
    <mergeCell ref="Y33:Z33"/>
    <mergeCell ref="B76:F76"/>
    <mergeCell ref="O97:S98"/>
    <mergeCell ref="O57:P57"/>
    <mergeCell ref="AG43:AH43"/>
    <mergeCell ref="AB118:AC118"/>
    <mergeCell ref="AG114:AH114"/>
    <mergeCell ref="AD47:AE47"/>
    <mergeCell ref="R23:S23"/>
    <mergeCell ref="W19:X19"/>
    <mergeCell ref="AD96:AE96"/>
    <mergeCell ref="Y75:Z75"/>
    <mergeCell ref="AE1:AH1"/>
    <mergeCell ref="Y204:AA205"/>
    <mergeCell ref="AB117:AC117"/>
    <mergeCell ref="AB55:AC55"/>
    <mergeCell ref="Y121:Z121"/>
    <mergeCell ref="C108:D108"/>
    <mergeCell ref="AD111:AE111"/>
    <mergeCell ref="AG34:AH34"/>
    <mergeCell ref="Y102:Z102"/>
    <mergeCell ref="AG99:AH99"/>
    <mergeCell ref="O9:P9"/>
    <mergeCell ref="D24:E25"/>
    <mergeCell ref="T122:U122"/>
    <mergeCell ref="W110:X110"/>
    <mergeCell ref="I117:K117"/>
    <mergeCell ref="Y39:Z39"/>
    <mergeCell ref="AG175:AH175"/>
    <mergeCell ref="O56:P56"/>
    <mergeCell ref="F116:H116"/>
    <mergeCell ref="AD67:AH68"/>
    <mergeCell ref="W18:X18"/>
    <mergeCell ref="Y142:AC143"/>
    <mergeCell ref="B74:F74"/>
    <mergeCell ref="Y202:AC203"/>
    <mergeCell ref="F103:H103"/>
    <mergeCell ref="B68:F68"/>
    <mergeCell ref="D30:D31"/>
    <mergeCell ref="AD5:AH6"/>
    <mergeCell ref="AB116:AC116"/>
    <mergeCell ref="W17:X17"/>
    <mergeCell ref="AD82:AH83"/>
    <mergeCell ref="R81:S81"/>
    <mergeCell ref="W11:X11"/>
    <mergeCell ref="AB103:AC103"/>
    <mergeCell ref="AB40:AC40"/>
    <mergeCell ref="F121:H121"/>
    <mergeCell ref="AB129:AC129"/>
    <mergeCell ref="AG59:AH59"/>
    <mergeCell ref="R7:S7"/>
    <mergeCell ref="M109:N109"/>
    <mergeCell ref="T63:U63"/>
    <mergeCell ref="R99:S99"/>
    <mergeCell ref="R74:S74"/>
    <mergeCell ref="T74:U74"/>
    <mergeCell ref="AB71:AC71"/>
    <mergeCell ref="O75:P75"/>
    <mergeCell ref="T71:U71"/>
    <mergeCell ref="AG61:AH61"/>
    <mergeCell ref="AD2:AF2"/>
    <mergeCell ref="T117:U117"/>
    <mergeCell ref="T55:U55"/>
    <mergeCell ref="O44:P44"/>
    <mergeCell ref="C124:D124"/>
    <mergeCell ref="G13:I14"/>
    <mergeCell ref="L99:N99"/>
    <mergeCell ref="O31:P31"/>
    <mergeCell ref="G7:I8"/>
    <mergeCell ref="AB189:AC189"/>
    <mergeCell ref="D11:F12"/>
    <mergeCell ref="AD45:AE45"/>
    <mergeCell ref="R86:S86"/>
    <mergeCell ref="I119:K119"/>
    <mergeCell ref="J17:N18"/>
    <mergeCell ref="R42:S42"/>
    <mergeCell ref="W16:X16"/>
    <mergeCell ref="AB12:AC12"/>
    <mergeCell ref="W122:X122"/>
    <mergeCell ref="O62:P62"/>
    <mergeCell ref="AB52:AC52"/>
    <mergeCell ref="C32:C33"/>
    <mergeCell ref="AD189:AF190"/>
    <mergeCell ref="R101:S101"/>
    <mergeCell ref="T40:U40"/>
    <mergeCell ref="W12:X12"/>
    <mergeCell ref="R76:S76"/>
    <mergeCell ref="W72:X72"/>
    <mergeCell ref="T76:U76"/>
    <mergeCell ref="M104:N104"/>
    <mergeCell ref="Y28:Z28"/>
    <mergeCell ref="O104:P104"/>
    <mergeCell ref="O172:S173"/>
    <mergeCell ref="R58:S58"/>
    <mergeCell ref="R33:S33"/>
    <mergeCell ref="W119:X119"/>
    <mergeCell ref="AB49:AC49"/>
    <mergeCell ref="R8:S8"/>
    <mergeCell ref="M118:N118"/>
    <mergeCell ref="AB121:AC121"/>
    <mergeCell ref="R73:S73"/>
    <mergeCell ref="W69:X69"/>
    <mergeCell ref="Y125:Z125"/>
    <mergeCell ref="Y187:AC188"/>
    <mergeCell ref="AD121:AE121"/>
    <mergeCell ref="R60:S60"/>
    <mergeCell ref="AG38:AH38"/>
    <mergeCell ref="T24:U24"/>
    <mergeCell ref="AG109:AH109"/>
    <mergeCell ref="R10:S10"/>
    <mergeCell ref="AG84:AH84"/>
    <mergeCell ref="AB63:AC63"/>
    <mergeCell ref="Y62:Z62"/>
    <mergeCell ref="AB123:AC123"/>
    <mergeCell ref="AD63:AE63"/>
    <mergeCell ref="AG22:AH22"/>
    <mergeCell ref="AD123:AE123"/>
    <mergeCell ref="AG46:AH46"/>
    <mergeCell ref="T124:U124"/>
    <mergeCell ref="Y54:Z54"/>
    <mergeCell ref="AG40:AH40"/>
    <mergeCell ref="AD44:AE44"/>
    <mergeCell ref="W64:X64"/>
    <mergeCell ref="O29:P29"/>
    <mergeCell ref="R205:S205"/>
    <mergeCell ref="AG96:AH96"/>
    <mergeCell ref="T78:U78"/>
    <mergeCell ref="AB75:AC75"/>
    <mergeCell ref="F102:H102"/>
    <mergeCell ref="W114:X114"/>
    <mergeCell ref="B60:F60"/>
    <mergeCell ref="O54:P54"/>
    <mergeCell ref="AG111:AH111"/>
    <mergeCell ref="AB44:AC44"/>
    <mergeCell ref="T44:U44"/>
    <mergeCell ref="R80:S80"/>
    <mergeCell ref="O41:P41"/>
    <mergeCell ref="AB102:AC102"/>
    <mergeCell ref="T80:U80"/>
    <mergeCell ref="AD31:AE31"/>
    <mergeCell ref="AB31:AC31"/>
    <mergeCell ref="Y59:Z59"/>
    <mergeCell ref="R55:S55"/>
    <mergeCell ref="R126:S126"/>
    <mergeCell ref="AB174:AC174"/>
    <mergeCell ref="B53:F53"/>
    <mergeCell ref="AD108:AE108"/>
    <mergeCell ref="Y34:Z34"/>
    <mergeCell ref="W43:X43"/>
    <mergeCell ref="R144:S144"/>
    <mergeCell ref="Y105:Z105"/>
    <mergeCell ref="AB95:AC95"/>
    <mergeCell ref="AD95:AE95"/>
    <mergeCell ref="AG91:AH91"/>
    <mergeCell ref="O43:P43"/>
    <mergeCell ref="AB39:AC39"/>
    <mergeCell ref="D5:F6"/>
    <mergeCell ref="O50:S51"/>
    <mergeCell ref="T189:V190"/>
    <mergeCell ref="AA3:AD3"/>
    <mergeCell ref="T49:U49"/>
    <mergeCell ref="O142:S143"/>
    <mergeCell ref="C116:D116"/>
    <mergeCell ref="AG159:AH159"/>
    <mergeCell ref="B71:F71"/>
    <mergeCell ref="M2:S3"/>
    <mergeCell ref="B131:F131"/>
    <mergeCell ref="F100:H100"/>
    <mergeCell ref="B58:F58"/>
    <mergeCell ref="J11:J12"/>
    <mergeCell ref="R84:S84"/>
    <mergeCell ref="B52:F52"/>
    <mergeCell ref="T42:U42"/>
    <mergeCell ref="R78:S78"/>
    <mergeCell ref="I111:K111"/>
    <mergeCell ref="AB100:AC100"/>
    <mergeCell ref="AG27:AH27"/>
    <mergeCell ref="AB7:AC7"/>
    <mergeCell ref="Y25:Z25"/>
    <mergeCell ref="T119:U119"/>
    <mergeCell ref="Y49:Z49"/>
    <mergeCell ref="AG106:AH106"/>
    <mergeCell ref="AD174:AF175"/>
    <mergeCell ref="AD172:AH173"/>
    <mergeCell ref="O110:P110"/>
    <mergeCell ref="AG93:AH93"/>
    <mergeCell ref="AD32:AE32"/>
    <mergeCell ref="AD26:AE26"/>
    <mergeCell ref="O204:Q205"/>
    <mergeCell ref="C103:D103"/>
    <mergeCell ref="AG115:AH115"/>
    <mergeCell ref="A24:C25"/>
    <mergeCell ref="C118:D118"/>
    <mergeCell ref="AD89:AE89"/>
    <mergeCell ref="O32:P32"/>
    <mergeCell ref="W126:X126"/>
    <mergeCell ref="AB56:AC56"/>
    <mergeCell ref="Y17:Z17"/>
    <mergeCell ref="J5:N6"/>
    <mergeCell ref="W109:X109"/>
    <mergeCell ref="AB105:AC105"/>
    <mergeCell ref="F120:H120"/>
    <mergeCell ref="Y109:Z109"/>
    <mergeCell ref="AD105:AE105"/>
    <mergeCell ref="AB43:AC43"/>
    <mergeCell ref="R129:S129"/>
    <mergeCell ref="W59:X59"/>
    <mergeCell ref="O26:P26"/>
    <mergeCell ref="T20:X21"/>
    <mergeCell ref="W190:X190"/>
    <mergeCell ref="AG190:AH190"/>
    <mergeCell ref="AB120:AC120"/>
    <mergeCell ref="W46:X46"/>
    <mergeCell ref="R121:S121"/>
    <mergeCell ref="AD120:AE120"/>
    <mergeCell ref="W117:X117"/>
    <mergeCell ref="AB107:AC107"/>
    <mergeCell ref="Y46:Z46"/>
    <mergeCell ref="G43:L43"/>
    <mergeCell ref="Y111:Z111"/>
    <mergeCell ref="O202:S203"/>
    <mergeCell ref="Y91:Z91"/>
    <mergeCell ref="AD92:AE92"/>
    <mergeCell ref="AG88:AH88"/>
    <mergeCell ref="T30:U30"/>
    <mergeCell ref="AB30:AC30"/>
    <mergeCell ref="AG26:AH26"/>
    <mergeCell ref="Y106:Z106"/>
    <mergeCell ref="R103:S103"/>
    <mergeCell ref="W33:X33"/>
    <mergeCell ref="T103:U103"/>
    <mergeCell ref="T32:U32"/>
    <mergeCell ref="AB29:AC29"/>
    <mergeCell ref="AB94:AC94"/>
    <mergeCell ref="Y93:Z93"/>
    <mergeCell ref="AG90:AH90"/>
    <mergeCell ref="AD94:AE94"/>
    <mergeCell ref="O33:P33"/>
    <mergeCell ref="AD29:AE29"/>
    <mergeCell ref="T47:U47"/>
    <mergeCell ref="AG37:AH37"/>
    <mergeCell ref="O64:P64"/>
    <mergeCell ref="W61:X61"/>
    <mergeCell ref="T129:V130"/>
    <mergeCell ref="Y61:Z61"/>
    <mergeCell ref="W48:X48"/>
    <mergeCell ref="O122:P122"/>
    <mergeCell ref="Y48:Z48"/>
    <mergeCell ref="Y104:Z104"/>
    <mergeCell ref="O72:P72"/>
    <mergeCell ref="AB42:AC42"/>
    <mergeCell ref="T116:U116"/>
    <mergeCell ref="A3:B3"/>
    <mergeCell ref="AB145:AC145"/>
    <mergeCell ref="T123:U123"/>
    <mergeCell ref="Y78:Z78"/>
    <mergeCell ref="AD74:AE74"/>
    <mergeCell ref="AG75:AH75"/>
    <mergeCell ref="Y40:Z40"/>
    <mergeCell ref="R204:S204"/>
    <mergeCell ref="T81:U81"/>
    <mergeCell ref="B128:F128"/>
    <mergeCell ref="W121:X121"/>
    <mergeCell ref="Y80:Z80"/>
    <mergeCell ref="AD76:AE76"/>
    <mergeCell ref="O109:P109"/>
    <mergeCell ref="O47:P47"/>
    <mergeCell ref="R75:S75"/>
    <mergeCell ref="I108:K108"/>
    <mergeCell ref="Y96:Z96"/>
    <mergeCell ref="AG87:AH87"/>
    <mergeCell ref="R62:S62"/>
    <mergeCell ref="Y127:AC128"/>
    <mergeCell ref="C125:D125"/>
    <mergeCell ref="F99:H99"/>
    <mergeCell ref="W111:X111"/>
    <mergeCell ref="AB34:AC34"/>
    <mergeCell ref="T34:U34"/>
    <mergeCell ref="AB28:AC28"/>
    <mergeCell ref="AG24:AH24"/>
    <mergeCell ref="T28:U28"/>
    <mergeCell ref="B63:F63"/>
    <mergeCell ref="AG89:AH89"/>
    <mergeCell ref="M122:N122"/>
    <mergeCell ref="W189:X189"/>
    <mergeCell ref="M119:N119"/>
    <mergeCell ref="R49:S49"/>
    <mergeCell ref="W45:X45"/>
    <mergeCell ref="AB106:AC106"/>
    <mergeCell ref="B39:F39"/>
    <mergeCell ref="K11:K12"/>
    <mergeCell ref="O125:P125"/>
    <mergeCell ref="T121:U121"/>
    <mergeCell ref="AG77:AH77"/>
    <mergeCell ref="AB81:AC81"/>
    <mergeCell ref="Y14:Z14"/>
    <mergeCell ref="AG11:AH11"/>
    <mergeCell ref="Y11:Z11"/>
    <mergeCell ref="AD10:AE10"/>
    <mergeCell ref="W47:X47"/>
    <mergeCell ref="G35:L35"/>
    <mergeCell ref="W22:X22"/>
    <mergeCell ref="R52:S52"/>
    <mergeCell ref="B50:F50"/>
    <mergeCell ref="W175:X175"/>
    <mergeCell ref="R39:S39"/>
    <mergeCell ref="T39:U39"/>
    <mergeCell ref="AB92:AC92"/>
    <mergeCell ref="I121:K121"/>
    <mergeCell ref="F125:H125"/>
    <mergeCell ref="AG12:AH12"/>
    <mergeCell ref="B55:F55"/>
    <mergeCell ref="T16:U16"/>
    <mergeCell ref="Y12:Z12"/>
    <mergeCell ref="AG14:AH14"/>
    <mergeCell ref="T18:U18"/>
    <mergeCell ref="T174:V175"/>
    <mergeCell ref="W44:X44"/>
    <mergeCell ref="B75:F75"/>
    <mergeCell ref="O101:P101"/>
    <mergeCell ref="F104:H104"/>
    <mergeCell ref="AD48:AE48"/>
    <mergeCell ref="R64:S64"/>
    <mergeCell ref="W116:X116"/>
    <mergeCell ref="B62:F62"/>
    <mergeCell ref="O19:P19"/>
    <mergeCell ref="T120:U120"/>
    <mergeCell ref="M117:N117"/>
    <mergeCell ref="T15:U15"/>
    <mergeCell ref="O117:P117"/>
    <mergeCell ref="AB15:AC15"/>
    <mergeCell ref="W174:X174"/>
    <mergeCell ref="W108:X108"/>
    <mergeCell ref="AB104:AC104"/>
    <mergeCell ref="AD33:AE33"/>
    <mergeCell ref="R57:S57"/>
    <mergeCell ref="F106:H106"/>
    <mergeCell ref="AB79:AC79"/>
    <mergeCell ref="AB54:AC54"/>
    <mergeCell ref="AD79:AE79"/>
    <mergeCell ref="O159:Q160"/>
    <mergeCell ref="AD42:AE42"/>
    <mergeCell ref="C30:C31"/>
    <mergeCell ref="B129:F129"/>
    <mergeCell ref="I103:K103"/>
    <mergeCell ref="AD17:AE17"/>
    <mergeCell ref="Y56:Z56"/>
    <mergeCell ref="T144:V145"/>
    <mergeCell ref="AG16:AH16"/>
    <mergeCell ref="T94:U94"/>
    <mergeCell ref="Y90:Z90"/>
    <mergeCell ref="AD86:AE86"/>
    <mergeCell ref="V3:X3"/>
    <mergeCell ref="AB126:AC126"/>
    <mergeCell ref="AG122:AH122"/>
    <mergeCell ref="AB101:AC101"/>
    <mergeCell ref="AD126:AE126"/>
    <mergeCell ref="W27:X27"/>
    <mergeCell ref="I105:K105"/>
    <mergeCell ref="T31:U31"/>
    <mergeCell ref="Y27:Z27"/>
    <mergeCell ref="AG18:AH18"/>
    <mergeCell ref="I120:K120"/>
    <mergeCell ref="T95:U95"/>
    <mergeCell ref="I101:K101"/>
    <mergeCell ref="Y9:Z9"/>
    <mergeCell ref="T3:U3"/>
    <mergeCell ref="O60:P60"/>
    <mergeCell ref="I116:K116"/>
    <mergeCell ref="I118:K118"/>
    <mergeCell ref="AG86:AH86"/>
    <mergeCell ref="Y64:Z64"/>
    <mergeCell ref="AG48:AH48"/>
    <mergeCell ref="AG125:AH125"/>
    <mergeCell ref="AD116:AE116"/>
    <mergeCell ref="O79:P79"/>
    <mergeCell ref="Y67:AC68"/>
    <mergeCell ref="W70:X70"/>
    <mergeCell ref="AG62:AH62"/>
    <mergeCell ref="G15:I16"/>
    <mergeCell ref="AB91:AC91"/>
    <mergeCell ref="R25:S25"/>
    <mergeCell ref="AB25:AC25"/>
    <mergeCell ref="T25:U25"/>
    <mergeCell ref="W32:X32"/>
    <mergeCell ref="AD97:AH98"/>
    <mergeCell ref="AB84:AC84"/>
    <mergeCell ref="W159:X159"/>
    <mergeCell ref="T92:U92"/>
    <mergeCell ref="Y88:Z88"/>
    <mergeCell ref="Y26:Z26"/>
    <mergeCell ref="B57:F57"/>
    <mergeCell ref="AB22:AC22"/>
    <mergeCell ref="AD124:AE124"/>
    <mergeCell ref="R100:S100"/>
    <mergeCell ref="W96:X96"/>
    <mergeCell ref="AG160:AH160"/>
    <mergeCell ref="W90:X90"/>
    <mergeCell ref="AB86:AC86"/>
    <mergeCell ref="C102:D102"/>
    <mergeCell ref="W130:X130"/>
    <mergeCell ref="O157:S158"/>
    <mergeCell ref="C111:D111"/>
    <mergeCell ref="Y159:AA160"/>
    <mergeCell ref="A26:C27"/>
    <mergeCell ref="B140:F140"/>
    <mergeCell ref="AB144:AC144"/>
    <mergeCell ref="R160:S160"/>
    <mergeCell ref="T89:U89"/>
    <mergeCell ref="D26:E27"/>
    <mergeCell ref="Y60:Z60"/>
    <mergeCell ref="R26:S26"/>
    <mergeCell ref="T5:X6"/>
    <mergeCell ref="AB13:AC13"/>
    <mergeCell ref="M126:N126"/>
    <mergeCell ref="O17:P17"/>
    <mergeCell ref="W77:X77"/>
    <mergeCell ref="AG74:AH74"/>
    <mergeCell ref="R56:S56"/>
    <mergeCell ref="O11:P11"/>
    <mergeCell ref="W204:X204"/>
    <mergeCell ref="AG130:AH130"/>
    <mergeCell ref="O126:P126"/>
    <mergeCell ref="R105:S105"/>
    <mergeCell ref="Y77:Z77"/>
    <mergeCell ref="T105:U105"/>
    <mergeCell ref="O189:Q190"/>
    <mergeCell ref="T56:U56"/>
    <mergeCell ref="R43:S43"/>
    <mergeCell ref="T43:U43"/>
    <mergeCell ref="R120:S120"/>
    <mergeCell ref="AD71:AE71"/>
    <mergeCell ref="R107:S107"/>
    <mergeCell ref="Y172:AC173"/>
    <mergeCell ref="W37:X37"/>
    <mergeCell ref="O111:P111"/>
    <mergeCell ref="T107:U107"/>
    <mergeCell ref="AD58:AE58"/>
    <mergeCell ref="T101:U101"/>
    <mergeCell ref="AB73:AC73"/>
    <mergeCell ref="Y72:Z72"/>
    <mergeCell ref="AG69:AH69"/>
    <mergeCell ref="AD73:AE73"/>
    <mergeCell ref="R59:S59"/>
    <mergeCell ref="W26:X26"/>
    <mergeCell ref="AD103:AE103"/>
    <mergeCell ref="A17:F19"/>
    <mergeCell ref="AD118:AE118"/>
    <mergeCell ref="A7:C8"/>
    <mergeCell ref="R12:S12"/>
    <mergeCell ref="E81:G81"/>
    <mergeCell ref="T12:U12"/>
    <mergeCell ref="O16:P16"/>
    <mergeCell ref="W100:X100"/>
    <mergeCell ref="R175:S175"/>
    <mergeCell ref="T104:U104"/>
    <mergeCell ref="M124:N124"/>
    <mergeCell ref="R54:S54"/>
    <mergeCell ref="R125:S125"/>
    <mergeCell ref="Y112:AC113"/>
    <mergeCell ref="C119:D119"/>
    <mergeCell ref="W115:X115"/>
    <mergeCell ref="R41:S41"/>
    <mergeCell ref="M116:N116"/>
    <mergeCell ref="AB38:AC38"/>
    <mergeCell ref="W42:X42"/>
    <mergeCell ref="R106:S106"/>
    <mergeCell ref="T41:U41"/>
    <mergeCell ref="A20:C21"/>
    <mergeCell ref="B54:F54"/>
    <mergeCell ref="B56:F56"/>
    <mergeCell ref="B43:F43"/>
    <mergeCell ref="R34:S34"/>
    <mergeCell ref="C109:D109"/>
    <mergeCell ref="O108:P108"/>
    <mergeCell ref="W95:X95"/>
    <mergeCell ref="AG2:AH2"/>
    <mergeCell ref="M108:N108"/>
    <mergeCell ref="R104:S104"/>
    <mergeCell ref="AB59:AC59"/>
    <mergeCell ref="T79:U79"/>
    <mergeCell ref="T73:U73"/>
    <mergeCell ref="AB70:AC70"/>
    <mergeCell ref="J15:L16"/>
    <mergeCell ref="B38:F38"/>
    <mergeCell ref="AG53:AH53"/>
    <mergeCell ref="AD57:AE57"/>
    <mergeCell ref="F20:N21"/>
    <mergeCell ref="I97:N98"/>
    <mergeCell ref="B40:F40"/>
    <mergeCell ref="I124:K124"/>
    <mergeCell ref="F22:N23"/>
    <mergeCell ref="AB17:AC17"/>
    <mergeCell ref="AG78:AH78"/>
    <mergeCell ref="M103:N103"/>
    <mergeCell ref="W29:X29"/>
    <mergeCell ref="R93:S93"/>
    <mergeCell ref="Y20:AC21"/>
    <mergeCell ref="AB19:AC19"/>
    <mergeCell ref="M121:N121"/>
    <mergeCell ref="O121:P121"/>
    <mergeCell ref="B41:F41"/>
    <mergeCell ref="AG117:AH117"/>
    <mergeCell ref="O35:S36"/>
    <mergeCell ref="O96:P96"/>
    <mergeCell ref="AG55:AH55"/>
    <mergeCell ref="W87:X87"/>
    <mergeCell ref="B35:F35"/>
    <mergeCell ref="AD204:AF205"/>
    <mergeCell ref="A30:B33"/>
    <mergeCell ref="Y41:Z41"/>
    <mergeCell ref="AD102:AE102"/>
    <mergeCell ref="R9:S9"/>
    <mergeCell ref="T126:U126"/>
    <mergeCell ref="Y122:Z122"/>
    <mergeCell ref="Y43:Z43"/>
    <mergeCell ref="AD39:AE39"/>
    <mergeCell ref="O112:S113"/>
    <mergeCell ref="W10:X10"/>
    <mergeCell ref="AG129:AH129"/>
    <mergeCell ref="AG63:AH63"/>
    <mergeCell ref="R38:S38"/>
    <mergeCell ref="R11:S11"/>
    <mergeCell ref="Y63:Z63"/>
    <mergeCell ref="O10:P10"/>
    <mergeCell ref="W99:X99"/>
    <mergeCell ref="R13:S13"/>
    <mergeCell ref="C126:D126"/>
    <mergeCell ref="F122:H122"/>
    <mergeCell ref="M123:N123"/>
    <mergeCell ref="W74:X74"/>
    <mergeCell ref="Y74:Z74"/>
    <mergeCell ref="M110:N110"/>
    <mergeCell ref="R40:S40"/>
    <mergeCell ref="R15:S15"/>
    <mergeCell ref="C117:D117"/>
    <mergeCell ref="W76:X76"/>
    <mergeCell ref="AB72:AC72"/>
    <mergeCell ref="G19:H19"/>
    <mergeCell ref="AG205:AH205"/>
    <mergeCell ref="AD202:AH203"/>
    <mergeCell ref="F107:H107"/>
    <mergeCell ref="O59:P59"/>
    <mergeCell ref="AG45:AH45"/>
    <mergeCell ref="Y119:Z119"/>
    <mergeCell ref="AG116:AH116"/>
    <mergeCell ref="R91:S91"/>
    <mergeCell ref="AD49:AE49"/>
    <mergeCell ref="R85:S85"/>
    <mergeCell ref="O46:P46"/>
    <mergeCell ref="AG103:AH103"/>
    <mergeCell ref="AB11:AC11"/>
    <mergeCell ref="AD11:AE11"/>
    <mergeCell ref="D22:E23"/>
    <mergeCell ref="T60:U60"/>
    <mergeCell ref="AB57:AC57"/>
    <mergeCell ref="T97:X98"/>
    <mergeCell ref="O174:Q175"/>
    <mergeCell ref="O61:P61"/>
    <mergeCell ref="AG118:AH118"/>
    <mergeCell ref="AG47:AH47"/>
    <mergeCell ref="G32:J33"/>
    <mergeCell ref="R22:S22"/>
    <mergeCell ref="O48:P48"/>
    <mergeCell ref="N11:N12"/>
    <mergeCell ref="AD75:AE75"/>
    <mergeCell ref="AD129:AF130"/>
    <mergeCell ref="I126:K126"/>
    <mergeCell ref="AD144:AF145"/>
    <mergeCell ref="W160:X160"/>
    <mergeCell ref="Y157:AC158"/>
    <mergeCell ref="O127:S128"/>
    <mergeCell ref="Y3:Z3"/>
    <mergeCell ref="AB64:AC64"/>
    <mergeCell ref="T29:U29"/>
    <mergeCell ref="AD64:AE64"/>
    <mergeCell ref="M11:M12"/>
    <mergeCell ref="Y117:Z117"/>
    <mergeCell ref="A9:C10"/>
    <mergeCell ref="Y55:Z55"/>
    <mergeCell ref="R88:S88"/>
    <mergeCell ref="W84:X84"/>
    <mergeCell ref="T58:U58"/>
    <mergeCell ref="G11:I12"/>
    <mergeCell ref="C100:D100"/>
    <mergeCell ref="T54:U54"/>
    <mergeCell ref="A11:C12"/>
    <mergeCell ref="R90:S90"/>
    <mergeCell ref="I123:K123"/>
    <mergeCell ref="AB16:AC16"/>
    <mergeCell ref="I110:K110"/>
    <mergeCell ref="F105:H105"/>
    <mergeCell ref="AB122:AC122"/>
    <mergeCell ref="R27:S27"/>
    <mergeCell ref="AB9:AC9"/>
    <mergeCell ref="Y87:Z87"/>
    <mergeCell ref="Y35:AC36"/>
    <mergeCell ref="F110:H110"/>
    <mergeCell ref="M111:N111"/>
    <mergeCell ref="AB58:AC58"/>
    <mergeCell ref="R28:S28"/>
    <mergeCell ref="W24:X24"/>
    <mergeCell ref="Y24:Z24"/>
    <mergeCell ref="AB110:AC110"/>
    <mergeCell ref="W8:X8"/>
    <mergeCell ref="R72:S72"/>
    <mergeCell ref="O76:P76"/>
    <mergeCell ref="AB125:AC125"/>
    <mergeCell ref="AG121:AH121"/>
    <mergeCell ref="O73:P73"/>
    <mergeCell ref="AD125:AE125"/>
    <mergeCell ref="AD187:AH188"/>
    <mergeCell ref="W73:X73"/>
    <mergeCell ref="T72:U72"/>
    <mergeCell ref="AB69:AC69"/>
    <mergeCell ref="W60:X60"/>
    <mergeCell ref="Y116:Z116"/>
    <mergeCell ref="T159:V160"/>
    <mergeCell ref="AG42:AH42"/>
    <mergeCell ref="R14:S14"/>
    <mergeCell ref="B79:C79"/>
    <mergeCell ref="AB62:AC62"/>
    <mergeCell ref="AD62:AE62"/>
    <mergeCell ref="Y126:Z126"/>
    <mergeCell ref="AG123:AH123"/>
    <mergeCell ref="AD56:AE56"/>
    <mergeCell ref="W53:X53"/>
    <mergeCell ref="T57:U57"/>
    <mergeCell ref="O77:P77"/>
    <mergeCell ref="B136:F136"/>
    <mergeCell ref="AG52:AH52"/>
    <mergeCell ref="W144:X144"/>
    <mergeCell ref="AD142:AH143"/>
    <mergeCell ref="AG144:AH144"/>
    <mergeCell ref="AG119:AH119"/>
    <mergeCell ref="W89:X89"/>
    <mergeCell ref="W205:X205"/>
    <mergeCell ref="AG100:AH100"/>
    <mergeCell ref="AG94:AH94"/>
    <mergeCell ref="B72:F72"/>
    <mergeCell ref="I102:K102"/>
    <mergeCell ref="T33:U33"/>
    <mergeCell ref="AG29:AH29"/>
    <mergeCell ref="W124:X124"/>
    <mergeCell ref="W118:X118"/>
    <mergeCell ref="AB114:AC114"/>
    <mergeCell ref="AG44:AH44"/>
    <mergeCell ref="Y118:Z118"/>
    <mergeCell ref="AB41:AC41"/>
    <mergeCell ref="R19:S19"/>
    <mergeCell ref="W80:X80"/>
    <mergeCell ref="O45:P45"/>
    <mergeCell ref="AG31:AH31"/>
    <mergeCell ref="B70:F70"/>
    <mergeCell ref="AD59:AE59"/>
    <mergeCell ref="W55:X55"/>
    <mergeCell ref="AG108:AH108"/>
    <mergeCell ref="AD34:AE34"/>
    <mergeCell ref="AB99:AC99"/>
    <mergeCell ref="AG95:AH95"/>
    <mergeCell ref="AD28:AE28"/>
    <mergeCell ref="O67:S68"/>
    <mergeCell ref="D20:E21"/>
    <mergeCell ref="R110:S110"/>
    <mergeCell ref="AG32:AH32"/>
    <mergeCell ref="T110:U110"/>
    <mergeCell ref="F117:H117"/>
    <mergeCell ref="O82:S83"/>
    <mergeCell ref="AG189:AH189"/>
    <mergeCell ref="D7:F8"/>
    <mergeCell ref="Y18:Z18"/>
    <mergeCell ref="Y45:Z45"/>
    <mergeCell ref="B133:F133"/>
    <mergeCell ref="AD81:AE81"/>
    <mergeCell ref="D15:F16"/>
    <mergeCell ref="G5:I6"/>
    <mergeCell ref="T50:X51"/>
    <mergeCell ref="Y189:AA190"/>
    <mergeCell ref="R18:S18"/>
    <mergeCell ref="W14:X14"/>
    <mergeCell ref="T142:X143"/>
    <mergeCell ref="I100:K100"/>
    <mergeCell ref="B135:F135"/>
    <mergeCell ref="Y82:AC83"/>
    <mergeCell ref="Y42:Z42"/>
    <mergeCell ref="W78:X78"/>
    <mergeCell ref="F114:H114"/>
    <mergeCell ref="Y103:Z103"/>
    <mergeCell ref="T10:U10"/>
    <mergeCell ref="AD30:AE30"/>
    <mergeCell ref="W7:X7"/>
    <mergeCell ref="AD101:AE101"/>
    <mergeCell ref="Y144:AA145"/>
    <mergeCell ref="AB130:AC130"/>
    <mergeCell ref="M105:N105"/>
    <mergeCell ref="T157:X158"/>
    <mergeCell ref="C123:D123"/>
    <mergeCell ref="F119:H119"/>
    <mergeCell ref="M120:N120"/>
    <mergeCell ref="W71:X71"/>
    <mergeCell ref="Y110:Z110"/>
    <mergeCell ref="AG107:AH107"/>
    <mergeCell ref="AD46:AE46"/>
    <mergeCell ref="AB46:AC46"/>
    <mergeCell ref="AD40:AE40"/>
    <mergeCell ref="O74:P74"/>
    <mergeCell ref="T64:U64"/>
    <mergeCell ref="AB61:AC61"/>
    <mergeCell ref="Y129:AA130"/>
    <mergeCell ref="Y16:Z16"/>
    <mergeCell ref="AG174:AH174"/>
    <mergeCell ref="O55:P55"/>
    <mergeCell ref="AB48:AC48"/>
    <mergeCell ref="AD104:AE104"/>
    <mergeCell ref="O40:P40"/>
    <mergeCell ref="O27:P27"/>
    <mergeCell ref="D13:F14"/>
    <mergeCell ref="C110:D110"/>
    <mergeCell ref="O71:P71"/>
    <mergeCell ref="AG57:AH57"/>
    <mergeCell ref="AD61:AE61"/>
    <mergeCell ref="T172:X173"/>
    <mergeCell ref="W58:X58"/>
    <mergeCell ref="M101:N101"/>
    <mergeCell ref="O58:P58"/>
    <mergeCell ref="AB85:AC85"/>
    <mergeCell ref="AD110:AE110"/>
    <mergeCell ref="Y89:Z89"/>
    <mergeCell ref="E32:F33"/>
    <mergeCell ref="AB60:AC60"/>
    <mergeCell ref="AD60:AE60"/>
    <mergeCell ref="R30:S30"/>
    <mergeCell ref="R92:S92"/>
    <mergeCell ref="Y47:Z47"/>
    <mergeCell ref="I125:K125"/>
    <mergeCell ref="T204:V205"/>
    <mergeCell ref="J7:N8"/>
    <mergeCell ref="AB124:AC124"/>
    <mergeCell ref="C107:D107"/>
    <mergeCell ref="AG54:AH54"/>
    <mergeCell ref="R94:S94"/>
    <mergeCell ref="AB45:AC45"/>
    <mergeCell ref="AG41:AH41"/>
    <mergeCell ref="A15:C16"/>
    <mergeCell ref="F109:H109"/>
    <mergeCell ref="R69:S69"/>
    <mergeCell ref="AG56:AH56"/>
    <mergeCell ref="AB109:AC109"/>
    <mergeCell ref="AG105:AH105"/>
    <mergeCell ref="AB47:AC47"/>
    <mergeCell ref="C121:D121"/>
    <mergeCell ref="AD109:AE109"/>
    <mergeCell ref="W129:X129"/>
    <mergeCell ref="F111:H111"/>
    <mergeCell ref="W63:X63"/>
    <mergeCell ref="W123:X123"/>
    <mergeCell ref="O63:P63"/>
    <mergeCell ref="AB190:AC190"/>
    <mergeCell ref="AG145:AH145"/>
    <mergeCell ref="Y123:Z123"/>
    <mergeCell ref="AG120:AH120"/>
    <mergeCell ref="O124:P124"/>
    <mergeCell ref="T62:U62"/>
    <mergeCell ref="AD50:AH51"/>
  </mergeCells>
  <conditionalFormatting sqref="D5:F8 J11:J12 J17:N18 M11:M12 M101:P110 O9:P18 O24:P33 O39:P48 O54:P63 O71:P80 O116:P125 P7 P22 T9:U18 T39:U48 T54:U63 T71:U80 T86:U95 T101:U110 T116:U125 U7 V3:X3 Y9:Z18 Y39:Y48 Y54:Z63 Y71:Z80 Y86:Z95 Y101:Z110 Y116:Z125 Z7 AA3:AD3 AD9:AE18 AD24:AE33 AD39:AD48 AD54:AE63 AD71:AE80 AD86:AE95 AD101:AE110 AD116:AE125 AE7 AE22">
    <cfRule type="cellIs" dxfId="117" priority="10" operator="notEqual">
      <formula>""</formula>
    </cfRule>
  </conditionalFormatting>
  <conditionalFormatting sqref="P37 P52 U37 U52 Z37 Z52 AE37:AE38 AE52">
    <cfRule type="cellIs" dxfId="116" priority="9" operator="notEqual">
      <formula>""</formula>
    </cfRule>
  </conditionalFormatting>
  <conditionalFormatting sqref="N36:N64 N67:N75">
    <cfRule type="cellIs" dxfId="115" priority="8" operator="notEqual">
      <formula>""</formula>
    </cfRule>
  </conditionalFormatting>
  <conditionalFormatting sqref="P52 P69 U52 U69 U84:U85 Z52 Z69 Z84 AE52 AE69:AE70 AE84">
    <cfRule type="cellIs" dxfId="114" priority="7" operator="notEqual">
      <formula>""</formula>
    </cfRule>
  </conditionalFormatting>
  <conditionalFormatting sqref="C101:D110 C116:D125 E114 F101:K110 I116:K125 P99 P114 U99 U114 Z99 Z114 AE99 AE114">
    <cfRule type="cellIs" dxfId="113" priority="6" operator="notEqual">
      <formula>""</formula>
    </cfRule>
  </conditionalFormatting>
  <conditionalFormatting sqref="O86:O95">
    <cfRule type="cellIs" dxfId="112" priority="5" operator="notEqual">
      <formula>""</formula>
    </cfRule>
  </conditionalFormatting>
  <conditionalFormatting sqref="X85">
    <cfRule type="cellIs" dxfId="111" priority="4" operator="notEqual">
      <formula>""</formula>
    </cfRule>
  </conditionalFormatting>
  <conditionalFormatting sqref="K114">
    <cfRule type="cellIs" dxfId="110" priority="3" operator="notEqual">
      <formula>""</formula>
    </cfRule>
  </conditionalFormatting>
  <conditionalFormatting sqref="P86:P95">
    <cfRule type="cellIs" dxfId="109" priority="2" operator="notEqual">
      <formula>""</formula>
    </cfRule>
  </conditionalFormatting>
  <conditionalFormatting sqref="H81">
    <cfRule type="cellIs" dxfId="108" priority="1" operator="notEqual">
      <formula>""</formula>
    </cfRule>
  </conditionalFormatting>
  <printOptions horizontalCentered="1"/>
  <pageMargins left="0.19685039370078741" right="0.19685039370078741" top="0.19685039370078741" bottom="0.19685039370078741" header="7.874015748031496E-2" footer="7.874015748031496E-2"/>
  <pageSetup paperSize="9" scale="85" orientation="landscape" cellComments="atEnd" r:id="rId1"/>
  <rowBreaks count="1" manualBreakCount="1">
    <brk id="65" max="46"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V75"/>
  <sheetViews>
    <sheetView view="pageBreakPreview" topLeftCell="D1" zoomScale="130" zoomScaleNormal="70" zoomScaleSheetLayoutView="130" workbookViewId="0">
      <selection activeCell="K11" sqref="K11"/>
    </sheetView>
  </sheetViews>
  <sheetFormatPr defaultColWidth="9.140625" defaultRowHeight="12.75"/>
  <cols>
    <col min="1" max="1" width="9.140625" style="71" customWidth="1"/>
    <col min="2" max="2" width="9.140625" style="72" customWidth="1"/>
    <col min="3" max="3" width="20.5703125" style="71" bestFit="1" customWidth="1"/>
    <col min="4" max="4" width="21.140625" style="71" customWidth="1"/>
    <col min="5" max="5" width="26.42578125" style="71" customWidth="1"/>
    <col min="6" max="13" width="9.140625" style="71" customWidth="1"/>
    <col min="14" max="14" width="11.42578125" style="71" bestFit="1" customWidth="1"/>
    <col min="15" max="15" width="10.7109375" style="71" customWidth="1"/>
    <col min="16" max="16" width="10.42578125" style="71" customWidth="1"/>
    <col min="17" max="17" width="12.140625" style="71" bestFit="1" customWidth="1"/>
    <col min="18" max="19" width="9.140625" style="71" customWidth="1"/>
    <col min="20" max="20" width="32.7109375" style="71" customWidth="1"/>
    <col min="21" max="21" width="9.140625" style="71" customWidth="1"/>
    <col min="22" max="16384" width="9.140625" style="71"/>
  </cols>
  <sheetData>
    <row r="1" spans="1:19" ht="25.5" customHeight="1">
      <c r="A1" s="382" t="s">
        <v>150</v>
      </c>
      <c r="B1" s="383"/>
      <c r="C1" s="380"/>
      <c r="D1" s="380"/>
      <c r="E1" s="380"/>
      <c r="F1" s="380"/>
    </row>
    <row r="3" spans="1:19" ht="15">
      <c r="C3" s="73" t="s">
        <v>151</v>
      </c>
      <c r="D3" s="351" t="s">
        <v>152</v>
      </c>
      <c r="E3" s="352"/>
      <c r="F3" s="74" t="s">
        <v>153</v>
      </c>
    </row>
    <row r="4" spans="1:19" ht="15">
      <c r="C4" s="73" t="s">
        <v>154</v>
      </c>
      <c r="D4" s="375" t="s">
        <v>155</v>
      </c>
      <c r="E4" s="352"/>
      <c r="F4" s="74" t="s">
        <v>156</v>
      </c>
    </row>
    <row r="5" spans="1:19" ht="15">
      <c r="C5" s="73" t="s">
        <v>157</v>
      </c>
      <c r="D5" s="351">
        <v>15327881</v>
      </c>
      <c r="E5" s="352"/>
      <c r="F5" s="74" t="s">
        <v>158</v>
      </c>
    </row>
    <row r="6" spans="1:19" ht="21" customHeight="1">
      <c r="C6" s="73" t="s">
        <v>159</v>
      </c>
      <c r="D6" s="351">
        <f>SAMPLING_INSPECTION_EN!D5</f>
        <v>0</v>
      </c>
      <c r="E6" s="352"/>
      <c r="F6" s="74" t="s">
        <v>160</v>
      </c>
    </row>
    <row r="7" spans="1:19" ht="15">
      <c r="C7" s="73" t="s">
        <v>161</v>
      </c>
      <c r="D7" s="371">
        <f>D6</f>
        <v>0</v>
      </c>
      <c r="E7" s="352"/>
      <c r="F7" s="74" t="s">
        <v>162</v>
      </c>
    </row>
    <row r="8" spans="1:19" ht="15">
      <c r="C8" s="73" t="s">
        <v>163</v>
      </c>
      <c r="D8" s="351" t="s">
        <v>164</v>
      </c>
      <c r="E8" s="352"/>
      <c r="F8" s="74"/>
    </row>
    <row r="9" spans="1:19" ht="15">
      <c r="C9" s="73" t="s">
        <v>165</v>
      </c>
      <c r="D9" s="351" t="s">
        <v>166</v>
      </c>
      <c r="E9" s="352"/>
      <c r="F9" s="74"/>
    </row>
    <row r="10" spans="1:19" ht="15">
      <c r="C10" s="73" t="s">
        <v>167</v>
      </c>
      <c r="D10" s="351" t="str">
        <f>"H#"&amp;MID(SAMPLING_INSPECTION_EN!D7,3,2)</f>
        <v>H#</v>
      </c>
      <c r="E10" s="352"/>
      <c r="F10" s="74"/>
      <c r="G10" s="75"/>
    </row>
    <row r="11" spans="1:19" ht="71.25" customHeight="1">
      <c r="C11" s="73" t="s">
        <v>168</v>
      </c>
      <c r="D11" s="362">
        <f>SAMPLING_INSPECTION_EN!J17</f>
        <v>0</v>
      </c>
      <c r="E11" s="352"/>
      <c r="F11" s="74" t="s">
        <v>169</v>
      </c>
      <c r="G11" s="75"/>
    </row>
    <row r="12" spans="1:19" ht="15">
      <c r="C12" s="73" t="s">
        <v>170</v>
      </c>
      <c r="D12" s="351" t="s">
        <v>171</v>
      </c>
      <c r="E12" s="352"/>
      <c r="F12" s="74" t="s">
        <v>172</v>
      </c>
    </row>
    <row r="13" spans="1:19" ht="15">
      <c r="C13" s="73" t="s">
        <v>173</v>
      </c>
      <c r="D13" s="360">
        <v>147840</v>
      </c>
      <c r="E13" s="361"/>
      <c r="F13" s="74" t="s">
        <v>174</v>
      </c>
      <c r="G13" s="75"/>
      <c r="N13" s="71" t="s">
        <v>175</v>
      </c>
    </row>
    <row r="14" spans="1:19" ht="13.5" customHeight="1" thickBot="1">
      <c r="H14" s="74"/>
      <c r="I14" s="74"/>
      <c r="J14" s="74"/>
      <c r="K14" s="74"/>
      <c r="L14" s="74"/>
      <c r="M14" s="74"/>
      <c r="N14" s="74"/>
      <c r="O14" s="74"/>
      <c r="P14" s="74"/>
      <c r="Q14" s="74"/>
      <c r="R14" s="74"/>
      <c r="S14" s="74"/>
    </row>
    <row r="15" spans="1:19" ht="17.25" customHeight="1" thickTop="1" thickBot="1">
      <c r="A15" s="76"/>
      <c r="B15" s="77"/>
      <c r="C15" s="78"/>
      <c r="D15" s="76" t="s">
        <v>176</v>
      </c>
      <c r="E15" s="79"/>
      <c r="F15" s="79"/>
      <c r="G15" s="80"/>
      <c r="H15" s="366" t="s">
        <v>177</v>
      </c>
      <c r="I15" s="367"/>
      <c r="J15" s="367"/>
      <c r="K15" s="367"/>
      <c r="L15" s="367"/>
      <c r="M15" s="367"/>
      <c r="N15" s="368" t="s">
        <v>178</v>
      </c>
      <c r="O15" s="369"/>
      <c r="P15" s="369"/>
      <c r="Q15" s="369"/>
      <c r="R15" s="369"/>
      <c r="S15" s="370"/>
    </row>
    <row r="16" spans="1:19" ht="88.5" customHeight="1" thickTop="1" thickBot="1">
      <c r="A16" s="81" t="s">
        <v>179</v>
      </c>
      <c r="B16" s="82" t="s">
        <v>180</v>
      </c>
      <c r="C16" s="83" t="s">
        <v>181</v>
      </c>
      <c r="D16" s="84" t="s">
        <v>182</v>
      </c>
      <c r="E16" s="85" t="s">
        <v>183</v>
      </c>
      <c r="F16" s="85" t="s">
        <v>184</v>
      </c>
      <c r="G16" s="86" t="s">
        <v>185</v>
      </c>
      <c r="H16" s="84" t="s">
        <v>186</v>
      </c>
      <c r="I16" s="87" t="s">
        <v>187</v>
      </c>
      <c r="J16" s="87" t="s">
        <v>188</v>
      </c>
      <c r="K16" s="87" t="s">
        <v>189</v>
      </c>
      <c r="L16" s="87" t="s">
        <v>190</v>
      </c>
      <c r="M16" s="88" t="s">
        <v>191</v>
      </c>
      <c r="N16" s="89" t="s">
        <v>192</v>
      </c>
      <c r="O16" s="85" t="s">
        <v>193</v>
      </c>
      <c r="P16" s="85" t="s">
        <v>194</v>
      </c>
      <c r="Q16" s="85" t="s">
        <v>195</v>
      </c>
      <c r="R16" s="85" t="s">
        <v>196</v>
      </c>
      <c r="S16" s="86" t="s">
        <v>197</v>
      </c>
    </row>
    <row r="17" spans="1:20" ht="162" customHeight="1" thickTop="1" thickBot="1">
      <c r="A17" s="90">
        <v>1</v>
      </c>
      <c r="B17" s="91"/>
      <c r="C17" s="92"/>
      <c r="D17" s="93" t="s">
        <v>198</v>
      </c>
      <c r="E17" s="94" t="s">
        <v>199</v>
      </c>
      <c r="F17" s="95" t="str">
        <f>IF(S17=0,"yes"," ")</f>
        <v>yes</v>
      </c>
      <c r="G17" s="96" t="s">
        <v>200</v>
      </c>
      <c r="H17" s="93" t="s">
        <v>201</v>
      </c>
      <c r="I17" s="97"/>
      <c r="J17" s="97"/>
      <c r="K17" s="98"/>
      <c r="L17" s="99"/>
      <c r="M17" s="100"/>
      <c r="N17" s="101">
        <v>1</v>
      </c>
      <c r="O17" s="102" t="s">
        <v>24</v>
      </c>
      <c r="P17" s="103" t="s">
        <v>24</v>
      </c>
      <c r="Q17" s="102" t="s">
        <v>24</v>
      </c>
      <c r="R17" s="104" t="s">
        <v>24</v>
      </c>
      <c r="S17" s="105">
        <v>0</v>
      </c>
      <c r="T17" s="106"/>
    </row>
    <row r="18" spans="1:20" ht="82.5" customHeight="1" thickTop="1" thickBot="1">
      <c r="A18" s="90">
        <v>2</v>
      </c>
      <c r="B18" s="91"/>
      <c r="C18" s="92"/>
      <c r="D18" s="93" t="s">
        <v>202</v>
      </c>
      <c r="E18" s="94" t="s">
        <v>203</v>
      </c>
      <c r="F18" s="95" t="str">
        <f t="shared" ref="F18:F28" si="0">IF(S18=0,"yes")</f>
        <v>yes</v>
      </c>
      <c r="G18" s="96" t="s">
        <v>200</v>
      </c>
      <c r="H18" s="93" t="s">
        <v>201</v>
      </c>
      <c r="I18" s="97"/>
      <c r="J18" s="97"/>
      <c r="K18" s="98"/>
      <c r="L18" s="99"/>
      <c r="M18" s="100"/>
      <c r="N18" s="107">
        <v>1</v>
      </c>
      <c r="O18" s="102" t="s">
        <v>24</v>
      </c>
      <c r="P18" s="103" t="s">
        <v>24</v>
      </c>
      <c r="Q18" s="102" t="s">
        <v>24</v>
      </c>
      <c r="R18" s="102" t="s">
        <v>24</v>
      </c>
      <c r="S18" s="108">
        <v>0</v>
      </c>
      <c r="T18" s="106"/>
    </row>
    <row r="19" spans="1:20" ht="48.75" customHeight="1" thickTop="1" thickBot="1">
      <c r="A19" s="90">
        <v>3</v>
      </c>
      <c r="B19" s="91"/>
      <c r="C19" s="92"/>
      <c r="D19" s="93" t="s">
        <v>204</v>
      </c>
      <c r="E19" s="94" t="s">
        <v>205</v>
      </c>
      <c r="F19" s="95" t="str">
        <f t="shared" si="0"/>
        <v>yes</v>
      </c>
      <c r="G19" s="96" t="s">
        <v>200</v>
      </c>
      <c r="H19" s="93" t="s">
        <v>201</v>
      </c>
      <c r="I19" s="97"/>
      <c r="J19" s="97"/>
      <c r="K19" s="98"/>
      <c r="L19" s="99"/>
      <c r="M19" s="100"/>
      <c r="N19" s="101">
        <v>1</v>
      </c>
      <c r="O19" s="102" t="s">
        <v>24</v>
      </c>
      <c r="P19" s="103" t="s">
        <v>24</v>
      </c>
      <c r="Q19" s="102" t="s">
        <v>24</v>
      </c>
      <c r="R19" s="102" t="s">
        <v>24</v>
      </c>
      <c r="S19" s="108">
        <v>0</v>
      </c>
      <c r="T19" s="106"/>
    </row>
    <row r="20" spans="1:20" ht="88.5" customHeight="1" thickTop="1" thickBot="1">
      <c r="A20" s="90">
        <v>4</v>
      </c>
      <c r="B20" s="91" t="s">
        <v>206</v>
      </c>
      <c r="C20" s="92"/>
      <c r="D20" s="93" t="s">
        <v>207</v>
      </c>
      <c r="E20" s="94" t="s">
        <v>208</v>
      </c>
      <c r="F20" s="95" t="str">
        <f t="shared" si="0"/>
        <v>yes</v>
      </c>
      <c r="G20" s="96" t="s">
        <v>200</v>
      </c>
      <c r="H20" s="93" t="s">
        <v>201</v>
      </c>
      <c r="I20" s="97">
        <v>140.30000000000001</v>
      </c>
      <c r="J20" s="97">
        <v>145</v>
      </c>
      <c r="K20" s="98">
        <v>149.69999999999999</v>
      </c>
      <c r="L20" s="99" t="s">
        <v>209</v>
      </c>
      <c r="M20" s="109">
        <v>0.01</v>
      </c>
      <c r="N20" s="101">
        <v>1</v>
      </c>
      <c r="O20" s="110" t="s">
        <v>24</v>
      </c>
      <c r="P20" s="111" t="s">
        <v>24</v>
      </c>
      <c r="Q20" s="110" t="s">
        <v>24</v>
      </c>
      <c r="R20" s="110" t="s">
        <v>24</v>
      </c>
      <c r="S20" s="108">
        <v>0</v>
      </c>
      <c r="T20" s="106"/>
    </row>
    <row r="21" spans="1:20" ht="48.75" customHeight="1" thickTop="1" thickBot="1">
      <c r="A21" s="90">
        <v>5</v>
      </c>
      <c r="B21" s="91" t="s">
        <v>210</v>
      </c>
      <c r="C21" s="92"/>
      <c r="D21" s="93" t="s">
        <v>211</v>
      </c>
      <c r="E21" s="94" t="s">
        <v>212</v>
      </c>
      <c r="F21" s="95" t="str">
        <f t="shared" si="0"/>
        <v>yes</v>
      </c>
      <c r="G21" s="96" t="s">
        <v>200</v>
      </c>
      <c r="H21" s="93" t="s">
        <v>201</v>
      </c>
      <c r="I21" s="97"/>
      <c r="J21" s="97"/>
      <c r="K21" s="98">
        <v>5.0000000000000001E-3</v>
      </c>
      <c r="L21" s="112"/>
      <c r="M21" s="113">
        <v>1E-4</v>
      </c>
      <c r="N21" s="101">
        <v>1</v>
      </c>
      <c r="O21" s="114" t="s">
        <v>24</v>
      </c>
      <c r="P21" s="114" t="s">
        <v>24</v>
      </c>
      <c r="Q21" s="114" t="s">
        <v>24</v>
      </c>
      <c r="R21" s="114" t="s">
        <v>24</v>
      </c>
      <c r="S21" s="108">
        <v>0</v>
      </c>
      <c r="T21" s="106"/>
    </row>
    <row r="22" spans="1:20" ht="92.25" customHeight="1" thickTop="1" thickBot="1">
      <c r="A22" s="90">
        <v>6</v>
      </c>
      <c r="B22" s="91" t="s">
        <v>213</v>
      </c>
      <c r="C22" s="92"/>
      <c r="D22" s="93" t="s">
        <v>214</v>
      </c>
      <c r="E22" s="94" t="s">
        <v>208</v>
      </c>
      <c r="F22" s="95" t="str">
        <f t="shared" si="0"/>
        <v>yes</v>
      </c>
      <c r="G22" s="96" t="s">
        <v>200</v>
      </c>
      <c r="H22" s="93" t="s">
        <v>201</v>
      </c>
      <c r="I22" s="97">
        <v>-2.1</v>
      </c>
      <c r="J22" s="97">
        <v>1.7</v>
      </c>
      <c r="K22" s="98">
        <v>5.5</v>
      </c>
      <c r="L22" s="99" t="s">
        <v>209</v>
      </c>
      <c r="M22" s="115">
        <v>1E-3</v>
      </c>
      <c r="N22" s="101">
        <v>1</v>
      </c>
      <c r="O22" s="111" t="s">
        <v>24</v>
      </c>
      <c r="P22" s="111" t="s">
        <v>24</v>
      </c>
      <c r="Q22" s="111" t="s">
        <v>24</v>
      </c>
      <c r="R22" s="111" t="s">
        <v>24</v>
      </c>
      <c r="S22" s="108">
        <v>0</v>
      </c>
      <c r="T22" s="106"/>
    </row>
    <row r="23" spans="1:20" ht="101.25" customHeight="1" thickTop="1" thickBot="1">
      <c r="A23" s="90">
        <v>7</v>
      </c>
      <c r="B23" s="91" t="s">
        <v>215</v>
      </c>
      <c r="C23" s="92"/>
      <c r="D23" s="93" t="s">
        <v>216</v>
      </c>
      <c r="E23" s="94" t="s">
        <v>208</v>
      </c>
      <c r="F23" s="95" t="str">
        <f t="shared" si="0"/>
        <v>yes</v>
      </c>
      <c r="G23" s="96" t="s">
        <v>200</v>
      </c>
      <c r="H23" s="93" t="s">
        <v>201</v>
      </c>
      <c r="I23" s="97">
        <v>-0.5</v>
      </c>
      <c r="J23" s="116">
        <v>1</v>
      </c>
      <c r="K23" s="98">
        <v>2.5</v>
      </c>
      <c r="L23" s="99" t="s">
        <v>209</v>
      </c>
      <c r="M23" s="115">
        <v>1E-3</v>
      </c>
      <c r="N23" s="101">
        <v>1</v>
      </c>
      <c r="O23" s="111" t="s">
        <v>24</v>
      </c>
      <c r="P23" s="111" t="s">
        <v>24</v>
      </c>
      <c r="Q23" s="111" t="s">
        <v>24</v>
      </c>
      <c r="R23" s="111" t="s">
        <v>24</v>
      </c>
      <c r="S23" s="108">
        <v>0</v>
      </c>
      <c r="T23" s="117"/>
    </row>
    <row r="24" spans="1:20" ht="48.75" customHeight="1" thickTop="1" thickBot="1">
      <c r="A24" s="90">
        <v>8</v>
      </c>
      <c r="B24" s="91" t="s">
        <v>217</v>
      </c>
      <c r="C24" s="92"/>
      <c r="D24" s="93" t="s">
        <v>218</v>
      </c>
      <c r="E24" s="94" t="s">
        <v>212</v>
      </c>
      <c r="F24" s="95" t="str">
        <f t="shared" si="0"/>
        <v>yes</v>
      </c>
      <c r="G24" s="96" t="s">
        <v>200</v>
      </c>
      <c r="H24" s="93" t="s">
        <v>201</v>
      </c>
      <c r="I24" s="97"/>
      <c r="J24" s="97"/>
      <c r="K24" s="98">
        <v>1.4999999999999999E-2</v>
      </c>
      <c r="L24" s="112"/>
      <c r="M24" s="113">
        <v>1E-4</v>
      </c>
      <c r="N24" s="101">
        <v>1</v>
      </c>
      <c r="O24" s="114" t="s">
        <v>24</v>
      </c>
      <c r="P24" s="114" t="s">
        <v>24</v>
      </c>
      <c r="Q24" s="114" t="s">
        <v>24</v>
      </c>
      <c r="R24" s="114" t="s">
        <v>24</v>
      </c>
      <c r="S24" s="108">
        <v>0</v>
      </c>
      <c r="T24" s="106"/>
    </row>
    <row r="25" spans="1:20" ht="39.75" customHeight="1" thickTop="1" thickBot="1">
      <c r="A25" s="90">
        <v>9</v>
      </c>
      <c r="B25" s="91" t="s">
        <v>219</v>
      </c>
      <c r="C25" s="92"/>
      <c r="D25" s="93" t="s">
        <v>220</v>
      </c>
      <c r="E25" s="94" t="s">
        <v>221</v>
      </c>
      <c r="F25" s="95" t="str">
        <f t="shared" si="0"/>
        <v>yes</v>
      </c>
      <c r="G25" s="96" t="s">
        <v>200</v>
      </c>
      <c r="H25" s="93" t="s">
        <v>201</v>
      </c>
      <c r="I25" s="97">
        <v>1.26</v>
      </c>
      <c r="J25" s="116"/>
      <c r="K25" s="98"/>
      <c r="L25" s="99" t="s">
        <v>222</v>
      </c>
      <c r="M25" s="115">
        <v>1E-3</v>
      </c>
      <c r="N25" s="101">
        <v>1</v>
      </c>
      <c r="O25" s="111" t="s">
        <v>24</v>
      </c>
      <c r="P25" s="111" t="s">
        <v>24</v>
      </c>
      <c r="Q25" s="111" t="s">
        <v>24</v>
      </c>
      <c r="R25" s="111" t="s">
        <v>24</v>
      </c>
      <c r="S25" s="108">
        <v>0</v>
      </c>
      <c r="T25" s="106"/>
    </row>
    <row r="26" spans="1:20" ht="81" customHeight="1" thickTop="1" thickBot="1">
      <c r="A26" s="90">
        <v>10</v>
      </c>
      <c r="B26" s="91" t="s">
        <v>223</v>
      </c>
      <c r="C26" s="92"/>
      <c r="D26" s="93" t="s">
        <v>224</v>
      </c>
      <c r="E26" s="94" t="s">
        <v>225</v>
      </c>
      <c r="F26" s="95" t="str">
        <f t="shared" si="0"/>
        <v>yes</v>
      </c>
      <c r="G26" s="96"/>
      <c r="H26" s="93" t="s">
        <v>226</v>
      </c>
      <c r="I26" s="116">
        <v>0.2</v>
      </c>
      <c r="J26" s="97"/>
      <c r="K26" s="98"/>
      <c r="L26" s="99" t="s">
        <v>227</v>
      </c>
      <c r="M26" s="109">
        <v>0.01</v>
      </c>
      <c r="N26" s="107">
        <v>10</v>
      </c>
      <c r="O26" s="118" t="e">
        <f>AVERAGE(SAMPLING_INSPECTION_EN!AD71:AE80)</f>
        <v>#DIV/0!</v>
      </c>
      <c r="P26" s="119" t="e">
        <f>STDEV(SAMPLING_INSPECTION_EN!AD71:AE80)</f>
        <v>#DIV/0!</v>
      </c>
      <c r="Q26" s="120">
        <f>MIN(SAMPLING_INSPECTION_EN!AD71:AE80)</f>
        <v>0</v>
      </c>
      <c r="R26" s="120">
        <f>MAX(SAMPLING_INSPECTION_EN!AD71:AE80)</f>
        <v>0</v>
      </c>
      <c r="S26" s="108">
        <v>0</v>
      </c>
    </row>
    <row r="27" spans="1:20" ht="48.75" customHeight="1" thickTop="1" thickBot="1">
      <c r="A27" s="90">
        <v>11</v>
      </c>
      <c r="B27" s="91" t="s">
        <v>228</v>
      </c>
      <c r="C27" s="92"/>
      <c r="D27" s="93" t="s">
        <v>229</v>
      </c>
      <c r="E27" s="94" t="s">
        <v>212</v>
      </c>
      <c r="F27" s="95" t="str">
        <f t="shared" si="0"/>
        <v>yes</v>
      </c>
      <c r="G27" s="96" t="s">
        <v>200</v>
      </c>
      <c r="H27" s="93" t="s">
        <v>201</v>
      </c>
      <c r="I27" s="97"/>
      <c r="J27" s="97"/>
      <c r="K27" s="98">
        <v>420</v>
      </c>
      <c r="L27" s="99" t="s">
        <v>230</v>
      </c>
      <c r="M27" s="109">
        <v>0.01</v>
      </c>
      <c r="N27" s="101">
        <v>1</v>
      </c>
      <c r="O27" s="110" t="s">
        <v>24</v>
      </c>
      <c r="P27" s="110" t="s">
        <v>24</v>
      </c>
      <c r="Q27" s="110" t="s">
        <v>24</v>
      </c>
      <c r="R27" s="110" t="s">
        <v>24</v>
      </c>
      <c r="S27" s="108">
        <v>0</v>
      </c>
      <c r="T27" s="121"/>
    </row>
    <row r="28" spans="1:20" ht="33" customHeight="1" thickTop="1" thickBot="1">
      <c r="A28" s="90">
        <v>12</v>
      </c>
      <c r="B28" s="91" t="s">
        <v>231</v>
      </c>
      <c r="C28" s="92"/>
      <c r="D28" s="93" t="s">
        <v>232</v>
      </c>
      <c r="E28" s="94" t="s">
        <v>212</v>
      </c>
      <c r="F28" s="95" t="str">
        <f t="shared" si="0"/>
        <v>yes</v>
      </c>
      <c r="G28" s="96" t="s">
        <v>200</v>
      </c>
      <c r="H28" s="93" t="s">
        <v>201</v>
      </c>
      <c r="I28" s="97"/>
      <c r="J28" s="97"/>
      <c r="K28" s="98">
        <v>300</v>
      </c>
      <c r="L28" s="99" t="s">
        <v>233</v>
      </c>
      <c r="M28" s="122">
        <v>0.1</v>
      </c>
      <c r="N28" s="101">
        <v>1</v>
      </c>
      <c r="O28" s="103" t="s">
        <v>24</v>
      </c>
      <c r="P28" s="103" t="s">
        <v>24</v>
      </c>
      <c r="Q28" s="103" t="s">
        <v>24</v>
      </c>
      <c r="R28" s="103" t="s">
        <v>24</v>
      </c>
      <c r="S28" s="108">
        <v>0</v>
      </c>
      <c r="T28" s="121"/>
    </row>
    <row r="29" spans="1:20" ht="107.25" customHeight="1" thickTop="1" thickBot="1">
      <c r="A29" s="90">
        <v>13</v>
      </c>
      <c r="B29" s="91"/>
      <c r="C29" s="92"/>
      <c r="D29" s="93" t="s">
        <v>234</v>
      </c>
      <c r="E29" s="94" t="s">
        <v>235</v>
      </c>
      <c r="F29" s="95"/>
      <c r="G29" s="96" t="s">
        <v>200</v>
      </c>
      <c r="H29" s="93" t="s">
        <v>201</v>
      </c>
      <c r="I29" s="97">
        <v>242</v>
      </c>
      <c r="J29" s="97"/>
      <c r="K29" s="98"/>
      <c r="L29" s="99" t="s">
        <v>236</v>
      </c>
      <c r="M29" s="100">
        <v>1</v>
      </c>
      <c r="N29" s="107">
        <v>10</v>
      </c>
      <c r="O29" s="102" t="s">
        <v>24</v>
      </c>
      <c r="P29" s="103" t="s">
        <v>24</v>
      </c>
      <c r="Q29" s="102" t="s">
        <v>24</v>
      </c>
      <c r="R29" s="102" t="s">
        <v>24</v>
      </c>
      <c r="S29" s="108" t="s">
        <v>24</v>
      </c>
      <c r="T29" s="121"/>
    </row>
    <row r="30" spans="1:20" ht="66.75" customHeight="1" thickTop="1" thickBot="1">
      <c r="A30" s="90">
        <v>14</v>
      </c>
      <c r="B30" s="91" t="s">
        <v>6</v>
      </c>
      <c r="C30" s="92"/>
      <c r="D30" s="93" t="s">
        <v>237</v>
      </c>
      <c r="E30" s="94" t="s">
        <v>238</v>
      </c>
      <c r="F30" s="95" t="str">
        <f t="shared" ref="F30:F38" si="1">IF(S30=0,"yes")</f>
        <v>yes</v>
      </c>
      <c r="G30" s="96"/>
      <c r="H30" s="93" t="s">
        <v>226</v>
      </c>
      <c r="I30" s="97">
        <v>56.6</v>
      </c>
      <c r="J30" s="97">
        <v>56.9</v>
      </c>
      <c r="K30" s="98">
        <v>57.2</v>
      </c>
      <c r="L30" s="99" t="s">
        <v>227</v>
      </c>
      <c r="M30" s="115">
        <v>1E-3</v>
      </c>
      <c r="N30" s="107">
        <v>10</v>
      </c>
      <c r="O30" s="119" t="e">
        <f>AVERAGE(SAMPLING_INSPECTION_EN!AD54:AE63)</f>
        <v>#DIV/0!</v>
      </c>
      <c r="P30" s="123" t="e">
        <f>STDEV(SAMPLING_INSPECTION_EN!AD54:AE63)</f>
        <v>#DIV/0!</v>
      </c>
      <c r="Q30" s="118">
        <f>MIN(SAMPLING_INSPECTION_EN!AD54:AE63)</f>
        <v>0</v>
      </c>
      <c r="R30" s="118">
        <f>MAX(SAMPLING_INSPECTION_EN!AD54:AE63)</f>
        <v>0</v>
      </c>
      <c r="S30" s="108">
        <v>0</v>
      </c>
      <c r="T30" s="106"/>
    </row>
    <row r="31" spans="1:20" ht="120.75" customHeight="1" thickTop="1" thickBot="1">
      <c r="A31" s="90">
        <v>15</v>
      </c>
      <c r="B31" s="91" t="s">
        <v>239</v>
      </c>
      <c r="C31" s="92"/>
      <c r="D31" s="93" t="s">
        <v>240</v>
      </c>
      <c r="E31" s="94" t="s">
        <v>241</v>
      </c>
      <c r="F31" s="95" t="str">
        <f t="shared" si="1"/>
        <v>yes</v>
      </c>
      <c r="G31" s="96"/>
      <c r="H31" s="93" t="s">
        <v>226</v>
      </c>
      <c r="I31" s="97"/>
      <c r="J31" s="97"/>
      <c r="K31" s="124">
        <v>0.25</v>
      </c>
      <c r="L31" s="99"/>
      <c r="M31" s="115">
        <v>1E-3</v>
      </c>
      <c r="N31" s="107">
        <v>10</v>
      </c>
      <c r="O31" s="119" t="e">
        <f>AVERAGE(SAMPLING_INSPECTION_EN!O71:P80)</f>
        <v>#DIV/0!</v>
      </c>
      <c r="P31" s="119" t="e">
        <f>STDEV(SAMPLING_INSPECTION_EN!O71:P80)</f>
        <v>#DIV/0!</v>
      </c>
      <c r="Q31" s="118">
        <f>MIN(SAMPLING_INSPECTION_EN!O71:P80)</f>
        <v>0</v>
      </c>
      <c r="R31" s="118">
        <f>MAX(SAMPLING_INSPECTION_EN!O71:P80)</f>
        <v>0</v>
      </c>
      <c r="S31" s="108">
        <v>0</v>
      </c>
    </row>
    <row r="32" spans="1:20" ht="128.25" customHeight="1" thickTop="1" thickBot="1">
      <c r="A32" s="90">
        <v>16</v>
      </c>
      <c r="B32" s="91" t="s">
        <v>242</v>
      </c>
      <c r="C32" s="92"/>
      <c r="D32" s="93" t="s">
        <v>243</v>
      </c>
      <c r="E32" s="94" t="s">
        <v>241</v>
      </c>
      <c r="F32" s="95" t="str">
        <f t="shared" si="1"/>
        <v>yes</v>
      </c>
      <c r="G32" s="96"/>
      <c r="H32" s="93" t="s">
        <v>226</v>
      </c>
      <c r="I32" s="97"/>
      <c r="J32" s="97"/>
      <c r="K32" s="124">
        <v>0.25</v>
      </c>
      <c r="L32" s="99"/>
      <c r="M32" s="115">
        <v>1E-3</v>
      </c>
      <c r="N32" s="107">
        <v>10</v>
      </c>
      <c r="O32" s="119" t="e">
        <f>AVERAGE(SAMPLING_INSPECTION_EN!T71:U80)</f>
        <v>#DIV/0!</v>
      </c>
      <c r="P32" s="119" t="e">
        <f>STDEV(SAMPLING_INSPECTION_EN!T71:U80)</f>
        <v>#DIV/0!</v>
      </c>
      <c r="Q32" s="118">
        <f>MIN(SAMPLING_INSPECTION_EN!T71:U80)</f>
        <v>0</v>
      </c>
      <c r="R32" s="118">
        <f>MAX(SAMPLING_INSPECTION_EN!T71:U80)</f>
        <v>0</v>
      </c>
      <c r="S32" s="108">
        <v>0</v>
      </c>
    </row>
    <row r="33" spans="1:22" ht="119.25" customHeight="1" thickTop="1" thickBot="1">
      <c r="A33" s="90">
        <v>17</v>
      </c>
      <c r="B33" s="91" t="s">
        <v>244</v>
      </c>
      <c r="C33" s="92"/>
      <c r="D33" s="93" t="s">
        <v>245</v>
      </c>
      <c r="E33" s="94" t="s">
        <v>241</v>
      </c>
      <c r="F33" s="95" t="str">
        <f t="shared" si="1"/>
        <v>yes</v>
      </c>
      <c r="G33" s="96"/>
      <c r="H33" s="93" t="s">
        <v>226</v>
      </c>
      <c r="I33" s="97"/>
      <c r="J33" s="97"/>
      <c r="K33" s="124">
        <v>0.4</v>
      </c>
      <c r="L33" s="99"/>
      <c r="M33" s="115">
        <v>1E-3</v>
      </c>
      <c r="N33" s="107">
        <v>10</v>
      </c>
      <c r="O33" s="119" t="e">
        <f>AVERAGE(SAMPLING_INSPECTION_EN!Y71:Z80)</f>
        <v>#DIV/0!</v>
      </c>
      <c r="P33" s="119" t="e">
        <f>STDEV(SAMPLING_INSPECTION_EN!Y71:Z80)</f>
        <v>#DIV/0!</v>
      </c>
      <c r="Q33" s="118">
        <f>MIN(SAMPLING_INSPECTION_EN!Y71:Z80)</f>
        <v>0</v>
      </c>
      <c r="R33" s="118">
        <f>MAX(SAMPLING_INSPECTION_EN!Y71:Z80)</f>
        <v>0</v>
      </c>
      <c r="S33" s="108">
        <v>0</v>
      </c>
    </row>
    <row r="34" spans="1:22" ht="78" customHeight="1" thickTop="1" thickBot="1">
      <c r="A34" s="90">
        <v>18</v>
      </c>
      <c r="B34" s="91" t="s">
        <v>246</v>
      </c>
      <c r="C34" s="92"/>
      <c r="D34" s="93" t="s">
        <v>247</v>
      </c>
      <c r="E34" s="94" t="s">
        <v>241</v>
      </c>
      <c r="F34" s="95" t="str">
        <f t="shared" si="1"/>
        <v>yes</v>
      </c>
      <c r="G34" s="96"/>
      <c r="H34" s="93" t="s">
        <v>226</v>
      </c>
      <c r="I34" s="97"/>
      <c r="J34" s="97"/>
      <c r="K34" s="125">
        <v>0.2</v>
      </c>
      <c r="L34" s="99"/>
      <c r="M34" s="115">
        <v>1E-3</v>
      </c>
      <c r="N34" s="107">
        <v>10</v>
      </c>
      <c r="O34" s="119" t="e">
        <f>AVERAGE(SAMPLING_INSPECTION_EN!Y86:Z95)</f>
        <v>#DIV/0!</v>
      </c>
      <c r="P34" s="119" t="e">
        <f>STDEV(SAMPLING_INSPECTION_EN!Y86:Z95)</f>
        <v>#DIV/0!</v>
      </c>
      <c r="Q34" s="118">
        <f>MIN(SAMPLING_INSPECTION_EN!Y86:Z95)</f>
        <v>0</v>
      </c>
      <c r="R34" s="118">
        <f>MAX(SAMPLING_INSPECTION_EN!Y86:Z95)</f>
        <v>0</v>
      </c>
      <c r="S34" s="108">
        <v>0</v>
      </c>
    </row>
    <row r="35" spans="1:22" ht="108" customHeight="1" thickTop="1" thickBot="1">
      <c r="A35" s="90">
        <v>19</v>
      </c>
      <c r="B35" s="91" t="s">
        <v>248</v>
      </c>
      <c r="C35" s="92"/>
      <c r="D35" s="93" t="s">
        <v>249</v>
      </c>
      <c r="E35" s="94" t="s">
        <v>208</v>
      </c>
      <c r="F35" s="95" t="str">
        <f t="shared" si="1"/>
        <v>yes</v>
      </c>
      <c r="G35" s="96" t="s">
        <v>200</v>
      </c>
      <c r="H35" s="93" t="s">
        <v>201</v>
      </c>
      <c r="I35" s="97">
        <v>10.23</v>
      </c>
      <c r="J35" s="97">
        <v>11.03</v>
      </c>
      <c r="K35" s="98">
        <v>11.83</v>
      </c>
      <c r="L35" s="99" t="s">
        <v>227</v>
      </c>
      <c r="M35" s="115">
        <v>1E-3</v>
      </c>
      <c r="N35" s="101">
        <v>1</v>
      </c>
      <c r="O35" s="111" t="s">
        <v>24</v>
      </c>
      <c r="P35" s="111" t="s">
        <v>24</v>
      </c>
      <c r="Q35" s="111" t="s">
        <v>24</v>
      </c>
      <c r="R35" s="111" t="s">
        <v>24</v>
      </c>
      <c r="S35" s="108">
        <v>0</v>
      </c>
      <c r="T35" s="106"/>
    </row>
    <row r="36" spans="1:22" ht="111.75" customHeight="1" thickTop="1" thickBot="1">
      <c r="A36" s="90">
        <v>20</v>
      </c>
      <c r="B36" s="91" t="s">
        <v>250</v>
      </c>
      <c r="C36" s="92"/>
      <c r="D36" s="93" t="s">
        <v>251</v>
      </c>
      <c r="E36" s="94" t="s">
        <v>208</v>
      </c>
      <c r="F36" s="95" t="str">
        <f t="shared" si="1"/>
        <v>yes</v>
      </c>
      <c r="G36" s="96" t="s">
        <v>200</v>
      </c>
      <c r="H36" s="93" t="s">
        <v>201</v>
      </c>
      <c r="I36" s="97">
        <v>10.23</v>
      </c>
      <c r="J36" s="97">
        <v>11.03</v>
      </c>
      <c r="K36" s="98">
        <v>11.83</v>
      </c>
      <c r="L36" s="99" t="s">
        <v>227</v>
      </c>
      <c r="M36" s="115">
        <v>1E-3</v>
      </c>
      <c r="N36" s="101">
        <v>1</v>
      </c>
      <c r="O36" s="111" t="s">
        <v>24</v>
      </c>
      <c r="P36" s="111" t="s">
        <v>24</v>
      </c>
      <c r="Q36" s="111" t="s">
        <v>24</v>
      </c>
      <c r="R36" s="111" t="s">
        <v>24</v>
      </c>
      <c r="S36" s="108">
        <v>0</v>
      </c>
      <c r="T36" s="106"/>
    </row>
    <row r="37" spans="1:22" ht="122.25" customHeight="1" thickTop="1" thickBot="1">
      <c r="A37" s="90">
        <v>21</v>
      </c>
      <c r="B37" s="91" t="s">
        <v>252</v>
      </c>
      <c r="C37" s="92"/>
      <c r="D37" s="93" t="s">
        <v>253</v>
      </c>
      <c r="E37" s="94" t="s">
        <v>254</v>
      </c>
      <c r="F37" s="95" t="str">
        <f t="shared" si="1"/>
        <v>yes</v>
      </c>
      <c r="G37" s="96"/>
      <c r="H37" s="93" t="s">
        <v>226</v>
      </c>
      <c r="I37" s="97">
        <v>11.02</v>
      </c>
      <c r="J37" s="97">
        <v>11.63</v>
      </c>
      <c r="K37" s="98">
        <v>12.2</v>
      </c>
      <c r="L37" s="99" t="s">
        <v>227</v>
      </c>
      <c r="M37" s="115">
        <v>1E-3</v>
      </c>
      <c r="N37" s="107">
        <v>10</v>
      </c>
      <c r="O37" s="119" t="e">
        <f>AVERAGE(SAMPLING_INSPECTION_EN!T101:U110)</f>
        <v>#DIV/0!</v>
      </c>
      <c r="P37" s="119" t="e">
        <f>STDEV(SAMPLING_INSPECTION_EN!T101:U110)</f>
        <v>#DIV/0!</v>
      </c>
      <c r="Q37" s="118">
        <f>MIN(SAMPLING_INSPECTION_EN!T101:U110)</f>
        <v>0</v>
      </c>
      <c r="R37" s="118">
        <f>MAX(SAMPLING_INSPECTION_EN!T101:U110)</f>
        <v>0</v>
      </c>
      <c r="S37" s="108">
        <v>0</v>
      </c>
    </row>
    <row r="38" spans="1:22" ht="125.25" customHeight="1" thickTop="1" thickBot="1">
      <c r="A38" s="90">
        <v>22</v>
      </c>
      <c r="B38" s="91" t="s">
        <v>255</v>
      </c>
      <c r="C38" s="92"/>
      <c r="D38" s="93" t="s">
        <v>256</v>
      </c>
      <c r="E38" s="94" t="s">
        <v>254</v>
      </c>
      <c r="F38" s="95" t="str">
        <f t="shared" si="1"/>
        <v>yes</v>
      </c>
      <c r="G38" s="96"/>
      <c r="H38" s="93" t="s">
        <v>226</v>
      </c>
      <c r="I38" s="97">
        <v>11.02</v>
      </c>
      <c r="J38" s="97">
        <v>11.63</v>
      </c>
      <c r="K38" s="98">
        <v>12.2</v>
      </c>
      <c r="L38" s="99" t="s">
        <v>227</v>
      </c>
      <c r="M38" s="115">
        <v>1E-3</v>
      </c>
      <c r="N38" s="107">
        <v>10</v>
      </c>
      <c r="O38" s="119" t="e">
        <f>AVERAGE(SAMPLING_INSPECTION_EN!Y101:Z110)</f>
        <v>#DIV/0!</v>
      </c>
      <c r="P38" s="119" t="e">
        <f>STDEV(SAMPLING_INSPECTION_EN!Y101:Z110)</f>
        <v>#DIV/0!</v>
      </c>
      <c r="Q38" s="118">
        <f>MIN(SAMPLING_INSPECTION_EN!Y101:Z110)</f>
        <v>0</v>
      </c>
      <c r="R38" s="118">
        <f>MAX(SAMPLING_INSPECTION_EN!Y101:Z110)</f>
        <v>0</v>
      </c>
      <c r="S38" s="108">
        <v>0</v>
      </c>
    </row>
    <row r="39" spans="1:22" ht="108" customHeight="1" thickTop="1" thickBot="1">
      <c r="A39" s="90">
        <v>23</v>
      </c>
      <c r="B39" s="91" t="s">
        <v>257</v>
      </c>
      <c r="C39" s="92"/>
      <c r="D39" s="93" t="s">
        <v>258</v>
      </c>
      <c r="E39" s="94" t="s">
        <v>208</v>
      </c>
      <c r="F39" s="95" t="str">
        <f>IF(S40=0,"yes")</f>
        <v>yes</v>
      </c>
      <c r="G39" s="96" t="s">
        <v>200</v>
      </c>
      <c r="H39" s="93" t="s">
        <v>201</v>
      </c>
      <c r="I39" s="97">
        <v>6.08</v>
      </c>
      <c r="J39" s="97">
        <v>6.48</v>
      </c>
      <c r="K39" s="98">
        <v>6.88</v>
      </c>
      <c r="L39" s="99" t="s">
        <v>227</v>
      </c>
      <c r="M39" s="115">
        <v>1E-3</v>
      </c>
      <c r="N39" s="101">
        <v>1</v>
      </c>
      <c r="O39" s="111" t="s">
        <v>24</v>
      </c>
      <c r="P39" s="111" t="s">
        <v>24</v>
      </c>
      <c r="Q39" s="111" t="s">
        <v>24</v>
      </c>
      <c r="R39" s="111" t="s">
        <v>24</v>
      </c>
      <c r="S39" s="108">
        <v>0</v>
      </c>
      <c r="T39" s="126"/>
      <c r="U39" s="126"/>
      <c r="V39" s="127"/>
    </row>
    <row r="40" spans="1:22" ht="105.75" customHeight="1" thickTop="1" thickBot="1">
      <c r="A40" s="90">
        <v>24</v>
      </c>
      <c r="B40" s="91" t="s">
        <v>259</v>
      </c>
      <c r="C40" s="92"/>
      <c r="D40" s="93" t="s">
        <v>260</v>
      </c>
      <c r="E40" s="94" t="s">
        <v>208</v>
      </c>
      <c r="F40" s="95" t="str">
        <f>IF(S39=0,"yes")</f>
        <v>yes</v>
      </c>
      <c r="G40" s="96" t="s">
        <v>200</v>
      </c>
      <c r="H40" s="93" t="s">
        <v>201</v>
      </c>
      <c r="I40" s="97">
        <v>5.93</v>
      </c>
      <c r="J40" s="97">
        <v>6.48</v>
      </c>
      <c r="K40" s="98">
        <v>6.73</v>
      </c>
      <c r="L40" s="99" t="s">
        <v>227</v>
      </c>
      <c r="M40" s="115">
        <v>1E-3</v>
      </c>
      <c r="N40" s="101">
        <v>1</v>
      </c>
      <c r="O40" s="111" t="s">
        <v>24</v>
      </c>
      <c r="P40" s="111" t="s">
        <v>24</v>
      </c>
      <c r="Q40" s="111" t="s">
        <v>24</v>
      </c>
      <c r="R40" s="111" t="s">
        <v>24</v>
      </c>
      <c r="S40" s="108">
        <v>0</v>
      </c>
      <c r="T40" s="106"/>
    </row>
    <row r="41" spans="1:22" ht="102" customHeight="1" thickTop="1" thickBot="1">
      <c r="A41" s="90">
        <v>25</v>
      </c>
      <c r="B41" s="91" t="s">
        <v>261</v>
      </c>
      <c r="C41" s="92"/>
      <c r="D41" s="93" t="s">
        <v>262</v>
      </c>
      <c r="E41" s="94" t="s">
        <v>208</v>
      </c>
      <c r="F41" s="95" t="str">
        <f t="shared" ref="F41:F53" si="2">IF(S41=0,"yes")</f>
        <v>yes</v>
      </c>
      <c r="G41" s="96" t="s">
        <v>200</v>
      </c>
      <c r="H41" s="93" t="s">
        <v>201</v>
      </c>
      <c r="I41" s="97"/>
      <c r="J41" s="97"/>
      <c r="K41" s="124">
        <v>0.5</v>
      </c>
      <c r="L41" s="99"/>
      <c r="M41" s="115">
        <v>1E-3</v>
      </c>
      <c r="N41" s="101">
        <v>1</v>
      </c>
      <c r="O41" s="111" t="s">
        <v>24</v>
      </c>
      <c r="P41" s="111" t="s">
        <v>24</v>
      </c>
      <c r="Q41" s="111" t="s">
        <v>24</v>
      </c>
      <c r="R41" s="111" t="s">
        <v>24</v>
      </c>
      <c r="S41" s="108">
        <v>0</v>
      </c>
      <c r="T41" s="106"/>
    </row>
    <row r="42" spans="1:22" ht="99" customHeight="1" thickTop="1" thickBot="1">
      <c r="A42" s="90">
        <v>26</v>
      </c>
      <c r="B42" s="91" t="s">
        <v>263</v>
      </c>
      <c r="C42" s="92"/>
      <c r="D42" s="93" t="s">
        <v>264</v>
      </c>
      <c r="E42" s="94" t="s">
        <v>208</v>
      </c>
      <c r="F42" s="95" t="str">
        <f t="shared" si="2"/>
        <v>yes</v>
      </c>
      <c r="G42" s="96" t="s">
        <v>200</v>
      </c>
      <c r="H42" s="93" t="s">
        <v>201</v>
      </c>
      <c r="I42" s="97"/>
      <c r="J42" s="97"/>
      <c r="K42" s="124">
        <v>0.4</v>
      </c>
      <c r="L42" s="99"/>
      <c r="M42" s="115">
        <v>1E-3</v>
      </c>
      <c r="N42" s="101">
        <v>1</v>
      </c>
      <c r="O42" s="111" t="s">
        <v>24</v>
      </c>
      <c r="P42" s="111" t="s">
        <v>24</v>
      </c>
      <c r="Q42" s="111" t="s">
        <v>24</v>
      </c>
      <c r="R42" s="111" t="s">
        <v>24</v>
      </c>
      <c r="S42" s="108">
        <v>0</v>
      </c>
      <c r="T42" s="106"/>
    </row>
    <row r="43" spans="1:22" ht="98.25" customHeight="1" thickTop="1" thickBot="1">
      <c r="A43" s="90">
        <v>27</v>
      </c>
      <c r="B43" s="91" t="s">
        <v>265</v>
      </c>
      <c r="C43" s="92"/>
      <c r="D43" s="93" t="s">
        <v>266</v>
      </c>
      <c r="E43" s="94" t="s">
        <v>254</v>
      </c>
      <c r="F43" s="95" t="str">
        <f t="shared" si="2"/>
        <v>yes</v>
      </c>
      <c r="G43" s="96"/>
      <c r="H43" s="93" t="s">
        <v>226</v>
      </c>
      <c r="I43" s="97">
        <v>2.52</v>
      </c>
      <c r="J43" s="97">
        <v>2.5499999999999998</v>
      </c>
      <c r="K43" s="98">
        <v>2.58</v>
      </c>
      <c r="L43" s="99" t="s">
        <v>227</v>
      </c>
      <c r="M43" s="115">
        <v>1E-3</v>
      </c>
      <c r="N43" s="107">
        <v>10</v>
      </c>
      <c r="O43" s="123" t="e">
        <f>AVERAGE(SAMPLING_INSPECTION_EN!AD39:AE48)</f>
        <v>#DIV/0!</v>
      </c>
      <c r="P43" s="123" t="e">
        <f>STDEV(SAMPLING_INSPECTION_EN!AD39:AE48)</f>
        <v>#DIV/0!</v>
      </c>
      <c r="Q43" s="119">
        <f>MIN(SAMPLING_INSPECTION_EN!AD39:AE48)</f>
        <v>0</v>
      </c>
      <c r="R43" s="119">
        <f>MAX(SAMPLING_INSPECTION_EN!AD39:AE48)</f>
        <v>0</v>
      </c>
      <c r="S43" s="108">
        <v>0</v>
      </c>
      <c r="T43" s="106"/>
    </row>
    <row r="44" spans="1:22" ht="105" customHeight="1" thickTop="1" thickBot="1">
      <c r="A44" s="90">
        <v>28</v>
      </c>
      <c r="B44" s="91" t="s">
        <v>267</v>
      </c>
      <c r="C44" s="92"/>
      <c r="D44" s="93" t="s">
        <v>268</v>
      </c>
      <c r="E44" s="94" t="s">
        <v>254</v>
      </c>
      <c r="F44" s="95" t="str">
        <f t="shared" si="2"/>
        <v>yes</v>
      </c>
      <c r="G44" s="96"/>
      <c r="H44" s="93" t="s">
        <v>226</v>
      </c>
      <c r="I44" s="97">
        <v>8.75</v>
      </c>
      <c r="J44" s="97">
        <v>8.85</v>
      </c>
      <c r="K44" s="98">
        <v>8.9499999999999993</v>
      </c>
      <c r="L44" s="99" t="s">
        <v>227</v>
      </c>
      <c r="M44" s="115">
        <v>1E-3</v>
      </c>
      <c r="N44" s="107">
        <v>10</v>
      </c>
      <c r="O44" s="119" t="e">
        <f>AVERAGE(SAMPLING_INSPECTION_EN!Y54:Z63)</f>
        <v>#DIV/0!</v>
      </c>
      <c r="P44" s="119" t="e">
        <f>STDEV(SAMPLING_INSPECTION_EN!Y54:Z63)</f>
        <v>#DIV/0!</v>
      </c>
      <c r="Q44" s="118">
        <f>MIN(SAMPLING_INSPECTION_EN!Y54:Z63)</f>
        <v>0</v>
      </c>
      <c r="R44" s="118">
        <f>MAX(SAMPLING_INSPECTION_EN!Y54:Z63)</f>
        <v>0</v>
      </c>
      <c r="S44" s="108">
        <v>0</v>
      </c>
      <c r="T44" s="106"/>
    </row>
    <row r="45" spans="1:22" ht="101.25" customHeight="1" thickTop="1" thickBot="1">
      <c r="A45" s="90">
        <v>29</v>
      </c>
      <c r="B45" s="91" t="s">
        <v>269</v>
      </c>
      <c r="C45" s="92"/>
      <c r="D45" s="93" t="s">
        <v>270</v>
      </c>
      <c r="E45" s="94" t="s">
        <v>254</v>
      </c>
      <c r="F45" s="95" t="str">
        <f t="shared" si="2"/>
        <v>yes</v>
      </c>
      <c r="G45" s="96"/>
      <c r="H45" s="93" t="s">
        <v>226</v>
      </c>
      <c r="I45" s="97">
        <v>34.1</v>
      </c>
      <c r="J45" s="97">
        <v>34.4</v>
      </c>
      <c r="K45" s="98">
        <v>34.700000000000003</v>
      </c>
      <c r="L45" s="99" t="s">
        <v>227</v>
      </c>
      <c r="M45" s="115">
        <v>1E-3</v>
      </c>
      <c r="N45" s="107">
        <v>10</v>
      </c>
      <c r="O45" s="119" t="e">
        <f>AVERAGE(SAMPLING_INSPECTION_EN!Y39:Z48)</f>
        <v>#DIV/0!</v>
      </c>
      <c r="P45" s="119" t="e">
        <f>STDEV(SAMPLING_INSPECTION_EN!Y39:Z48)</f>
        <v>#DIV/0!</v>
      </c>
      <c r="Q45" s="118">
        <f>MIN(SAMPLING_INSPECTION_EN!Y39:Z48)</f>
        <v>0</v>
      </c>
      <c r="R45" s="118">
        <f>MAX(SAMPLING_INSPECTION_EN!Y39:Z48)</f>
        <v>0</v>
      </c>
      <c r="S45" s="108">
        <v>0</v>
      </c>
    </row>
    <row r="46" spans="1:22" ht="96" customHeight="1" thickTop="1" thickBot="1">
      <c r="A46" s="90">
        <v>30</v>
      </c>
      <c r="B46" s="91"/>
      <c r="C46" s="92"/>
      <c r="D46" s="93" t="s">
        <v>271</v>
      </c>
      <c r="E46" s="94" t="s">
        <v>272</v>
      </c>
      <c r="F46" s="95" t="str">
        <f t="shared" si="2"/>
        <v>yes</v>
      </c>
      <c r="G46" s="96" t="s">
        <v>200</v>
      </c>
      <c r="H46" s="93" t="s">
        <v>201</v>
      </c>
      <c r="I46" s="97"/>
      <c r="J46" s="97"/>
      <c r="K46" s="98"/>
      <c r="L46" s="99"/>
      <c r="M46" s="100"/>
      <c r="N46" s="107">
        <v>10</v>
      </c>
      <c r="O46" s="102" t="s">
        <v>24</v>
      </c>
      <c r="P46" s="103" t="s">
        <v>24</v>
      </c>
      <c r="Q46" s="102" t="s">
        <v>24</v>
      </c>
      <c r="R46" s="102" t="s">
        <v>24</v>
      </c>
      <c r="S46" s="108">
        <v>0</v>
      </c>
      <c r="T46" s="106"/>
    </row>
    <row r="47" spans="1:22" ht="96" customHeight="1" thickTop="1" thickBot="1">
      <c r="A47" s="90">
        <v>31</v>
      </c>
      <c r="B47" s="91"/>
      <c r="C47" s="92"/>
      <c r="D47" s="93" t="s">
        <v>273</v>
      </c>
      <c r="E47" s="94" t="s">
        <v>272</v>
      </c>
      <c r="F47" s="95" t="str">
        <f t="shared" si="2"/>
        <v>yes</v>
      </c>
      <c r="G47" s="96" t="s">
        <v>200</v>
      </c>
      <c r="H47" s="93" t="s">
        <v>201</v>
      </c>
      <c r="I47" s="97"/>
      <c r="J47" s="97"/>
      <c r="K47" s="98"/>
      <c r="L47" s="99"/>
      <c r="M47" s="100"/>
      <c r="N47" s="107">
        <v>10</v>
      </c>
      <c r="O47" s="102" t="s">
        <v>24</v>
      </c>
      <c r="P47" s="103" t="s">
        <v>24</v>
      </c>
      <c r="Q47" s="102" t="s">
        <v>24</v>
      </c>
      <c r="R47" s="102" t="s">
        <v>24</v>
      </c>
      <c r="S47" s="108">
        <v>0</v>
      </c>
      <c r="T47" s="106"/>
    </row>
    <row r="48" spans="1:22" ht="96" customHeight="1" thickTop="1" thickBot="1">
      <c r="A48" s="90">
        <v>32</v>
      </c>
      <c r="B48" s="91"/>
      <c r="C48" s="92"/>
      <c r="D48" s="93" t="s">
        <v>274</v>
      </c>
      <c r="E48" s="94" t="s">
        <v>272</v>
      </c>
      <c r="F48" s="95" t="str">
        <f t="shared" si="2"/>
        <v>yes</v>
      </c>
      <c r="G48" s="96" t="s">
        <v>200</v>
      </c>
      <c r="H48" s="93" t="s">
        <v>201</v>
      </c>
      <c r="I48" s="97"/>
      <c r="J48" s="97"/>
      <c r="K48" s="98"/>
      <c r="L48" s="99"/>
      <c r="M48" s="100"/>
      <c r="N48" s="107">
        <v>10</v>
      </c>
      <c r="O48" s="102" t="s">
        <v>24</v>
      </c>
      <c r="P48" s="103" t="s">
        <v>24</v>
      </c>
      <c r="Q48" s="102" t="s">
        <v>24</v>
      </c>
      <c r="R48" s="102" t="s">
        <v>24</v>
      </c>
      <c r="S48" s="108">
        <v>0</v>
      </c>
      <c r="T48" s="106"/>
    </row>
    <row r="49" spans="1:20" ht="96" customHeight="1" thickTop="1" thickBot="1">
      <c r="A49" s="90">
        <v>33</v>
      </c>
      <c r="B49" s="91"/>
      <c r="C49" s="92"/>
      <c r="D49" s="93" t="s">
        <v>275</v>
      </c>
      <c r="E49" s="94" t="s">
        <v>272</v>
      </c>
      <c r="F49" s="95" t="str">
        <f t="shared" si="2"/>
        <v>yes</v>
      </c>
      <c r="G49" s="96" t="s">
        <v>200</v>
      </c>
      <c r="H49" s="93" t="s">
        <v>201</v>
      </c>
      <c r="I49" s="97"/>
      <c r="J49" s="97"/>
      <c r="K49" s="98"/>
      <c r="L49" s="99"/>
      <c r="M49" s="100"/>
      <c r="N49" s="107">
        <v>10</v>
      </c>
      <c r="O49" s="102" t="s">
        <v>24</v>
      </c>
      <c r="P49" s="103" t="s">
        <v>24</v>
      </c>
      <c r="Q49" s="102" t="s">
        <v>24</v>
      </c>
      <c r="R49" s="102" t="s">
        <v>24</v>
      </c>
      <c r="S49" s="108">
        <v>0</v>
      </c>
      <c r="T49" s="106"/>
    </row>
    <row r="50" spans="1:20" ht="129.75" customHeight="1" thickTop="1" thickBot="1">
      <c r="A50" s="90">
        <v>34</v>
      </c>
      <c r="B50" s="91"/>
      <c r="C50" s="92"/>
      <c r="D50" s="93" t="s">
        <v>276</v>
      </c>
      <c r="E50" s="94" t="s">
        <v>254</v>
      </c>
      <c r="F50" s="95" t="str">
        <f t="shared" si="2"/>
        <v>yes</v>
      </c>
      <c r="G50" s="96" t="s">
        <v>200</v>
      </c>
      <c r="H50" s="93" t="s">
        <v>201</v>
      </c>
      <c r="I50" s="97">
        <v>7.49</v>
      </c>
      <c r="J50" s="97">
        <v>7.52</v>
      </c>
      <c r="K50" s="98">
        <v>7.55</v>
      </c>
      <c r="L50" s="99" t="s">
        <v>227</v>
      </c>
      <c r="M50" s="115">
        <v>1E-3</v>
      </c>
      <c r="N50" s="107">
        <v>10</v>
      </c>
      <c r="O50" s="102" t="s">
        <v>24</v>
      </c>
      <c r="P50" s="103" t="s">
        <v>24</v>
      </c>
      <c r="Q50" s="102" t="s">
        <v>24</v>
      </c>
      <c r="R50" s="102" t="s">
        <v>24</v>
      </c>
      <c r="S50" s="108">
        <v>0</v>
      </c>
      <c r="T50" s="106"/>
    </row>
    <row r="51" spans="1:20" ht="129.75" customHeight="1" thickTop="1" thickBot="1">
      <c r="A51" s="90">
        <v>35</v>
      </c>
      <c r="B51" s="91"/>
      <c r="C51" s="92"/>
      <c r="D51" s="93" t="s">
        <v>277</v>
      </c>
      <c r="E51" s="94" t="s">
        <v>254</v>
      </c>
      <c r="F51" s="95" t="str">
        <f t="shared" si="2"/>
        <v>yes</v>
      </c>
      <c r="G51" s="96"/>
      <c r="H51" s="93" t="s">
        <v>201</v>
      </c>
      <c r="I51" s="97">
        <v>-0.8</v>
      </c>
      <c r="J51" s="97">
        <v>0</v>
      </c>
      <c r="K51" s="98">
        <v>0.8</v>
      </c>
      <c r="L51" s="99" t="s">
        <v>209</v>
      </c>
      <c r="M51" s="122">
        <v>0.1</v>
      </c>
      <c r="N51" s="107">
        <v>10</v>
      </c>
      <c r="O51" s="118" t="e">
        <f>AVERAGE(SAMPLING_INSPECTION_EN!Y24:Z33)</f>
        <v>#DIV/0!</v>
      </c>
      <c r="P51" s="119" t="e">
        <f>STDEV(SAMPLING_INSPECTION_EN!Y24:Z33)</f>
        <v>#DIV/0!</v>
      </c>
      <c r="Q51" s="120">
        <f>MIN(SAMPLING_INSPECTION_EN!Y24:Z33)</f>
        <v>0</v>
      </c>
      <c r="R51" s="120">
        <f>MAX(SAMPLING_INSPECTION_EN!Y24:Z33)</f>
        <v>0</v>
      </c>
      <c r="S51" s="108">
        <v>0</v>
      </c>
      <c r="T51" s="106"/>
    </row>
    <row r="52" spans="1:20" ht="129.75" customHeight="1" thickTop="1" thickBot="1">
      <c r="A52" s="90">
        <v>36</v>
      </c>
      <c r="B52" s="91"/>
      <c r="C52" s="92"/>
      <c r="D52" s="93" t="s">
        <v>278</v>
      </c>
      <c r="E52" s="94" t="s">
        <v>254</v>
      </c>
      <c r="F52" s="95" t="str">
        <f t="shared" si="2"/>
        <v>yes</v>
      </c>
      <c r="G52" s="96"/>
      <c r="H52" s="93" t="s">
        <v>201</v>
      </c>
      <c r="I52" s="97">
        <v>-1.1000000000000001</v>
      </c>
      <c r="J52" s="97">
        <v>0</v>
      </c>
      <c r="K52" s="98">
        <v>1.1000000000000001</v>
      </c>
      <c r="L52" s="99" t="s">
        <v>209</v>
      </c>
      <c r="M52" s="122">
        <v>0.1</v>
      </c>
      <c r="N52" s="107">
        <v>10</v>
      </c>
      <c r="O52" s="118" t="e">
        <f>AVERAGE(SAMPLING_INSPECTION_EN!T24:U33)</f>
        <v>#DIV/0!</v>
      </c>
      <c r="P52" s="118" t="e">
        <f>STDEV(SAMPLING_INSPECTION_EN!T24:U33)</f>
        <v>#DIV/0!</v>
      </c>
      <c r="Q52" s="120">
        <f>MIN(SAMPLING_INSPECTION_EN!T24:U33)</f>
        <v>0</v>
      </c>
      <c r="R52" s="120">
        <f>MAX(SAMPLING_INSPECTION_EN!T24:U33)</f>
        <v>0</v>
      </c>
      <c r="S52" s="108">
        <v>0</v>
      </c>
      <c r="T52" s="106"/>
    </row>
    <row r="53" spans="1:20" ht="129.75" customHeight="1" thickTop="1" thickBot="1">
      <c r="A53" s="90">
        <v>37</v>
      </c>
      <c r="B53" s="91"/>
      <c r="C53" s="92"/>
      <c r="D53" s="93" t="s">
        <v>279</v>
      </c>
      <c r="E53" s="94" t="s">
        <v>280</v>
      </c>
      <c r="F53" s="95" t="str">
        <f t="shared" si="2"/>
        <v>yes</v>
      </c>
      <c r="G53" s="96"/>
      <c r="H53" s="93" t="s">
        <v>201</v>
      </c>
      <c r="I53" s="97">
        <v>4</v>
      </c>
      <c r="J53" s="97">
        <v>5</v>
      </c>
      <c r="K53" s="98" t="s">
        <v>24</v>
      </c>
      <c r="L53" s="99" t="s">
        <v>281</v>
      </c>
      <c r="M53" s="100">
        <v>1</v>
      </c>
      <c r="N53" s="107">
        <v>5</v>
      </c>
      <c r="O53" s="128" t="s">
        <v>24</v>
      </c>
      <c r="P53" s="128" t="s">
        <v>24</v>
      </c>
      <c r="Q53" s="129">
        <f>MIN(SAMPLING_INSPECTION_EN!O86:P95)</f>
        <v>0</v>
      </c>
      <c r="R53" s="129">
        <f>IF(COUNTA(SAMPLING_INSPECTION_EN!O86:O95)&gt;0,"≥" &amp; MAX(SAMPLING_INSPECTION_EN!P86:P95), MAX(SAMPLING_INSPECTION_EN!P86:P95))</f>
        <v>0</v>
      </c>
      <c r="S53" s="108">
        <v>0</v>
      </c>
      <c r="T53" s="106"/>
    </row>
    <row r="54" spans="1:20" ht="16.5" customHeight="1" thickTop="1">
      <c r="D54" s="127"/>
      <c r="E54" s="127"/>
      <c r="F54" s="130"/>
      <c r="G54" s="131"/>
      <c r="H54" s="132"/>
      <c r="I54" s="132"/>
      <c r="J54" s="133"/>
      <c r="K54" s="132"/>
      <c r="L54" s="132"/>
      <c r="M54" s="134"/>
      <c r="N54" s="135"/>
    </row>
    <row r="55" spans="1:20" ht="16.5" customHeight="1" thickBot="1">
      <c r="A55" s="136"/>
      <c r="B55" s="137"/>
      <c r="C55" s="138" t="s">
        <v>282</v>
      </c>
      <c r="D55" s="139"/>
      <c r="F55" s="139"/>
      <c r="I55" s="140"/>
      <c r="J55" s="141"/>
      <c r="K55" s="140"/>
      <c r="L55" s="140"/>
    </row>
    <row r="56" spans="1:20" ht="13.5" customHeight="1" thickTop="1">
      <c r="A56" s="142"/>
      <c r="B56" s="143"/>
      <c r="C56" s="363"/>
      <c r="D56" s="364"/>
      <c r="E56" s="364"/>
      <c r="F56" s="364"/>
      <c r="G56" s="365"/>
      <c r="I56" s="140"/>
      <c r="J56" s="141"/>
      <c r="K56" s="140"/>
      <c r="L56" s="140"/>
    </row>
    <row r="57" spans="1:20" ht="15">
      <c r="A57" s="142"/>
      <c r="B57" s="143"/>
      <c r="C57" s="353"/>
      <c r="D57" s="324"/>
      <c r="E57" s="324"/>
      <c r="F57" s="324"/>
      <c r="G57" s="354"/>
      <c r="I57" s="140"/>
      <c r="J57" s="141"/>
      <c r="K57" s="140"/>
      <c r="L57" s="140"/>
    </row>
    <row r="58" spans="1:20" ht="15">
      <c r="A58" s="142"/>
      <c r="B58" s="143"/>
      <c r="C58" s="353"/>
      <c r="D58" s="324"/>
      <c r="E58" s="324"/>
      <c r="F58" s="324"/>
      <c r="G58" s="354"/>
      <c r="I58" s="140"/>
      <c r="J58" s="141"/>
      <c r="K58" s="140"/>
      <c r="L58" s="140"/>
    </row>
    <row r="59" spans="1:20" ht="15">
      <c r="A59" s="142"/>
      <c r="B59" s="143"/>
      <c r="C59" s="353"/>
      <c r="D59" s="324"/>
      <c r="E59" s="324"/>
      <c r="F59" s="324"/>
      <c r="G59" s="354"/>
      <c r="I59" s="140"/>
      <c r="J59" s="141"/>
      <c r="K59" s="140"/>
      <c r="L59" s="140"/>
    </row>
    <row r="60" spans="1:20" ht="13.5" customHeight="1" thickBot="1">
      <c r="A60" s="142"/>
      <c r="B60" s="143"/>
      <c r="C60" s="372"/>
      <c r="D60" s="373"/>
      <c r="E60" s="373"/>
      <c r="F60" s="373"/>
      <c r="G60" s="374"/>
      <c r="I60" s="140"/>
      <c r="J60" s="141"/>
      <c r="K60" s="140"/>
      <c r="L60" s="140"/>
    </row>
    <row r="61" spans="1:20" ht="13.5" customHeight="1" thickTop="1">
      <c r="A61" s="142"/>
      <c r="B61" s="143"/>
      <c r="C61" s="190"/>
      <c r="D61" s="190"/>
      <c r="E61" s="190"/>
      <c r="F61" s="190"/>
      <c r="G61" s="190"/>
      <c r="I61" s="140"/>
      <c r="J61" s="141"/>
      <c r="K61" s="140"/>
      <c r="L61" s="140"/>
    </row>
    <row r="62" spans="1:20" ht="16.5" customHeight="1" thickBot="1">
      <c r="A62" s="142"/>
      <c r="B62" s="143"/>
      <c r="C62" s="138" t="s">
        <v>283</v>
      </c>
      <c r="D62" s="190"/>
      <c r="E62" s="190"/>
      <c r="F62" s="190"/>
      <c r="G62" s="190"/>
      <c r="I62" s="140"/>
      <c r="J62" s="141"/>
      <c r="K62" s="140"/>
      <c r="L62" s="140"/>
    </row>
    <row r="63" spans="1:20" ht="14.25" customHeight="1" thickTop="1" thickBot="1">
      <c r="A63" s="142"/>
      <c r="B63" s="143"/>
      <c r="C63" s="144"/>
      <c r="D63" s="145" t="s">
        <v>284</v>
      </c>
      <c r="E63" s="344"/>
      <c r="F63" s="345"/>
      <c r="G63" s="346"/>
      <c r="I63" s="140"/>
      <c r="J63" s="141"/>
      <c r="K63" s="140"/>
      <c r="L63" s="140"/>
    </row>
    <row r="64" spans="1:20" ht="13.5" customHeight="1" thickTop="1">
      <c r="A64" s="142"/>
      <c r="B64" s="143"/>
      <c r="C64" s="190"/>
      <c r="D64" s="190"/>
      <c r="E64" s="190"/>
      <c r="F64" s="190"/>
      <c r="G64" s="190"/>
      <c r="I64" s="140"/>
      <c r="J64" s="141"/>
      <c r="K64" s="140"/>
      <c r="L64" s="140"/>
    </row>
    <row r="65" spans="1:12" ht="16.5" customHeight="1" thickBot="1">
      <c r="C65" s="358" t="s">
        <v>285</v>
      </c>
      <c r="D65" s="359"/>
      <c r="E65" s="359"/>
      <c r="F65" s="359"/>
      <c r="G65" s="359"/>
      <c r="I65" s="140"/>
      <c r="J65" s="141"/>
      <c r="K65" s="140"/>
      <c r="L65" s="140"/>
    </row>
    <row r="66" spans="1:12" ht="13.5" customHeight="1" thickTop="1">
      <c r="A66" s="136"/>
      <c r="B66" s="137"/>
      <c r="C66" s="384" t="s">
        <v>286</v>
      </c>
      <c r="D66" s="364"/>
      <c r="E66" s="364"/>
      <c r="F66" s="364"/>
      <c r="G66" s="365"/>
      <c r="I66" s="140"/>
      <c r="J66" s="141"/>
      <c r="K66" s="140"/>
      <c r="L66" s="140"/>
    </row>
    <row r="67" spans="1:12" ht="15">
      <c r="A67" s="136"/>
      <c r="B67" s="137"/>
      <c r="C67" s="379" t="s">
        <v>287</v>
      </c>
      <c r="D67" s="380"/>
      <c r="E67" s="380"/>
      <c r="F67" s="380"/>
      <c r="G67" s="381"/>
      <c r="I67" s="140"/>
      <c r="J67" s="141"/>
      <c r="K67" s="140"/>
      <c r="L67" s="140"/>
    </row>
    <row r="68" spans="1:12" ht="15">
      <c r="C68" s="347"/>
      <c r="D68" s="201"/>
      <c r="E68" s="201"/>
      <c r="F68" s="201"/>
      <c r="G68" s="348"/>
      <c r="I68" s="140"/>
      <c r="J68" s="141"/>
      <c r="K68" s="140"/>
      <c r="L68" s="140"/>
    </row>
    <row r="69" spans="1:12" ht="13.5" customHeight="1" thickBot="1">
      <c r="C69" s="386" t="s">
        <v>288</v>
      </c>
      <c r="D69" s="356"/>
      <c r="E69" s="356"/>
      <c r="F69" s="356"/>
      <c r="G69" s="357"/>
      <c r="I69" s="140"/>
      <c r="J69" s="141"/>
      <c r="K69" s="140"/>
      <c r="L69" s="140"/>
    </row>
    <row r="70" spans="1:12" ht="13.5" customHeight="1" thickTop="1">
      <c r="C70" s="146" t="s">
        <v>289</v>
      </c>
      <c r="D70" s="376" t="s">
        <v>290</v>
      </c>
      <c r="E70" s="377"/>
      <c r="F70" s="377"/>
      <c r="G70" s="378"/>
      <c r="I70" s="140"/>
      <c r="J70" s="141"/>
      <c r="K70" s="140"/>
      <c r="L70" s="140"/>
    </row>
    <row r="71" spans="1:12" ht="15">
      <c r="C71" s="147" t="s">
        <v>291</v>
      </c>
      <c r="D71" s="349"/>
      <c r="E71" s="285"/>
      <c r="F71" s="285"/>
      <c r="G71" s="350"/>
      <c r="I71" s="140"/>
      <c r="J71" s="141"/>
      <c r="K71" s="140"/>
      <c r="L71" s="140"/>
    </row>
    <row r="72" spans="1:12" ht="15">
      <c r="C72" s="147" t="s">
        <v>292</v>
      </c>
      <c r="D72" s="385" t="s">
        <v>24</v>
      </c>
      <c r="E72" s="285"/>
      <c r="F72" s="285"/>
      <c r="G72" s="350"/>
      <c r="I72" s="140"/>
      <c r="J72" s="141"/>
      <c r="K72" s="140"/>
      <c r="L72" s="140"/>
    </row>
    <row r="73" spans="1:12" ht="13.5" customHeight="1" thickBot="1">
      <c r="C73" s="148" t="s">
        <v>293</v>
      </c>
      <c r="D73" s="355" t="s">
        <v>294</v>
      </c>
      <c r="E73" s="356"/>
      <c r="F73" s="356"/>
      <c r="G73" s="357"/>
      <c r="I73" s="140"/>
      <c r="J73" s="141"/>
      <c r="K73" s="140"/>
      <c r="L73" s="140"/>
    </row>
    <row r="74" spans="1:12" ht="13.5" customHeight="1" thickTop="1">
      <c r="I74" s="140"/>
      <c r="J74" s="141"/>
      <c r="K74" s="140"/>
      <c r="L74" s="140"/>
    </row>
    <row r="75" spans="1:12">
      <c r="C75" s="149" t="s">
        <v>295</v>
      </c>
      <c r="D75" s="150" t="s">
        <v>296</v>
      </c>
    </row>
  </sheetData>
  <sheetProtection algorithmName="SHA-512" hashValue="NxmZhCxDGmpLHVVkfLHK9Gpo4HcDIoBm4NtXuknrmDJgs5Uv/j7o9jUnp03NztuVr8FYVoaCgBANISUg2kBUig==" saltValue="uTGrd2Rf2XZ+ab8hg8WpKw==" spinCount="100000" sheet="1" objects="1" scenarios="1"/>
  <autoFilter ref="A16:S50" xr:uid="{00000000-0009-0000-0000-000001000000}"/>
  <mergeCells count="29">
    <mergeCell ref="A1:F1"/>
    <mergeCell ref="D5:E5"/>
    <mergeCell ref="C66:G66"/>
    <mergeCell ref="D72:G72"/>
    <mergeCell ref="C57:G57"/>
    <mergeCell ref="C69:G69"/>
    <mergeCell ref="D3:E3"/>
    <mergeCell ref="D12:E12"/>
    <mergeCell ref="D8:E8"/>
    <mergeCell ref="D70:G70"/>
    <mergeCell ref="C67:G67"/>
    <mergeCell ref="H15:M15"/>
    <mergeCell ref="N15:S15"/>
    <mergeCell ref="D7:E7"/>
    <mergeCell ref="C60:G60"/>
    <mergeCell ref="D4:E4"/>
    <mergeCell ref="D9:E9"/>
    <mergeCell ref="D73:G73"/>
    <mergeCell ref="D6:E6"/>
    <mergeCell ref="C65:G65"/>
    <mergeCell ref="D13:E13"/>
    <mergeCell ref="D11:E11"/>
    <mergeCell ref="C56:G56"/>
    <mergeCell ref="C59:G59"/>
    <mergeCell ref="E63:G63"/>
    <mergeCell ref="C68:G68"/>
    <mergeCell ref="D71:G71"/>
    <mergeCell ref="D10:E10"/>
    <mergeCell ref="C58:G58"/>
  </mergeCells>
  <conditionalFormatting sqref="F15:F18 F54:F74">
    <cfRule type="cellIs" dxfId="107" priority="106" stopIfTrue="1" operator="equal">
      <formula>"Yes"</formula>
    </cfRule>
    <cfRule type="cellIs" dxfId="106" priority="107" stopIfTrue="1" operator="equal">
      <formula>"Yes*"</formula>
    </cfRule>
    <cfRule type="cellIs" dxfId="105" priority="108" stopIfTrue="1" operator="equal">
      <formula>"No"</formula>
    </cfRule>
  </conditionalFormatting>
  <conditionalFormatting sqref="F1">
    <cfRule type="cellIs" dxfId="104" priority="103" stopIfTrue="1" operator="equal">
      <formula>"Yes"</formula>
    </cfRule>
    <cfRule type="cellIs" dxfId="103" priority="104" stopIfTrue="1" operator="equal">
      <formula>"Yes*"</formula>
    </cfRule>
    <cfRule type="cellIs" dxfId="102" priority="105" stopIfTrue="1" operator="equal">
      <formula>"No"</formula>
    </cfRule>
  </conditionalFormatting>
  <conditionalFormatting sqref="F19">
    <cfRule type="cellIs" dxfId="101" priority="100" stopIfTrue="1" operator="equal">
      <formula>"Yes"</formula>
    </cfRule>
    <cfRule type="cellIs" dxfId="100" priority="101" stopIfTrue="1" operator="equal">
      <formula>"Yes*"</formula>
    </cfRule>
    <cfRule type="cellIs" dxfId="99" priority="102" stopIfTrue="1" operator="equal">
      <formula>"No"</formula>
    </cfRule>
  </conditionalFormatting>
  <conditionalFormatting sqref="F20">
    <cfRule type="cellIs" dxfId="98" priority="97" stopIfTrue="1" operator="equal">
      <formula>"Yes"</formula>
    </cfRule>
    <cfRule type="cellIs" dxfId="97" priority="98" stopIfTrue="1" operator="equal">
      <formula>"Yes*"</formula>
    </cfRule>
    <cfRule type="cellIs" dxfId="96" priority="99" stopIfTrue="1" operator="equal">
      <formula>"No"</formula>
    </cfRule>
  </conditionalFormatting>
  <conditionalFormatting sqref="F21">
    <cfRule type="cellIs" dxfId="95" priority="94" stopIfTrue="1" operator="equal">
      <formula>"Yes"</formula>
    </cfRule>
    <cfRule type="cellIs" dxfId="94" priority="95" stopIfTrue="1" operator="equal">
      <formula>"Yes*"</formula>
    </cfRule>
    <cfRule type="cellIs" dxfId="93" priority="96" stopIfTrue="1" operator="equal">
      <formula>"No"</formula>
    </cfRule>
  </conditionalFormatting>
  <conditionalFormatting sqref="F22">
    <cfRule type="cellIs" dxfId="92" priority="91" stopIfTrue="1" operator="equal">
      <formula>"Yes"</formula>
    </cfRule>
    <cfRule type="cellIs" dxfId="91" priority="92" stopIfTrue="1" operator="equal">
      <formula>"Yes*"</formula>
    </cfRule>
    <cfRule type="cellIs" dxfId="90" priority="93" stopIfTrue="1" operator="equal">
      <formula>"No"</formula>
    </cfRule>
  </conditionalFormatting>
  <conditionalFormatting sqref="F23">
    <cfRule type="cellIs" dxfId="89" priority="88" stopIfTrue="1" operator="equal">
      <formula>"Yes"</formula>
    </cfRule>
    <cfRule type="cellIs" dxfId="88" priority="89" stopIfTrue="1" operator="equal">
      <formula>"Yes*"</formula>
    </cfRule>
    <cfRule type="cellIs" dxfId="87" priority="90" stopIfTrue="1" operator="equal">
      <formula>"No"</formula>
    </cfRule>
  </conditionalFormatting>
  <conditionalFormatting sqref="F24">
    <cfRule type="cellIs" dxfId="86" priority="85" stopIfTrue="1" operator="equal">
      <formula>"Yes"</formula>
    </cfRule>
    <cfRule type="cellIs" dxfId="85" priority="86" stopIfTrue="1" operator="equal">
      <formula>"Yes*"</formula>
    </cfRule>
    <cfRule type="cellIs" dxfId="84" priority="87" stopIfTrue="1" operator="equal">
      <formula>"No"</formula>
    </cfRule>
  </conditionalFormatting>
  <conditionalFormatting sqref="F25">
    <cfRule type="cellIs" dxfId="83" priority="82" stopIfTrue="1" operator="equal">
      <formula>"Yes"</formula>
    </cfRule>
    <cfRule type="cellIs" dxfId="82" priority="83" stopIfTrue="1" operator="equal">
      <formula>"Yes*"</formula>
    </cfRule>
    <cfRule type="cellIs" dxfId="81" priority="84" stopIfTrue="1" operator="equal">
      <formula>"No"</formula>
    </cfRule>
  </conditionalFormatting>
  <conditionalFormatting sqref="F26">
    <cfRule type="cellIs" dxfId="80" priority="79" stopIfTrue="1" operator="equal">
      <formula>"Yes"</formula>
    </cfRule>
    <cfRule type="cellIs" dxfId="79" priority="80" stopIfTrue="1" operator="equal">
      <formula>"Yes*"</formula>
    </cfRule>
    <cfRule type="cellIs" dxfId="78" priority="81" stopIfTrue="1" operator="equal">
      <formula>"No"</formula>
    </cfRule>
  </conditionalFormatting>
  <conditionalFormatting sqref="F27">
    <cfRule type="cellIs" dxfId="77" priority="76" stopIfTrue="1" operator="equal">
      <formula>"Yes"</formula>
    </cfRule>
    <cfRule type="cellIs" dxfId="76" priority="77" stopIfTrue="1" operator="equal">
      <formula>"Yes*"</formula>
    </cfRule>
    <cfRule type="cellIs" dxfId="75" priority="78" stopIfTrue="1" operator="equal">
      <formula>"No"</formula>
    </cfRule>
  </conditionalFormatting>
  <conditionalFormatting sqref="F28">
    <cfRule type="cellIs" dxfId="74" priority="73" stopIfTrue="1" operator="equal">
      <formula>"Yes"</formula>
    </cfRule>
    <cfRule type="cellIs" dxfId="73" priority="74" stopIfTrue="1" operator="equal">
      <formula>"Yes*"</formula>
    </cfRule>
    <cfRule type="cellIs" dxfId="72" priority="75" stopIfTrue="1" operator="equal">
      <formula>"No"</formula>
    </cfRule>
  </conditionalFormatting>
  <conditionalFormatting sqref="F29">
    <cfRule type="cellIs" dxfId="71" priority="70" stopIfTrue="1" operator="equal">
      <formula>"Yes"</formula>
    </cfRule>
    <cfRule type="cellIs" dxfId="70" priority="71" stopIfTrue="1" operator="equal">
      <formula>"Yes*"</formula>
    </cfRule>
    <cfRule type="cellIs" dxfId="69" priority="72" stopIfTrue="1" operator="equal">
      <formula>"No"</formula>
    </cfRule>
  </conditionalFormatting>
  <conditionalFormatting sqref="F30">
    <cfRule type="cellIs" dxfId="68" priority="67" stopIfTrue="1" operator="equal">
      <formula>"Yes"</formula>
    </cfRule>
    <cfRule type="cellIs" dxfId="67" priority="68" stopIfTrue="1" operator="equal">
      <formula>"Yes*"</formula>
    </cfRule>
    <cfRule type="cellIs" dxfId="66" priority="69" stopIfTrue="1" operator="equal">
      <formula>"No"</formula>
    </cfRule>
  </conditionalFormatting>
  <conditionalFormatting sqref="F31">
    <cfRule type="cellIs" dxfId="65" priority="64" stopIfTrue="1" operator="equal">
      <formula>"Yes"</formula>
    </cfRule>
    <cfRule type="cellIs" dxfId="64" priority="65" stopIfTrue="1" operator="equal">
      <formula>"Yes*"</formula>
    </cfRule>
    <cfRule type="cellIs" dxfId="63" priority="66" stopIfTrue="1" operator="equal">
      <formula>"No"</formula>
    </cfRule>
  </conditionalFormatting>
  <conditionalFormatting sqref="F39">
    <cfRule type="cellIs" dxfId="62" priority="40" stopIfTrue="1" operator="equal">
      <formula>"Yes"</formula>
    </cfRule>
    <cfRule type="cellIs" dxfId="61" priority="41" stopIfTrue="1" operator="equal">
      <formula>"Yes*"</formula>
    </cfRule>
    <cfRule type="cellIs" dxfId="60" priority="42" stopIfTrue="1" operator="equal">
      <formula>"No"</formula>
    </cfRule>
  </conditionalFormatting>
  <conditionalFormatting sqref="F32">
    <cfRule type="cellIs" dxfId="59" priority="61" stopIfTrue="1" operator="equal">
      <formula>"Yes"</formula>
    </cfRule>
    <cfRule type="cellIs" dxfId="58" priority="62" stopIfTrue="1" operator="equal">
      <formula>"Yes*"</formula>
    </cfRule>
    <cfRule type="cellIs" dxfId="57" priority="63" stopIfTrue="1" operator="equal">
      <formula>"No"</formula>
    </cfRule>
  </conditionalFormatting>
  <conditionalFormatting sqref="F33">
    <cfRule type="cellIs" dxfId="56" priority="58" stopIfTrue="1" operator="equal">
      <formula>"Yes"</formula>
    </cfRule>
    <cfRule type="cellIs" dxfId="55" priority="59" stopIfTrue="1" operator="equal">
      <formula>"Yes*"</formula>
    </cfRule>
    <cfRule type="cellIs" dxfId="54" priority="60" stopIfTrue="1" operator="equal">
      <formula>"No"</formula>
    </cfRule>
  </conditionalFormatting>
  <conditionalFormatting sqref="F37">
    <cfRule type="cellIs" dxfId="53" priority="46" stopIfTrue="1" operator="equal">
      <formula>"Yes"</formula>
    </cfRule>
    <cfRule type="cellIs" dxfId="52" priority="47" stopIfTrue="1" operator="equal">
      <formula>"Yes*"</formula>
    </cfRule>
    <cfRule type="cellIs" dxfId="51" priority="48" stopIfTrue="1" operator="equal">
      <formula>"No"</formula>
    </cfRule>
  </conditionalFormatting>
  <conditionalFormatting sqref="F36">
    <cfRule type="cellIs" dxfId="50" priority="49" stopIfTrue="1" operator="equal">
      <formula>"Yes"</formula>
    </cfRule>
    <cfRule type="cellIs" dxfId="49" priority="50" stopIfTrue="1" operator="equal">
      <formula>"Yes*"</formula>
    </cfRule>
    <cfRule type="cellIs" dxfId="48" priority="51" stopIfTrue="1" operator="equal">
      <formula>"No"</formula>
    </cfRule>
  </conditionalFormatting>
  <conditionalFormatting sqref="F40">
    <cfRule type="cellIs" dxfId="47" priority="37" stopIfTrue="1" operator="equal">
      <formula>"Yes"</formula>
    </cfRule>
    <cfRule type="cellIs" dxfId="46" priority="38" stopIfTrue="1" operator="equal">
      <formula>"Yes*"</formula>
    </cfRule>
    <cfRule type="cellIs" dxfId="45" priority="39" stopIfTrue="1" operator="equal">
      <formula>"No"</formula>
    </cfRule>
  </conditionalFormatting>
  <conditionalFormatting sqref="F34">
    <cfRule type="cellIs" dxfId="44" priority="55" stopIfTrue="1" operator="equal">
      <formula>"Yes"</formula>
    </cfRule>
    <cfRule type="cellIs" dxfId="43" priority="56" stopIfTrue="1" operator="equal">
      <formula>"Yes*"</formula>
    </cfRule>
    <cfRule type="cellIs" dxfId="42" priority="57" stopIfTrue="1" operator="equal">
      <formula>"No"</formula>
    </cfRule>
  </conditionalFormatting>
  <conditionalFormatting sqref="F35">
    <cfRule type="cellIs" dxfId="41" priority="52" stopIfTrue="1" operator="equal">
      <formula>"Yes"</formula>
    </cfRule>
    <cfRule type="cellIs" dxfId="40" priority="53" stopIfTrue="1" operator="equal">
      <formula>"Yes*"</formula>
    </cfRule>
    <cfRule type="cellIs" dxfId="39" priority="54" stopIfTrue="1" operator="equal">
      <formula>"No"</formula>
    </cfRule>
  </conditionalFormatting>
  <conditionalFormatting sqref="F41">
    <cfRule type="cellIs" dxfId="38" priority="34" stopIfTrue="1" operator="equal">
      <formula>"Yes"</formula>
    </cfRule>
    <cfRule type="cellIs" dxfId="37" priority="35" stopIfTrue="1" operator="equal">
      <formula>"Yes*"</formula>
    </cfRule>
    <cfRule type="cellIs" dxfId="36" priority="36" stopIfTrue="1" operator="equal">
      <formula>"No"</formula>
    </cfRule>
  </conditionalFormatting>
  <conditionalFormatting sqref="F38">
    <cfRule type="cellIs" dxfId="35" priority="43" stopIfTrue="1" operator="equal">
      <formula>"Yes"</formula>
    </cfRule>
    <cfRule type="cellIs" dxfId="34" priority="44" stopIfTrue="1" operator="equal">
      <formula>"Yes*"</formula>
    </cfRule>
    <cfRule type="cellIs" dxfId="33" priority="45" stopIfTrue="1" operator="equal">
      <formula>"No"</formula>
    </cfRule>
  </conditionalFormatting>
  <conditionalFormatting sqref="F44">
    <cfRule type="cellIs" dxfId="32" priority="25" stopIfTrue="1" operator="equal">
      <formula>"Yes"</formula>
    </cfRule>
    <cfRule type="cellIs" dxfId="31" priority="26" stopIfTrue="1" operator="equal">
      <formula>"Yes*"</formula>
    </cfRule>
    <cfRule type="cellIs" dxfId="30" priority="27" stopIfTrue="1" operator="equal">
      <formula>"No"</formula>
    </cfRule>
  </conditionalFormatting>
  <conditionalFormatting sqref="F43">
    <cfRule type="cellIs" dxfId="29" priority="28" stopIfTrue="1" operator="equal">
      <formula>"Yes"</formula>
    </cfRule>
    <cfRule type="cellIs" dxfId="28" priority="29" stopIfTrue="1" operator="equal">
      <formula>"Yes*"</formula>
    </cfRule>
    <cfRule type="cellIs" dxfId="27" priority="30" stopIfTrue="1" operator="equal">
      <formula>"No"</formula>
    </cfRule>
  </conditionalFormatting>
  <conditionalFormatting sqref="F42">
    <cfRule type="cellIs" dxfId="26" priority="31" stopIfTrue="1" operator="equal">
      <formula>"Yes"</formula>
    </cfRule>
    <cfRule type="cellIs" dxfId="25" priority="32" stopIfTrue="1" operator="equal">
      <formula>"Yes*"</formula>
    </cfRule>
    <cfRule type="cellIs" dxfId="24" priority="33" stopIfTrue="1" operator="equal">
      <formula>"No"</formula>
    </cfRule>
  </conditionalFormatting>
  <conditionalFormatting sqref="F45">
    <cfRule type="cellIs" dxfId="23" priority="22" stopIfTrue="1" operator="equal">
      <formula>"Yes"</formula>
    </cfRule>
    <cfRule type="cellIs" dxfId="22" priority="23" stopIfTrue="1" operator="equal">
      <formula>"Yes*"</formula>
    </cfRule>
    <cfRule type="cellIs" dxfId="21" priority="24" stopIfTrue="1" operator="equal">
      <formula>"No"</formula>
    </cfRule>
  </conditionalFormatting>
  <conditionalFormatting sqref="F48">
    <cfRule type="cellIs" dxfId="20" priority="13" stopIfTrue="1" operator="equal">
      <formula>"Yes"</formula>
    </cfRule>
    <cfRule type="cellIs" dxfId="19" priority="14" stopIfTrue="1" operator="equal">
      <formula>"Yes*"</formula>
    </cfRule>
    <cfRule type="cellIs" dxfId="18" priority="15" stopIfTrue="1" operator="equal">
      <formula>"No"</formula>
    </cfRule>
  </conditionalFormatting>
  <conditionalFormatting sqref="F49">
    <cfRule type="cellIs" dxfId="17" priority="10" stopIfTrue="1" operator="equal">
      <formula>"Yes"</formula>
    </cfRule>
    <cfRule type="cellIs" dxfId="16" priority="11" stopIfTrue="1" operator="equal">
      <formula>"Yes*"</formula>
    </cfRule>
    <cfRule type="cellIs" dxfId="15" priority="12" stopIfTrue="1" operator="equal">
      <formula>"No"</formula>
    </cfRule>
  </conditionalFormatting>
  <conditionalFormatting sqref="F46">
    <cfRule type="cellIs" dxfId="14" priority="19" stopIfTrue="1" operator="equal">
      <formula>"Yes"</formula>
    </cfRule>
    <cfRule type="cellIs" dxfId="13" priority="20" stopIfTrue="1" operator="equal">
      <formula>"Yes*"</formula>
    </cfRule>
    <cfRule type="cellIs" dxfId="12" priority="21" stopIfTrue="1" operator="equal">
      <formula>"No"</formula>
    </cfRule>
  </conditionalFormatting>
  <conditionalFormatting sqref="F47">
    <cfRule type="cellIs" dxfId="11" priority="16" stopIfTrue="1" operator="equal">
      <formula>"Yes"</formula>
    </cfRule>
    <cfRule type="cellIs" dxfId="10" priority="17" stopIfTrue="1" operator="equal">
      <formula>"Yes*"</formula>
    </cfRule>
    <cfRule type="cellIs" dxfId="9" priority="18" stopIfTrue="1" operator="equal">
      <formula>"No"</formula>
    </cfRule>
  </conditionalFormatting>
  <conditionalFormatting sqref="F50:F51">
    <cfRule type="cellIs" dxfId="8" priority="7" stopIfTrue="1" operator="equal">
      <formula>"Yes"</formula>
    </cfRule>
    <cfRule type="cellIs" dxfId="7" priority="8" stopIfTrue="1" operator="equal">
      <formula>"Yes*"</formula>
    </cfRule>
    <cfRule type="cellIs" dxfId="6" priority="9" stopIfTrue="1" operator="equal">
      <formula>"No"</formula>
    </cfRule>
  </conditionalFormatting>
  <conditionalFormatting sqref="F53">
    <cfRule type="cellIs" dxfId="5" priority="4" stopIfTrue="1" operator="equal">
      <formula>"Yes"</formula>
    </cfRule>
    <cfRule type="cellIs" dxfId="4" priority="5" stopIfTrue="1" operator="equal">
      <formula>"Yes*"</formula>
    </cfRule>
    <cfRule type="cellIs" dxfId="3" priority="6" stopIfTrue="1" operator="equal">
      <formula>"No"</formula>
    </cfRule>
  </conditionalFormatting>
  <conditionalFormatting sqref="F52">
    <cfRule type="cellIs" dxfId="2" priority="1" stopIfTrue="1" operator="equal">
      <formula>"Yes"</formula>
    </cfRule>
    <cfRule type="cellIs" dxfId="1" priority="2" stopIfTrue="1" operator="equal">
      <formula>"Yes*"</formula>
    </cfRule>
    <cfRule type="cellIs" dxfId="0" priority="3" stopIfTrue="1" operator="equal">
      <formula>"No"</formula>
    </cfRule>
  </conditionalFormatting>
  <dataValidations count="1">
    <dataValidation type="whole" operator="greaterThan" showInputMessage="1" showErrorMessage="1" errorTitle="Units in Lot" error="Please enter only whole number for # of Units in Lot.  Use the UNIT field to describe the reporting unit." sqref="D13:E13" xr:uid="{00000000-0002-0000-0100-000000000000}">
      <formula1>0</formula1>
    </dataValidation>
  </dataValidations>
  <hyperlinks>
    <hyperlink ref="D73" r:id="rId1" xr:uid="{00000000-0004-0000-0100-000000000000}"/>
    <hyperlink ref="D75" r:id="rId2" xr:uid="{00000000-0004-0000-0100-000001000000}"/>
  </hyperlinks>
  <printOptions horizontalCentered="1"/>
  <pageMargins left="0" right="0" top="0" bottom="0" header="0" footer="0"/>
  <pageSetup paperSize="9" scale="45" orientation="portrait" r:id="rId3"/>
  <headerFooter>
    <oddHeader>&amp;R&amp;"Calibri"&amp;1 &amp;K000000Business Use#</oddHeader>
  </headerFooter>
  <rowBreaks count="1" manualBreakCount="1">
    <brk id="34" max="18" man="1"/>
  </row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SAMPLING_INSPECTION_EN</vt:lpstr>
      <vt:lpstr>rev4</vt:lpstr>
      <vt:lpstr>'rev4'!Print_Area</vt:lpstr>
      <vt:lpstr>SAMPLING_INSPECTION_EN!Print_Area</vt:lpstr>
      <vt:lpstr>'rev4'!Print_Titles</vt:lpstr>
      <vt:lpstr>SAMPLING_INSPECTION_EN!Print_Titles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10630 Vu</dc:creator>
  <cp:lastModifiedBy>VDM/VU TRAN THE</cp:lastModifiedBy>
  <cp:lastPrinted>2023-05-30T03:47:16Z</cp:lastPrinted>
  <dcterms:created xsi:type="dcterms:W3CDTF">2023-04-12T09:54:38Z</dcterms:created>
  <dcterms:modified xsi:type="dcterms:W3CDTF">2023-11-30T06:47:34Z</dcterms:modified>
</cp:coreProperties>
</file>