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ainara\Documents\estudos\Be\Modulos\ProjetoFinal\Excel\"/>
    </mc:Choice>
  </mc:AlternateContent>
  <xr:revisionPtr revIDLastSave="0" documentId="13_ncr:1_{5CD221C2-68D8-495A-A0C8-A3A174393C8F}" xr6:coauthVersionLast="47" xr6:coauthVersionMax="47" xr10:uidLastSave="{00000000-0000-0000-0000-000000000000}"/>
  <bookViews>
    <workbookView xWindow="-108" yWindow="-108" windowWidth="23256" windowHeight="12456" activeTab="2" xr2:uid="{2874E365-2C4F-43AA-9EEF-91CF81AD016F}"/>
  </bookViews>
  <sheets>
    <sheet name="Gastos mensais" sheetId="1" r:id="rId1"/>
    <sheet name="Supermercado" sheetId="2" r:id="rId2"/>
    <sheet name="Media ponderada" sheetId="7" r:id="rId3"/>
  </sheets>
  <calcPr calcId="191029"/>
  <pivotCaches>
    <pivotCache cacheId="8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7" l="1"/>
  <c r="G6" i="7"/>
  <c r="I25" i="2"/>
  <c r="I27" i="2"/>
  <c r="I26" i="2"/>
  <c r="H7" i="7"/>
  <c r="H8" i="7"/>
  <c r="H9" i="7"/>
  <c r="H10" i="7"/>
  <c r="H11" i="7"/>
  <c r="H12" i="7"/>
  <c r="H13" i="7"/>
  <c r="H14" i="7"/>
  <c r="H15" i="7"/>
  <c r="H16" i="7"/>
  <c r="H17" i="7"/>
  <c r="G17" i="7"/>
  <c r="G16" i="7"/>
  <c r="G15" i="7"/>
  <c r="G14" i="7"/>
  <c r="G13" i="7"/>
  <c r="G12" i="7"/>
  <c r="G11" i="7"/>
  <c r="G10" i="7"/>
  <c r="G9" i="7"/>
  <c r="G8" i="7"/>
  <c r="G7" i="7"/>
  <c r="D14" i="1" l="1"/>
  <c r="E14" i="1"/>
  <c r="F14" i="1"/>
  <c r="G14" i="1"/>
  <c r="H14" i="1"/>
  <c r="I14" i="1"/>
  <c r="J14" i="1"/>
  <c r="K14" i="1"/>
  <c r="L14" i="1"/>
  <c r="M14" i="1"/>
  <c r="N14" i="1"/>
  <c r="O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9C60D5-13FC-4F9E-B779-CFC9582835D2}" keepAlive="1" name="Consulta - Tabela8" description="Conexão com a consulta 'Tabela8' na pasta de trabalho." type="5" refreshedVersion="0" background="1">
    <dbPr connection="Provider=Microsoft.Mashup.OleDb.1;Data Source=$Workbook$;Location=Tabela8;Extended Properties=&quot;&quot;" command="SELECT * FROM [Tabela8]"/>
  </connection>
</connections>
</file>

<file path=xl/sharedStrings.xml><?xml version="1.0" encoding="utf-8"?>
<sst xmlns="http://schemas.openxmlformats.org/spreadsheetml/2006/main" count="233" uniqueCount="141">
  <si>
    <t>Com o que gastei?</t>
  </si>
  <si>
    <t>Água</t>
  </si>
  <si>
    <t>Luz</t>
  </si>
  <si>
    <t>Educação</t>
  </si>
  <si>
    <t>Saúde</t>
  </si>
  <si>
    <t>Internet</t>
  </si>
  <si>
    <t>Assinaturas</t>
  </si>
  <si>
    <t>Lazer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</si>
  <si>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</si>
  <si>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</si>
  <si>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</si>
  <si>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</si>
  <si>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</si>
  <si>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</si>
  <si>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</si>
  <si>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</si>
  <si>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</si>
  <si>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</si>
  <si>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</si>
  <si>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</si>
  <si>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Outros</t>
  </si>
  <si>
    <t>Emergencia</t>
  </si>
  <si>
    <t>Total</t>
  </si>
  <si>
    <t>Gastos mensais</t>
  </si>
  <si>
    <t>Produto</t>
  </si>
  <si>
    <t>Preço</t>
  </si>
  <si>
    <t>Banana</t>
  </si>
  <si>
    <t>Setor</t>
  </si>
  <si>
    <t>Abacate</t>
  </si>
  <si>
    <t>Batata</t>
  </si>
  <si>
    <t>Tomate</t>
  </si>
  <si>
    <t>Alface</t>
  </si>
  <si>
    <t>Cebola</t>
  </si>
  <si>
    <t>Açucar</t>
  </si>
  <si>
    <t>Couve</t>
  </si>
  <si>
    <t>Cenoura</t>
  </si>
  <si>
    <t>Beterraba</t>
  </si>
  <si>
    <t>Chicória</t>
  </si>
  <si>
    <t>Mandioca</t>
  </si>
  <si>
    <t>Chuchu</t>
  </si>
  <si>
    <t>Espinafre</t>
  </si>
  <si>
    <t>Ovos</t>
  </si>
  <si>
    <t>Uva</t>
  </si>
  <si>
    <t>Mamão</t>
  </si>
  <si>
    <t>Melancia</t>
  </si>
  <si>
    <t>Melão</t>
  </si>
  <si>
    <t>Jiló</t>
  </si>
  <si>
    <t>Quiabo</t>
  </si>
  <si>
    <t>Salsa</t>
  </si>
  <si>
    <t>Cheiro verde</t>
  </si>
  <si>
    <t>Queijo Minas</t>
  </si>
  <si>
    <t>Queijo Mussarela</t>
  </si>
  <si>
    <t>Queijo outros</t>
  </si>
  <si>
    <t>Manteiga</t>
  </si>
  <si>
    <t>Margarina</t>
  </si>
  <si>
    <t>Iogurte</t>
  </si>
  <si>
    <t>Presunto</t>
  </si>
  <si>
    <t>Peixe</t>
  </si>
  <si>
    <t>Frango</t>
  </si>
  <si>
    <t>Carne vermelha</t>
  </si>
  <si>
    <t>Carne seca</t>
  </si>
  <si>
    <t>Salsicha</t>
  </si>
  <si>
    <t>Arroz 5kg</t>
  </si>
  <si>
    <t>Feijão 2kg</t>
  </si>
  <si>
    <t>Macarrão</t>
  </si>
  <si>
    <t>Extrato de tomate</t>
  </si>
  <si>
    <t>Molho de tomate</t>
  </si>
  <si>
    <t>Sal</t>
  </si>
  <si>
    <t>Achocolatado</t>
  </si>
  <si>
    <t>Bolacha</t>
  </si>
  <si>
    <t>Café</t>
  </si>
  <si>
    <t>Farofa pronta</t>
  </si>
  <si>
    <t>Fubá</t>
  </si>
  <si>
    <t>Farinha de trigo</t>
  </si>
  <si>
    <t>Farinha de milho</t>
  </si>
  <si>
    <t>Farinha de mandioca</t>
  </si>
  <si>
    <t>Sardinha</t>
  </si>
  <si>
    <t>Atum</t>
  </si>
  <si>
    <t>Maionese</t>
  </si>
  <si>
    <t>Molho de pimenta</t>
  </si>
  <si>
    <t>Ervilha</t>
  </si>
  <si>
    <t>Milho verde</t>
  </si>
  <si>
    <t xml:space="preserve">Seleta </t>
  </si>
  <si>
    <t>Doce de leite</t>
  </si>
  <si>
    <t>Goiabada</t>
  </si>
  <si>
    <t>Milho de pipoca</t>
  </si>
  <si>
    <t>Leite</t>
  </si>
  <si>
    <t>Óleo de cozinha</t>
  </si>
  <si>
    <t>Leite em pó</t>
  </si>
  <si>
    <t>Creme de leite</t>
  </si>
  <si>
    <t>Leite condensado</t>
  </si>
  <si>
    <t>Pão de forma</t>
  </si>
  <si>
    <t>Sabão em pó</t>
  </si>
  <si>
    <t>Amaciante</t>
  </si>
  <si>
    <t>Detergente</t>
  </si>
  <si>
    <t>Água sanitária</t>
  </si>
  <si>
    <t>Esponja de aço</t>
  </si>
  <si>
    <t>Buchinha de pia</t>
  </si>
  <si>
    <t>Sabão em pedra</t>
  </si>
  <si>
    <t>Sabonete</t>
  </si>
  <si>
    <t>Shampo</t>
  </si>
  <si>
    <t>Condicionador</t>
  </si>
  <si>
    <t>Desinfetante</t>
  </si>
  <si>
    <t>Lustra móveis</t>
  </si>
  <si>
    <t>Tira manchas</t>
  </si>
  <si>
    <t>Limpa vidros</t>
  </si>
  <si>
    <t>Alcool</t>
  </si>
  <si>
    <t>Saco de lixo 30l</t>
  </si>
  <si>
    <t>Saco de lixo 50l</t>
  </si>
  <si>
    <t>Refrigerante 2l</t>
  </si>
  <si>
    <t>Suco garrafa 1l</t>
  </si>
  <si>
    <t>Suco caixinha 500ml</t>
  </si>
  <si>
    <t>Suco sachê</t>
  </si>
  <si>
    <t>Leite integral litro</t>
  </si>
  <si>
    <t>Leite desnatado litro</t>
  </si>
  <si>
    <t>Produtos de Limpeza</t>
  </si>
  <si>
    <t>Bebidas</t>
  </si>
  <si>
    <t>Alimentação</t>
  </si>
  <si>
    <t>Hortifruti</t>
  </si>
  <si>
    <t>Carnes e frios</t>
  </si>
  <si>
    <t>Rótulos de Linha</t>
  </si>
  <si>
    <t>Total Geral</t>
  </si>
  <si>
    <t>Soma de Preço</t>
  </si>
  <si>
    <t>Media</t>
  </si>
  <si>
    <t>Resultado</t>
  </si>
  <si>
    <t>Tiago</t>
  </si>
  <si>
    <t>Luís</t>
  </si>
  <si>
    <t>Sérgio</t>
  </si>
  <si>
    <t>Cássia</t>
  </si>
  <si>
    <t>Ivan</t>
  </si>
  <si>
    <t>Rafael</t>
  </si>
  <si>
    <t>Alice</t>
  </si>
  <si>
    <t>Cristina</t>
  </si>
  <si>
    <t>Daniel</t>
  </si>
  <si>
    <t>Rubens</t>
  </si>
  <si>
    <t>Leandro</t>
  </si>
  <si>
    <t>Cibele</t>
  </si>
  <si>
    <t>Peso</t>
  </si>
  <si>
    <t>Notas</t>
  </si>
  <si>
    <t>Código</t>
  </si>
  <si>
    <t>Media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</si>
</sst>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70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27">
    <xf numFmtId="0" fontId="0" fillId="0" borderId="0" xfId="0"/>
    <xf numFmtId="44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44" fontId="0" fillId="0" borderId="1" xfId="0" applyNumberFormat="1" applyBorder="1"/>
    <xf numFmtId="49" fontId="0" fillId="0" borderId="1" xfId="0" applyNumberFormat="1" applyBorder="1"/>
    <xf numFmtId="0" fontId="3" fillId="2" borderId="1" xfId="0" applyFont="1" applyFill="1" applyBorder="1" applyAlignment="1">
      <alignment horizontal="center"/>
    </xf>
  </cellXfs>
  <cellStyles count="3">
    <cellStyle name="Moeda 2" xfId="2" xr:uid="{871022A6-9C79-4507-AA02-0A2AD63F713E}"/>
    <cellStyle name="Normal" xfId="0" builtinId="0"/>
    <cellStyle name="Porcentagem" xfId="1" builtinId="5"/>
  </cellStyles>
  <dxfs count="44">
    <dxf>
      <font>
        <color rgb="FF2E471D"/>
      </font>
      <fill>
        <patternFill>
          <fgColor theme="0"/>
          <bgColor rgb="FF92D050"/>
        </patternFill>
      </fill>
    </dxf>
    <dxf>
      <font>
        <color theme="0"/>
      </font>
      <fill>
        <patternFill>
          <bgColor rgb="FFFF5353"/>
        </patternFill>
      </fill>
    </dxf>
    <dxf>
      <font>
        <color rgb="FF2E471D"/>
      </font>
      <fill>
        <patternFill>
          <fgColor theme="0"/>
          <bgColor rgb="FF92D050"/>
        </patternFill>
      </fill>
    </dxf>
    <dxf>
      <font>
        <color rgb="FFFF0000"/>
      </font>
      <fill>
        <patternFill>
          <bgColor rgb="FFFF5353"/>
        </patternFill>
      </fill>
    </dxf>
    <dxf>
      <font>
        <color rgb="FF2E471D"/>
      </font>
      <fill>
        <patternFill>
          <fgColor theme="0"/>
          <bgColor rgb="FF92D050"/>
        </patternFill>
      </fill>
    </dxf>
    <dxf>
      <font>
        <color rgb="FFFF0000"/>
      </font>
      <fill>
        <patternFill>
          <bgColor rgb="FFFF5353"/>
        </patternFill>
      </fill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0" formatCode="@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353"/>
      <color rgb="FF2E47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 de gastos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'Gastos mensais'!$C$14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'Gastos mensais'!$D$14:$O$14</c:f>
              <c:numCache>
                <c:formatCode>_("R$"* #,##0.00_);_("R$"* \(#,##0.00\);_("R$"* "-"??_);_(@_)</c:formatCode>
                <c:ptCount val="12"/>
                <c:pt idx="0">
                  <c:v>1049</c:v>
                </c:pt>
                <c:pt idx="1">
                  <c:v>459</c:v>
                </c:pt>
                <c:pt idx="2">
                  <c:v>367.49999999999989</c:v>
                </c:pt>
                <c:pt idx="3">
                  <c:v>513</c:v>
                </c:pt>
                <c:pt idx="4">
                  <c:v>1049</c:v>
                </c:pt>
                <c:pt idx="5">
                  <c:v>459</c:v>
                </c:pt>
                <c:pt idx="6">
                  <c:v>367.49999999999989</c:v>
                </c:pt>
                <c:pt idx="7">
                  <c:v>513</c:v>
                </c:pt>
                <c:pt idx="8">
                  <c:v>1049</c:v>
                </c:pt>
                <c:pt idx="9">
                  <c:v>459</c:v>
                </c:pt>
                <c:pt idx="10">
                  <c:v>367.49999999999989</c:v>
                </c:pt>
                <c:pt idx="11">
                  <c:v>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0-416A-BB89-4ED31B9FD2F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66874688"/>
        <c:axId val="1666873856"/>
      </c:lineChart>
      <c:catAx>
        <c:axId val="166687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873856"/>
        <c:crosses val="autoZero"/>
        <c:auto val="1"/>
        <c:lblAlgn val="ctr"/>
        <c:lblOffset val="100"/>
        <c:noMultiLvlLbl val="0"/>
      </c:catAx>
      <c:valAx>
        <c:axId val="16668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687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765171</xdr:colOff>
      <xdr:row>16</xdr:row>
      <xdr:rowOff>6301</xdr:rowOff>
    </xdr:from>
    <xdr:to>
      <xdr:col>9</xdr:col>
      <xdr:colOff>171682</xdr:colOff>
      <xdr:row>31</xdr:row>
      <xdr:rowOff>53324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493ED4-EDFD-6F04-0F61-4A8F8ED6B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inara" refreshedDate="44886.483484837961" createdVersion="8" refreshedVersion="8" minRefreshableVersion="3" recordCount="88" xr:uid="{191BDF16-1F81-41CC-9303-387E5724F919}">
  <cacheSource type="worksheet">
    <worksheetSource ref="B1:E89" sheet="Supermercado"/>
  </cacheSource>
  <cacheFields count="4">
    <cacheField name="CODIGO" numFmtId="0">
      <sharedItems containsSemiMixedTypes="0" containsString="0" containsNumber="1" containsInteger="1" minValue="1" maxValue="88"/>
    </cacheField>
    <cacheField name="Produto" numFmtId="0">
      <sharedItems/>
    </cacheField>
    <cacheField name="Setor" numFmtId="0">
      <sharedItems count="5">
        <s v="Hortifruti"/>
        <s v="Carnes e frios"/>
        <s v="Alimentação"/>
        <s v="Produtos de Limpeza"/>
        <s v="Bebidas"/>
      </sharedItems>
    </cacheField>
    <cacheField name="Preço" numFmtId="44">
      <sharedItems containsSemiMixedTypes="0" containsString="0" containsNumber="1" minValue="24.5" maxValue="3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n v="1"/>
    <s v="Alface"/>
    <x v="0"/>
    <n v="24.5"/>
  </r>
  <r>
    <n v="2"/>
    <s v="Couve"/>
    <x v="0"/>
    <n v="27.5"/>
  </r>
  <r>
    <n v="3"/>
    <s v="Batata"/>
    <x v="0"/>
    <n v="27.5"/>
  </r>
  <r>
    <n v="4"/>
    <s v="Tomate"/>
    <x v="0"/>
    <n v="26.9"/>
  </r>
  <r>
    <n v="5"/>
    <s v="Cenoura"/>
    <x v="0"/>
    <n v="27.5"/>
  </r>
  <r>
    <n v="6"/>
    <s v="Beterraba"/>
    <x v="0"/>
    <n v="28.9"/>
  </r>
  <r>
    <n v="7"/>
    <s v="Chicória"/>
    <x v="0"/>
    <n v="28.9"/>
  </r>
  <r>
    <n v="8"/>
    <s v="Mandioca"/>
    <x v="0"/>
    <n v="28.9"/>
  </r>
  <r>
    <n v="9"/>
    <s v="Chuchu"/>
    <x v="0"/>
    <n v="28.9"/>
  </r>
  <r>
    <n v="10"/>
    <s v="Espinafre"/>
    <x v="0"/>
    <n v="28.9"/>
  </r>
  <r>
    <n v="11"/>
    <s v="Banana"/>
    <x v="0"/>
    <n v="28.9"/>
  </r>
  <r>
    <n v="12"/>
    <s v="Ovos"/>
    <x v="0"/>
    <n v="28.9"/>
  </r>
  <r>
    <n v="13"/>
    <s v="Uva"/>
    <x v="0"/>
    <n v="28.9"/>
  </r>
  <r>
    <n v="14"/>
    <s v="Abacate"/>
    <x v="0"/>
    <n v="28.9"/>
  </r>
  <r>
    <n v="15"/>
    <s v="Mamão"/>
    <x v="0"/>
    <n v="28.9"/>
  </r>
  <r>
    <n v="16"/>
    <s v="Melancia"/>
    <x v="0"/>
    <n v="30.9"/>
  </r>
  <r>
    <n v="17"/>
    <s v="Melão"/>
    <x v="0"/>
    <n v="30.9"/>
  </r>
  <r>
    <n v="18"/>
    <s v="Jiló"/>
    <x v="0"/>
    <n v="30.9"/>
  </r>
  <r>
    <n v="19"/>
    <s v="Quiabo"/>
    <x v="0"/>
    <n v="30.9"/>
  </r>
  <r>
    <n v="20"/>
    <s v="Salsa"/>
    <x v="0"/>
    <n v="30.9"/>
  </r>
  <r>
    <n v="21"/>
    <s v="Cheiro verde"/>
    <x v="0"/>
    <n v="30.9"/>
  </r>
  <r>
    <n v="22"/>
    <s v="Cebola"/>
    <x v="0"/>
    <n v="30.9"/>
  </r>
  <r>
    <n v="23"/>
    <s v="Queijo Minas"/>
    <x v="1"/>
    <n v="30.9"/>
  </r>
  <r>
    <n v="24"/>
    <s v="Queijo Mussarela"/>
    <x v="1"/>
    <n v="30.9"/>
  </r>
  <r>
    <n v="25"/>
    <s v="Queijo outros"/>
    <x v="1"/>
    <n v="30.9"/>
  </r>
  <r>
    <n v="26"/>
    <s v="Manteiga"/>
    <x v="1"/>
    <n v="30.9"/>
  </r>
  <r>
    <n v="27"/>
    <s v="Margarina"/>
    <x v="1"/>
    <n v="36.5"/>
  </r>
  <r>
    <n v="28"/>
    <s v="Iogurte"/>
    <x v="1"/>
    <n v="36.5"/>
  </r>
  <r>
    <n v="29"/>
    <s v="Presunto"/>
    <x v="1"/>
    <n v="36.5"/>
  </r>
  <r>
    <n v="30"/>
    <s v="Peixe"/>
    <x v="1"/>
    <n v="36.5"/>
  </r>
  <r>
    <n v="31"/>
    <s v="Frango"/>
    <x v="1"/>
    <n v="24.5"/>
  </r>
  <r>
    <n v="32"/>
    <s v="Carne vermelha"/>
    <x v="1"/>
    <n v="24.5"/>
  </r>
  <r>
    <n v="33"/>
    <s v="Carne seca"/>
    <x v="1"/>
    <n v="28.9"/>
  </r>
  <r>
    <n v="34"/>
    <s v="Salsicha"/>
    <x v="1"/>
    <n v="28.9"/>
  </r>
  <r>
    <n v="35"/>
    <s v="Arroz 5kg"/>
    <x v="2"/>
    <n v="28.9"/>
  </r>
  <r>
    <n v="36"/>
    <s v="Feijão 2kg"/>
    <x v="2"/>
    <n v="28.9"/>
  </r>
  <r>
    <n v="37"/>
    <s v="Macarrão"/>
    <x v="2"/>
    <n v="30.9"/>
  </r>
  <r>
    <n v="38"/>
    <s v="Extrato de tomate"/>
    <x v="2"/>
    <n v="30.9"/>
  </r>
  <r>
    <n v="39"/>
    <s v="Molho de tomate"/>
    <x v="2"/>
    <n v="30.9"/>
  </r>
  <r>
    <n v="40"/>
    <s v="Sal"/>
    <x v="2"/>
    <n v="30.9"/>
  </r>
  <r>
    <n v="41"/>
    <s v="Açucar"/>
    <x v="2"/>
    <n v="30.9"/>
  </r>
  <r>
    <n v="42"/>
    <s v="Achocolatado"/>
    <x v="2"/>
    <n v="30.9"/>
  </r>
  <r>
    <n v="43"/>
    <s v="Bolacha"/>
    <x v="2"/>
    <n v="30.9"/>
  </r>
  <r>
    <n v="44"/>
    <s v="Café"/>
    <x v="2"/>
    <n v="30.9"/>
  </r>
  <r>
    <n v="45"/>
    <s v="Farofa pronta"/>
    <x v="2"/>
    <n v="30.9"/>
  </r>
  <r>
    <n v="46"/>
    <s v="Fubá"/>
    <x v="2"/>
    <n v="30.9"/>
  </r>
  <r>
    <n v="47"/>
    <s v="Farinha de trigo"/>
    <x v="2"/>
    <n v="30.9"/>
  </r>
  <r>
    <n v="48"/>
    <s v="Farinha de milho"/>
    <x v="2"/>
    <n v="36.5"/>
  </r>
  <r>
    <n v="49"/>
    <s v="Farinha de mandioca"/>
    <x v="2"/>
    <n v="36.5"/>
  </r>
  <r>
    <n v="50"/>
    <s v="Sardinha"/>
    <x v="2"/>
    <n v="36.5"/>
  </r>
  <r>
    <n v="51"/>
    <s v="Atum"/>
    <x v="2"/>
    <n v="36.5"/>
  </r>
  <r>
    <n v="52"/>
    <s v="Maionese"/>
    <x v="2"/>
    <n v="24.5"/>
  </r>
  <r>
    <n v="53"/>
    <s v="Molho de pimenta"/>
    <x v="2"/>
    <n v="24.5"/>
  </r>
  <r>
    <n v="54"/>
    <s v="Ervilha"/>
    <x v="2"/>
    <n v="32.355587808418001"/>
  </r>
  <r>
    <n v="55"/>
    <s v="Milho verde"/>
    <x v="2"/>
    <n v="32.430043541364299"/>
  </r>
  <r>
    <n v="56"/>
    <s v="Seleta "/>
    <x v="2"/>
    <n v="32.504499274310596"/>
  </r>
  <r>
    <n v="57"/>
    <s v="Doce de leite"/>
    <x v="2"/>
    <n v="32.578955007256901"/>
  </r>
  <r>
    <n v="58"/>
    <s v="Goiabada"/>
    <x v="2"/>
    <n v="32.653410740203199"/>
  </r>
  <r>
    <n v="59"/>
    <s v="Milho de pipoca"/>
    <x v="2"/>
    <n v="32.727866473149497"/>
  </r>
  <r>
    <n v="60"/>
    <s v="Leite"/>
    <x v="2"/>
    <n v="32.802322206095802"/>
  </r>
  <r>
    <n v="61"/>
    <s v="Óleo de cozinha"/>
    <x v="2"/>
    <n v="32.8767779390421"/>
  </r>
  <r>
    <n v="62"/>
    <s v="Leite em pó"/>
    <x v="2"/>
    <n v="32.951233671988398"/>
  </r>
  <r>
    <n v="63"/>
    <s v="Creme de leite"/>
    <x v="2"/>
    <n v="33.025689404934703"/>
  </r>
  <r>
    <n v="64"/>
    <s v="Leite condensado"/>
    <x v="2"/>
    <n v="33.100145137881"/>
  </r>
  <r>
    <n v="65"/>
    <s v="Pão de forma"/>
    <x v="2"/>
    <n v="33.174600870827298"/>
  </r>
  <r>
    <n v="66"/>
    <s v="Sabão em pó"/>
    <x v="3"/>
    <n v="33.249056603773603"/>
  </r>
  <r>
    <n v="67"/>
    <s v="Amaciante"/>
    <x v="3"/>
    <n v="33.323512336719901"/>
  </r>
  <r>
    <n v="68"/>
    <s v="Detergente"/>
    <x v="3"/>
    <n v="33.397968069666199"/>
  </r>
  <r>
    <n v="69"/>
    <s v="Água sanitária"/>
    <x v="3"/>
    <n v="33.472423802612497"/>
  </r>
  <r>
    <n v="70"/>
    <s v="Esponja de aço"/>
    <x v="3"/>
    <n v="33.546879535558801"/>
  </r>
  <r>
    <n v="71"/>
    <s v="Buchinha de pia"/>
    <x v="3"/>
    <n v="33.621335268505099"/>
  </r>
  <r>
    <n v="72"/>
    <s v="Sabão em pedra"/>
    <x v="3"/>
    <n v="33.695791001451397"/>
  </r>
  <r>
    <n v="73"/>
    <s v="Sabonete"/>
    <x v="3"/>
    <n v="33.770246734397702"/>
  </r>
  <r>
    <n v="74"/>
    <s v="Shampo"/>
    <x v="3"/>
    <n v="33.844702467344"/>
  </r>
  <r>
    <n v="75"/>
    <s v="Condicionador"/>
    <x v="3"/>
    <n v="33.919158200290298"/>
  </r>
  <r>
    <n v="76"/>
    <s v="Desinfetante"/>
    <x v="3"/>
    <n v="33.993613933236603"/>
  </r>
  <r>
    <n v="77"/>
    <s v="Lustra móveis"/>
    <x v="3"/>
    <n v="34.0680696661829"/>
  </r>
  <r>
    <n v="78"/>
    <s v="Tira manchas"/>
    <x v="3"/>
    <n v="34.142525399129198"/>
  </r>
  <r>
    <n v="79"/>
    <s v="Limpa vidros"/>
    <x v="3"/>
    <n v="34.216981132075503"/>
  </r>
  <r>
    <n v="80"/>
    <s v="Alcool"/>
    <x v="3"/>
    <n v="34.291436865021801"/>
  </r>
  <r>
    <n v="81"/>
    <s v="Saco de lixo 30l"/>
    <x v="3"/>
    <n v="34.365892597968099"/>
  </r>
  <r>
    <n v="82"/>
    <s v="Saco de lixo 50l"/>
    <x v="3"/>
    <n v="34.440348330914397"/>
  </r>
  <r>
    <n v="83"/>
    <s v="Refrigerante 2l"/>
    <x v="4"/>
    <n v="34.514804063860701"/>
  </r>
  <r>
    <n v="84"/>
    <s v="Suco garrafa 1l"/>
    <x v="4"/>
    <n v="34.589259796806999"/>
  </r>
  <r>
    <n v="85"/>
    <s v="Suco caixinha 500ml"/>
    <x v="4"/>
    <n v="34.663715529753297"/>
  </r>
  <r>
    <n v="86"/>
    <s v="Suco sachê"/>
    <x v="4"/>
    <n v="34.738171262699602"/>
  </r>
  <r>
    <n v="87"/>
    <s v="Leite integral litro"/>
    <x v="4"/>
    <n v="34.8126269956459"/>
  </r>
  <r>
    <n v="88"/>
    <s v="Leite desnatado litro"/>
    <x v="4"/>
    <n v="34.887082728592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3051D-B1A9-4C2E-8ACE-D7F027A3B3BF}" name="Tabela dinâmica5" cacheId="8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2:N18" firstHeaderRow="1" firstDataRow="1" firstDataCol="1"/>
  <pivotFields count="4">
    <pivotField showAll="0"/>
    <pivotField showAll="0"/>
    <pivotField axis="axisRow" showAll="0">
      <items count="6">
        <item x="2"/>
        <item x="4"/>
        <item x="1"/>
        <item x="0"/>
        <item x="3"/>
        <item t="default"/>
      </items>
    </pivotField>
    <pivotField dataField="1" numFmtId="4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Preço" fld="3" baseField="0" baseItem="0"/>
  </dataFields>
  <formats count="2">
    <format dxfId="32">
      <pivotArea collapsedLevelsAreSubtotals="1" fieldPosition="0">
        <references count="1">
          <reference field="2" count="0"/>
        </references>
      </pivotArea>
    </format>
    <format dxfId="33">
      <pivotArea grandRow="1"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187AF4-296B-4BA1-B01A-469B8E21BC37}" name="Tabela8" displayName="Tabela8" ref="C4:O14" totalsRowCount="1" headerRowDxfId="43" dataDxfId="41" headerRowBorderDxfId="42" tableBorderDxfId="40" totalsRowBorderDxfId="39">
  <autoFilter ref="C4:O13" xr:uid="{76187AF4-296B-4BA1-B01A-469B8E21BC37}"/>
  <sortState xmlns:xlrd2="http://schemas.microsoft.com/office/spreadsheetml/2017/richdata2" ref="C5:O13">
    <sortCondition descending="1" ref="C4:C13"/>
  </sortState>
  <tableColumns count="13">
    <tableColumn id="1" xr3:uid="{A61B6AD4-483A-4C62-BC83-A885B3F32F06}" name="Com o que gastei?" totalsRowLabel="Total" dataDxfId="31" totalsRowDxfId="30"/>
    <tableColumn id="2" xr3:uid="{16FBDC8B-C7D2-4A1B-AB2B-C04123CB09E3}" name="Janeiro" totalsRowFunction="sum" dataDxfId="29" totalsRowDxfId="28"/>
    <tableColumn id="3" xr3:uid="{0E4F2027-06E9-464A-91EA-8C37FFA7D319}" name="Fevereiro" totalsRowFunction="sum" dataDxfId="27" totalsRowDxfId="26"/>
    <tableColumn id="4" xr3:uid="{CE9DCE96-5078-446F-BFB2-1757F9FB3DD0}" name="Março" totalsRowFunction="sum" dataDxfId="25" totalsRowDxfId="24"/>
    <tableColumn id="5" xr3:uid="{1816D06B-539C-441D-A5F0-8CC6CA95FE53}" name="Abril" totalsRowFunction="sum" dataDxfId="23" totalsRowDxfId="22"/>
    <tableColumn id="6" xr3:uid="{D84EF911-BB0F-4E03-93D8-330A7C8EE178}" name="Maio" totalsRowFunction="sum" dataDxfId="21" totalsRowDxfId="20"/>
    <tableColumn id="7" xr3:uid="{E79BA167-6553-47BE-80FF-B56C59C076A4}" name="Junho" totalsRowFunction="sum" dataDxfId="19" totalsRowDxfId="18"/>
    <tableColumn id="8" xr3:uid="{7D827C15-EB1F-403C-A4F6-68083723255B}" name="Julho" totalsRowFunction="sum" dataDxfId="17" totalsRowDxfId="16"/>
    <tableColumn id="9" xr3:uid="{9F8D357D-EB3E-4ADF-B577-8571BBC65553}" name="Agosto" totalsRowFunction="sum" dataDxfId="15" totalsRowDxfId="14"/>
    <tableColumn id="10" xr3:uid="{71ACF08E-0ADF-482D-9457-F7EB8E43DC9D}" name="Setembro" totalsRowFunction="sum" dataDxfId="13" totalsRowDxfId="12"/>
    <tableColumn id="11" xr3:uid="{446FAD7B-4BF1-4785-8FB4-5CE2DEB9FEE9}" name="Outubro" totalsRowFunction="sum" dataDxfId="11" totalsRowDxfId="10"/>
    <tableColumn id="12" xr3:uid="{5D37D200-2BEC-40B9-9F3B-754439C046C0}" name="Novembro" totalsRowFunction="sum" dataDxfId="9" totalsRowDxfId="8"/>
    <tableColumn id="13" xr3:uid="{19CF262E-40BC-43A0-84BC-041D90014B44}" name="Dezembro" totalsRowFunction="sum" dataDxfId="7" totalsRow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79ADB7-889C-4D1C-BD76-7AAA454D342E}" name="Tabela3" displayName="Tabela3" ref="B1:E89" totalsRowShown="0" headerRowDxfId="34">
  <autoFilter ref="B1:E89" xr:uid="{0979ADB7-889C-4D1C-BD76-7AAA454D342E}"/>
  <sortState xmlns:xlrd2="http://schemas.microsoft.com/office/spreadsheetml/2017/richdata2" ref="B2:E89">
    <sortCondition ref="B1:B89"/>
  </sortState>
  <tableColumns count="4">
    <tableColumn id="1" xr3:uid="{2787FCA9-FE0F-4F02-AF62-E939B4022191}" name="Código" dataDxfId="38"/>
    <tableColumn id="2" xr3:uid="{71BACCD7-5E95-45F8-8E25-891B1D99E7F0}" name="Produto" dataDxfId="37"/>
    <tableColumn id="3" xr3:uid="{3DA40C28-22A4-4C9C-8D2B-2D7A32866A92}" name="Setor" dataDxfId="36"/>
    <tableColumn id="4" xr3:uid="{45901D09-C35A-4ACD-B1FF-E4D72170F0D5}" name="Preço" dataDxfId="3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74F6-6D28-4A12-BD20-927A354675CD}">
  <dimension ref="C3:O14"/>
  <sheetViews>
    <sheetView topLeftCell="B2" zoomScale="68" workbookViewId="0">
      <selection activeCell="F43" sqref="F43"/>
    </sheetView>
  </sheetViews>
  <sheetFormatPr defaultRowHeight="14.4" x14ac:dyDescent="0.3"/>
  <cols>
    <col min="3" max="3" width="20" customWidth="1"/>
    <col min="4" max="4" width="13" customWidth="1"/>
    <col min="5" max="5" width="14.88671875" customWidth="1"/>
    <col min="6" max="6" width="12.44140625" customWidth="1"/>
    <col min="7" max="7" width="11.44140625" customWidth="1"/>
    <col min="8" max="8" width="16.77734375" customWidth="1"/>
    <col min="9" max="9" width="11.33203125" customWidth="1"/>
    <col min="10" max="10" width="12.88671875" customWidth="1"/>
    <col min="11" max="11" width="12.33203125" customWidth="1"/>
    <col min="12" max="12" width="15.44140625" customWidth="1"/>
    <col min="13" max="13" width="13.44140625" customWidth="1"/>
    <col min="14" max="14" width="15.33203125" customWidth="1"/>
    <col min="15" max="15" width="15.6640625" customWidth="1"/>
  </cols>
  <sheetData>
    <row r="3" spans="3:15" x14ac:dyDescent="0.3">
      <c r="C3" s="9" t="s">
        <v>23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3:15" x14ac:dyDescent="0.3">
      <c r="C4" s="2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5" t="s">
        <v>19</v>
      </c>
    </row>
    <row r="5" spans="3:15" x14ac:dyDescent="0.3">
      <c r="C5" s="3" t="s">
        <v>4</v>
      </c>
      <c r="D5" s="1">
        <v>40</v>
      </c>
      <c r="E5" s="1">
        <v>43</v>
      </c>
      <c r="F5" s="1">
        <v>42</v>
      </c>
      <c r="G5" s="1">
        <v>56</v>
      </c>
      <c r="H5" s="1">
        <v>40</v>
      </c>
      <c r="I5" s="1">
        <v>43</v>
      </c>
      <c r="J5" s="1">
        <v>42</v>
      </c>
      <c r="K5" s="1">
        <v>56</v>
      </c>
      <c r="L5" s="1">
        <v>40</v>
      </c>
      <c r="M5" s="1">
        <v>43</v>
      </c>
      <c r="N5" s="1">
        <v>42</v>
      </c>
      <c r="O5" s="1">
        <v>56</v>
      </c>
    </row>
    <row r="6" spans="3:15" x14ac:dyDescent="0.3">
      <c r="C6" s="3" t="s">
        <v>20</v>
      </c>
      <c r="D6" s="1">
        <v>23</v>
      </c>
      <c r="E6" s="1">
        <v>45</v>
      </c>
      <c r="F6" s="1">
        <v>33</v>
      </c>
      <c r="G6" s="1">
        <v>70</v>
      </c>
      <c r="H6" s="1">
        <v>23</v>
      </c>
      <c r="I6" s="1">
        <v>45</v>
      </c>
      <c r="J6" s="1">
        <v>33</v>
      </c>
      <c r="K6" s="1">
        <v>70</v>
      </c>
      <c r="L6" s="1">
        <v>23</v>
      </c>
      <c r="M6" s="1">
        <v>45</v>
      </c>
      <c r="N6" s="1">
        <v>33</v>
      </c>
      <c r="O6" s="1">
        <v>70</v>
      </c>
    </row>
    <row r="7" spans="3:15" x14ac:dyDescent="0.3">
      <c r="C7" s="3" t="s">
        <v>2</v>
      </c>
      <c r="D7" s="1">
        <v>34</v>
      </c>
      <c r="E7" s="1">
        <v>47</v>
      </c>
      <c r="F7" s="1">
        <v>43</v>
      </c>
      <c r="G7" s="1">
        <v>54</v>
      </c>
      <c r="H7" s="1">
        <v>34</v>
      </c>
      <c r="I7" s="1">
        <v>47</v>
      </c>
      <c r="J7" s="1">
        <v>43</v>
      </c>
      <c r="K7" s="1">
        <v>54</v>
      </c>
      <c r="L7" s="1">
        <v>34</v>
      </c>
      <c r="M7" s="1">
        <v>47</v>
      </c>
      <c r="N7" s="1">
        <v>43</v>
      </c>
      <c r="O7" s="1">
        <v>54</v>
      </c>
    </row>
    <row r="8" spans="3:15" x14ac:dyDescent="0.3">
      <c r="C8" s="3" t="s">
        <v>7</v>
      </c>
      <c r="D8" s="1">
        <v>54</v>
      </c>
      <c r="E8" s="1">
        <v>49</v>
      </c>
      <c r="F8" s="1">
        <v>40.3333333333333</v>
      </c>
      <c r="G8" s="1">
        <v>58</v>
      </c>
      <c r="H8" s="1">
        <v>54</v>
      </c>
      <c r="I8" s="1">
        <v>49</v>
      </c>
      <c r="J8" s="1">
        <v>40.3333333333333</v>
      </c>
      <c r="K8" s="1">
        <v>58</v>
      </c>
      <c r="L8" s="1">
        <v>54</v>
      </c>
      <c r="M8" s="1">
        <v>49</v>
      </c>
      <c r="N8" s="1">
        <v>40.3333333333333</v>
      </c>
      <c r="O8" s="1">
        <v>58</v>
      </c>
    </row>
    <row r="9" spans="3:15" x14ac:dyDescent="0.3">
      <c r="C9" s="3" t="s">
        <v>5</v>
      </c>
      <c r="D9" s="1">
        <v>32</v>
      </c>
      <c r="E9" s="1">
        <v>51</v>
      </c>
      <c r="F9" s="1">
        <v>40.8333333333333</v>
      </c>
      <c r="G9" s="1">
        <v>57</v>
      </c>
      <c r="H9" s="1">
        <v>32</v>
      </c>
      <c r="I9" s="1">
        <v>51</v>
      </c>
      <c r="J9" s="1">
        <v>40.8333333333333</v>
      </c>
      <c r="K9" s="1">
        <v>57</v>
      </c>
      <c r="L9" s="1">
        <v>32</v>
      </c>
      <c r="M9" s="1">
        <v>51</v>
      </c>
      <c r="N9" s="1">
        <v>40.8333333333333</v>
      </c>
      <c r="O9" s="1">
        <v>57</v>
      </c>
    </row>
    <row r="10" spans="3:15" x14ac:dyDescent="0.3">
      <c r="C10" s="3" t="s">
        <v>21</v>
      </c>
      <c r="D10" s="1">
        <v>46</v>
      </c>
      <c r="E10" s="1">
        <v>53</v>
      </c>
      <c r="F10" s="1">
        <v>41.3333333333333</v>
      </c>
      <c r="G10" s="1">
        <v>56</v>
      </c>
      <c r="H10" s="1">
        <v>46</v>
      </c>
      <c r="I10" s="1">
        <v>53</v>
      </c>
      <c r="J10" s="1">
        <v>41.3333333333333</v>
      </c>
      <c r="K10" s="1">
        <v>56</v>
      </c>
      <c r="L10" s="1">
        <v>46</v>
      </c>
      <c r="M10" s="1">
        <v>53</v>
      </c>
      <c r="N10" s="1">
        <v>41.3333333333333</v>
      </c>
      <c r="O10" s="1">
        <v>56</v>
      </c>
    </row>
    <row r="11" spans="3:15" x14ac:dyDescent="0.3">
      <c r="C11" s="3" t="s">
        <v>3</v>
      </c>
      <c r="D11" s="1">
        <v>43</v>
      </c>
      <c r="E11" s="1">
        <v>55</v>
      </c>
      <c r="F11" s="1">
        <v>41.8333333333333</v>
      </c>
      <c r="G11" s="1">
        <v>55</v>
      </c>
      <c r="H11" s="1">
        <v>43</v>
      </c>
      <c r="I11" s="1">
        <v>55</v>
      </c>
      <c r="J11" s="1">
        <v>41.8333333333333</v>
      </c>
      <c r="K11" s="1">
        <v>55</v>
      </c>
      <c r="L11" s="1">
        <v>43</v>
      </c>
      <c r="M11" s="1">
        <v>55</v>
      </c>
      <c r="N11" s="1">
        <v>41.8333333333333</v>
      </c>
      <c r="O11" s="1">
        <v>55</v>
      </c>
    </row>
    <row r="12" spans="3:15" x14ac:dyDescent="0.3">
      <c r="C12" s="6" t="s">
        <v>6</v>
      </c>
      <c r="D12" s="7">
        <v>234</v>
      </c>
      <c r="E12" s="1">
        <v>57</v>
      </c>
      <c r="F12" s="1">
        <v>42.3333333333333</v>
      </c>
      <c r="G12" s="1">
        <v>54</v>
      </c>
      <c r="H12" s="7">
        <v>234</v>
      </c>
      <c r="I12" s="1">
        <v>57</v>
      </c>
      <c r="J12" s="1">
        <v>42.3333333333333</v>
      </c>
      <c r="K12" s="1">
        <v>54</v>
      </c>
      <c r="L12" s="7">
        <v>234</v>
      </c>
      <c r="M12" s="1">
        <v>57</v>
      </c>
      <c r="N12" s="1">
        <v>42.3333333333333</v>
      </c>
      <c r="O12" s="1">
        <v>54</v>
      </c>
    </row>
    <row r="13" spans="3:15" x14ac:dyDescent="0.3">
      <c r="C13" s="6" t="s">
        <v>1</v>
      </c>
      <c r="D13" s="7">
        <v>543</v>
      </c>
      <c r="E13" s="1">
        <v>59</v>
      </c>
      <c r="F13" s="1">
        <v>42.8333333333333</v>
      </c>
      <c r="G13" s="1">
        <v>53</v>
      </c>
      <c r="H13" s="7">
        <v>543</v>
      </c>
      <c r="I13" s="1">
        <v>59</v>
      </c>
      <c r="J13" s="1">
        <v>42.8333333333333</v>
      </c>
      <c r="K13" s="1">
        <v>53</v>
      </c>
      <c r="L13" s="7">
        <v>543</v>
      </c>
      <c r="M13" s="1">
        <v>59</v>
      </c>
      <c r="N13" s="1">
        <v>42.8333333333333</v>
      </c>
      <c r="O13" s="1">
        <v>53</v>
      </c>
    </row>
    <row r="14" spans="3:15" x14ac:dyDescent="0.3">
      <c r="C14" s="6" t="s">
        <v>22</v>
      </c>
      <c r="D14" s="7">
        <f>SUBTOTAL(109,Tabela8[Janeiro])</f>
        <v>1049</v>
      </c>
      <c r="E14" s="7">
        <f>SUBTOTAL(109,Tabela8[Fevereiro])</f>
        <v>459</v>
      </c>
      <c r="F14" s="7">
        <f>SUBTOTAL(109,Tabela8[Março])</f>
        <v>367.49999999999989</v>
      </c>
      <c r="G14" s="7">
        <f>SUBTOTAL(109,Tabela8[Abril])</f>
        <v>513</v>
      </c>
      <c r="H14" s="7">
        <f>SUBTOTAL(109,Tabela8[Maio])</f>
        <v>1049</v>
      </c>
      <c r="I14" s="7">
        <f>SUBTOTAL(109,Tabela8[Junho])</f>
        <v>459</v>
      </c>
      <c r="J14" s="7">
        <f>SUBTOTAL(109,Tabela8[Julho])</f>
        <v>367.49999999999989</v>
      </c>
      <c r="K14" s="7">
        <f>SUBTOTAL(109,Tabela8[Agosto])</f>
        <v>513</v>
      </c>
      <c r="L14" s="7">
        <f>SUBTOTAL(109,Tabela8[Setembro])</f>
        <v>1049</v>
      </c>
      <c r="M14" s="7">
        <f>SUBTOTAL(109,Tabela8[Outubro])</f>
        <v>459</v>
      </c>
      <c r="N14" s="7">
        <f>SUBTOTAL(109,Tabela8[Novembro])</f>
        <v>367.49999999999989</v>
      </c>
      <c r="O14" s="8">
        <f>SUBTOTAL(109,Tabela8[Dezembro])</f>
        <v>513</v>
      </c>
    </row>
  </sheetData>
  <mergeCells count="1">
    <mergeCell ref="C3:O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9CF5-83C9-4018-8A16-28446DEDD29B}">
  <dimension ref="B1:N116"/>
  <sheetViews>
    <sheetView zoomScale="76" zoomScaleNormal="81" workbookViewId="0">
      <pane ySplit="1" topLeftCell="A2" activePane="bottomLeft" state="frozen"/>
      <selection pane="bottomLeft" activeCell="M28" sqref="M28"/>
    </sheetView>
  </sheetViews>
  <sheetFormatPr defaultRowHeight="14.4" x14ac:dyDescent="0.3"/>
  <cols>
    <col min="2" max="2" width="14.6640625" customWidth="1"/>
    <col min="3" max="3" width="24.77734375" customWidth="1"/>
    <col min="4" max="4" width="24.21875" style="12" customWidth="1"/>
    <col min="5" max="5" width="15.6640625" customWidth="1"/>
    <col min="9" max="9" width="9.33203125" bestFit="1" customWidth="1"/>
    <col min="13" max="13" width="20.5546875" customWidth="1"/>
    <col min="14" max="14" width="17.77734375" customWidth="1"/>
  </cols>
  <sheetData>
    <row r="1" spans="2:14" x14ac:dyDescent="0.3">
      <c r="B1" s="13" t="s">
        <v>139</v>
      </c>
      <c r="C1" s="13" t="s">
        <v>24</v>
      </c>
      <c r="D1" s="12" t="s">
        <v>27</v>
      </c>
      <c r="E1" s="13" t="s">
        <v>25</v>
      </c>
    </row>
    <row r="2" spans="2:14" x14ac:dyDescent="0.3">
      <c r="B2" s="12">
        <v>1</v>
      </c>
      <c r="C2" s="13" t="s">
        <v>31</v>
      </c>
      <c r="D2" s="12" t="s">
        <v>118</v>
      </c>
      <c r="E2" s="15">
        <v>24.5</v>
      </c>
      <c r="F2" s="13"/>
    </row>
    <row r="3" spans="2:14" x14ac:dyDescent="0.3">
      <c r="B3" s="12">
        <v>2</v>
      </c>
      <c r="C3" s="13" t="s">
        <v>34</v>
      </c>
      <c r="D3" s="12" t="s">
        <v>118</v>
      </c>
      <c r="E3" s="15">
        <v>27.5</v>
      </c>
    </row>
    <row r="4" spans="2:14" x14ac:dyDescent="0.3">
      <c r="B4" s="12">
        <v>3</v>
      </c>
      <c r="C4" s="13" t="s">
        <v>29</v>
      </c>
      <c r="D4" s="12" t="s">
        <v>118</v>
      </c>
      <c r="E4" s="15">
        <v>27.5</v>
      </c>
    </row>
    <row r="5" spans="2:14" x14ac:dyDescent="0.3">
      <c r="B5" s="12">
        <v>4</v>
      </c>
      <c r="C5" s="13" t="s">
        <v>30</v>
      </c>
      <c r="D5" s="12" t="s">
        <v>118</v>
      </c>
      <c r="E5" s="15">
        <v>26.9</v>
      </c>
    </row>
    <row r="6" spans="2:14" x14ac:dyDescent="0.3">
      <c r="B6" s="12">
        <v>5</v>
      </c>
      <c r="C6" s="12" t="s">
        <v>35</v>
      </c>
      <c r="D6" s="12" t="s">
        <v>118</v>
      </c>
      <c r="E6" s="16">
        <v>27.5</v>
      </c>
    </row>
    <row r="7" spans="2:14" x14ac:dyDescent="0.3">
      <c r="B7" s="12">
        <v>6</v>
      </c>
      <c r="C7" s="13" t="s">
        <v>36</v>
      </c>
      <c r="D7" s="12" t="s">
        <v>118</v>
      </c>
      <c r="E7" s="15">
        <v>28.9</v>
      </c>
    </row>
    <row r="8" spans="2:14" x14ac:dyDescent="0.3">
      <c r="B8" s="12">
        <v>7</v>
      </c>
      <c r="C8" s="13" t="s">
        <v>37</v>
      </c>
      <c r="D8" s="12" t="s">
        <v>118</v>
      </c>
      <c r="E8" s="15">
        <v>28.9</v>
      </c>
    </row>
    <row r="9" spans="2:14" x14ac:dyDescent="0.3">
      <c r="B9" s="12">
        <v>8</v>
      </c>
      <c r="C9" s="13" t="s">
        <v>38</v>
      </c>
      <c r="D9" s="12" t="s">
        <v>118</v>
      </c>
      <c r="E9" s="15">
        <v>28.9</v>
      </c>
    </row>
    <row r="10" spans="2:14" x14ac:dyDescent="0.3">
      <c r="B10" s="12">
        <v>9</v>
      </c>
      <c r="C10" s="13" t="s">
        <v>39</v>
      </c>
      <c r="D10" s="12" t="s">
        <v>118</v>
      </c>
      <c r="E10" s="15">
        <v>28.9</v>
      </c>
    </row>
    <row r="11" spans="2:14" x14ac:dyDescent="0.3">
      <c r="B11" s="12">
        <v>10</v>
      </c>
      <c r="C11" s="13" t="s">
        <v>40</v>
      </c>
      <c r="D11" s="12" t="s">
        <v>118</v>
      </c>
      <c r="E11" s="15">
        <v>28.9</v>
      </c>
    </row>
    <row r="12" spans="2:14" x14ac:dyDescent="0.3">
      <c r="B12" s="12">
        <v>11</v>
      </c>
      <c r="C12" s="13" t="s">
        <v>26</v>
      </c>
      <c r="D12" s="12" t="s">
        <v>118</v>
      </c>
      <c r="E12" s="15">
        <v>28.9</v>
      </c>
      <c r="M12" s="17" t="s">
        <v>120</v>
      </c>
      <c r="N12" t="s">
        <v>122</v>
      </c>
    </row>
    <row r="13" spans="2:14" x14ac:dyDescent="0.3">
      <c r="B13" s="12">
        <v>12</v>
      </c>
      <c r="C13" s="13" t="s">
        <v>41</v>
      </c>
      <c r="D13" s="12" t="s">
        <v>118</v>
      </c>
      <c r="E13" s="15">
        <v>28.9</v>
      </c>
      <c r="M13" s="18" t="s">
        <v>117</v>
      </c>
      <c r="N13" s="16">
        <v>985.88113207547156</v>
      </c>
    </row>
    <row r="14" spans="2:14" x14ac:dyDescent="0.3">
      <c r="B14" s="12">
        <v>13</v>
      </c>
      <c r="C14" s="13" t="s">
        <v>42</v>
      </c>
      <c r="D14" s="12" t="s">
        <v>118</v>
      </c>
      <c r="E14" s="15">
        <v>28.9</v>
      </c>
      <c r="M14" s="18" t="s">
        <v>116</v>
      </c>
      <c r="N14" s="16">
        <v>208.2056603773587</v>
      </c>
    </row>
    <row r="15" spans="2:14" x14ac:dyDescent="0.3">
      <c r="B15" s="12">
        <v>14</v>
      </c>
      <c r="C15" s="13" t="s">
        <v>28</v>
      </c>
      <c r="D15" s="12" t="s">
        <v>118</v>
      </c>
      <c r="E15" s="15">
        <v>28.9</v>
      </c>
      <c r="M15" s="18" t="s">
        <v>119</v>
      </c>
      <c r="N15" s="16">
        <v>376.4</v>
      </c>
    </row>
    <row r="16" spans="2:14" x14ac:dyDescent="0.3">
      <c r="B16" s="12">
        <v>15</v>
      </c>
      <c r="C16" s="13" t="s">
        <v>43</v>
      </c>
      <c r="D16" s="12" t="s">
        <v>118</v>
      </c>
      <c r="E16" s="15">
        <v>28.9</v>
      </c>
      <c r="M16" s="18" t="s">
        <v>118</v>
      </c>
      <c r="N16" s="16">
        <v>639.19999999999982</v>
      </c>
    </row>
    <row r="17" spans="2:14" x14ac:dyDescent="0.3">
      <c r="B17" s="12">
        <v>16</v>
      </c>
      <c r="C17" s="13" t="s">
        <v>44</v>
      </c>
      <c r="D17" s="12" t="s">
        <v>118</v>
      </c>
      <c r="E17" s="15">
        <v>30.9</v>
      </c>
      <c r="M17" s="18" t="s">
        <v>115</v>
      </c>
      <c r="N17" s="16">
        <v>575.35994194484795</v>
      </c>
    </row>
    <row r="18" spans="2:14" x14ac:dyDescent="0.3">
      <c r="B18" s="12">
        <v>17</v>
      </c>
      <c r="C18" s="13" t="s">
        <v>45</v>
      </c>
      <c r="D18" s="12" t="s">
        <v>118</v>
      </c>
      <c r="E18" s="15">
        <v>30.9</v>
      </c>
      <c r="M18" s="18" t="s">
        <v>121</v>
      </c>
      <c r="N18" s="16">
        <v>2785.0467343976779</v>
      </c>
    </row>
    <row r="19" spans="2:14" x14ac:dyDescent="0.3">
      <c r="B19" s="12">
        <v>18</v>
      </c>
      <c r="C19" s="13" t="s">
        <v>46</v>
      </c>
      <c r="D19" s="12" t="s">
        <v>118</v>
      </c>
      <c r="E19" s="15">
        <v>30.9</v>
      </c>
    </row>
    <row r="20" spans="2:14" x14ac:dyDescent="0.3">
      <c r="B20" s="12">
        <v>19</v>
      </c>
      <c r="C20" s="13" t="s">
        <v>47</v>
      </c>
      <c r="D20" s="12" t="s">
        <v>118</v>
      </c>
      <c r="E20" s="15">
        <v>30.9</v>
      </c>
    </row>
    <row r="21" spans="2:14" x14ac:dyDescent="0.3">
      <c r="B21" s="12">
        <v>20</v>
      </c>
      <c r="C21" s="13" t="s">
        <v>48</v>
      </c>
      <c r="D21" s="12" t="s">
        <v>118</v>
      </c>
      <c r="E21" s="15">
        <v>30.9</v>
      </c>
      <c r="I21" s="26" t="s">
        <v>139</v>
      </c>
    </row>
    <row r="22" spans="2:14" x14ac:dyDescent="0.3">
      <c r="B22" s="12">
        <v>21</v>
      </c>
      <c r="C22" s="13" t="s">
        <v>49</v>
      </c>
      <c r="D22" s="12" t="s">
        <v>118</v>
      </c>
      <c r="E22" s="15">
        <v>30.9</v>
      </c>
      <c r="I22" s="19">
        <v>12</v>
      </c>
    </row>
    <row r="23" spans="2:14" x14ac:dyDescent="0.3">
      <c r="B23" s="12">
        <v>22</v>
      </c>
      <c r="C23" s="13" t="s">
        <v>32</v>
      </c>
      <c r="D23" s="12" t="s">
        <v>118</v>
      </c>
      <c r="E23" s="15">
        <v>30.9</v>
      </c>
    </row>
    <row r="24" spans="2:14" x14ac:dyDescent="0.3">
      <c r="B24" s="12">
        <v>23</v>
      </c>
      <c r="C24" s="13" t="s">
        <v>50</v>
      </c>
      <c r="D24" s="12" t="s">
        <v>119</v>
      </c>
      <c r="E24" s="15">
        <v>30.9</v>
      </c>
    </row>
    <row r="25" spans="2:14" x14ac:dyDescent="0.3">
      <c r="B25" s="12">
        <v>24</v>
      </c>
      <c r="C25" s="13" t="s">
        <v>51</v>
      </c>
      <c r="D25" s="12" t="s">
        <v>119</v>
      </c>
      <c r="E25" s="15">
        <v>30.9</v>
      </c>
      <c r="H25" s="23" t="s">
        <v>24</v>
      </c>
      <c r="I25" s="25" t="str">
        <f>VLOOKUP(I22,B:E,2,0)</f>
        <v>Ovos</v>
      </c>
    </row>
    <row r="26" spans="2:14" x14ac:dyDescent="0.3">
      <c r="B26" s="12">
        <v>25</v>
      </c>
      <c r="C26" s="13" t="s">
        <v>52</v>
      </c>
      <c r="D26" s="12" t="s">
        <v>119</v>
      </c>
      <c r="E26" s="15">
        <v>30.9</v>
      </c>
      <c r="H26" s="23" t="s">
        <v>27</v>
      </c>
      <c r="I26" s="25" t="str">
        <f>_xlfn.XLOOKUP(I22,B:B,D:D,"Não localizado",0)</f>
        <v>Hortifruti</v>
      </c>
    </row>
    <row r="27" spans="2:14" x14ac:dyDescent="0.3">
      <c r="B27" s="12">
        <v>26</v>
      </c>
      <c r="C27" s="13" t="s">
        <v>53</v>
      </c>
      <c r="D27" s="12" t="s">
        <v>119</v>
      </c>
      <c r="E27" s="15">
        <v>30.9</v>
      </c>
      <c r="H27" s="23" t="s">
        <v>25</v>
      </c>
      <c r="I27" s="24">
        <f>_xlfn.XLOOKUP(I22,B:B,E:E,"Não localizado",0)</f>
        <v>28.9</v>
      </c>
    </row>
    <row r="28" spans="2:14" x14ac:dyDescent="0.3">
      <c r="B28" s="12">
        <v>27</v>
      </c>
      <c r="C28" s="13" t="s">
        <v>54</v>
      </c>
      <c r="D28" s="12" t="s">
        <v>119</v>
      </c>
      <c r="E28" s="15">
        <v>36.5</v>
      </c>
    </row>
    <row r="29" spans="2:14" x14ac:dyDescent="0.3">
      <c r="B29" s="12">
        <v>28</v>
      </c>
      <c r="C29" s="13" t="s">
        <v>55</v>
      </c>
      <c r="D29" s="12" t="s">
        <v>119</v>
      </c>
      <c r="E29" s="15">
        <v>36.5</v>
      </c>
    </row>
    <row r="30" spans="2:14" x14ac:dyDescent="0.3">
      <c r="B30" s="12">
        <v>29</v>
      </c>
      <c r="C30" s="13" t="s">
        <v>56</v>
      </c>
      <c r="D30" s="12" t="s">
        <v>119</v>
      </c>
      <c r="E30" s="15">
        <v>36.5</v>
      </c>
    </row>
    <row r="31" spans="2:14" x14ac:dyDescent="0.3">
      <c r="B31" s="12">
        <v>30</v>
      </c>
      <c r="C31" s="13" t="s">
        <v>57</v>
      </c>
      <c r="D31" s="12" t="s">
        <v>119</v>
      </c>
      <c r="E31" s="15">
        <v>36.5</v>
      </c>
    </row>
    <row r="32" spans="2:14" x14ac:dyDescent="0.3">
      <c r="B32" s="12">
        <v>31</v>
      </c>
      <c r="C32" s="13" t="s">
        <v>58</v>
      </c>
      <c r="D32" s="12" t="s">
        <v>119</v>
      </c>
      <c r="E32" s="15">
        <v>24.5</v>
      </c>
    </row>
    <row r="33" spans="2:5" x14ac:dyDescent="0.3">
      <c r="B33" s="12">
        <v>32</v>
      </c>
      <c r="C33" s="13" t="s">
        <v>59</v>
      </c>
      <c r="D33" s="12" t="s">
        <v>119</v>
      </c>
      <c r="E33" s="15">
        <v>24.5</v>
      </c>
    </row>
    <row r="34" spans="2:5" x14ac:dyDescent="0.3">
      <c r="B34" s="12">
        <v>33</v>
      </c>
      <c r="C34" s="13" t="s">
        <v>60</v>
      </c>
      <c r="D34" s="12" t="s">
        <v>119</v>
      </c>
      <c r="E34" s="15">
        <v>28.9</v>
      </c>
    </row>
    <row r="35" spans="2:5" x14ac:dyDescent="0.3">
      <c r="B35" s="12">
        <v>34</v>
      </c>
      <c r="C35" s="13" t="s">
        <v>61</v>
      </c>
      <c r="D35" s="12" t="s">
        <v>119</v>
      </c>
      <c r="E35" s="15">
        <v>28.9</v>
      </c>
    </row>
    <row r="36" spans="2:5" x14ac:dyDescent="0.3">
      <c r="B36" s="12">
        <v>35</v>
      </c>
      <c r="C36" s="13" t="s">
        <v>62</v>
      </c>
      <c r="D36" s="12" t="s">
        <v>117</v>
      </c>
      <c r="E36" s="15">
        <v>28.9</v>
      </c>
    </row>
    <row r="37" spans="2:5" x14ac:dyDescent="0.3">
      <c r="B37" s="12">
        <v>36</v>
      </c>
      <c r="C37" s="13" t="s">
        <v>63</v>
      </c>
      <c r="D37" s="12" t="s">
        <v>117</v>
      </c>
      <c r="E37" s="15">
        <v>28.9</v>
      </c>
    </row>
    <row r="38" spans="2:5" x14ac:dyDescent="0.3">
      <c r="B38" s="12">
        <v>37</v>
      </c>
      <c r="C38" s="13" t="s">
        <v>64</v>
      </c>
      <c r="D38" s="12" t="s">
        <v>117</v>
      </c>
      <c r="E38" s="15">
        <v>30.9</v>
      </c>
    </row>
    <row r="39" spans="2:5" x14ac:dyDescent="0.3">
      <c r="B39" s="12">
        <v>38</v>
      </c>
      <c r="C39" s="13" t="s">
        <v>65</v>
      </c>
      <c r="D39" s="12" t="s">
        <v>117</v>
      </c>
      <c r="E39" s="15">
        <v>30.9</v>
      </c>
    </row>
    <row r="40" spans="2:5" x14ac:dyDescent="0.3">
      <c r="B40" s="12">
        <v>39</v>
      </c>
      <c r="C40" s="13" t="s">
        <v>66</v>
      </c>
      <c r="D40" s="12" t="s">
        <v>117</v>
      </c>
      <c r="E40" s="15">
        <v>30.9</v>
      </c>
    </row>
    <row r="41" spans="2:5" x14ac:dyDescent="0.3">
      <c r="B41" s="12">
        <v>40</v>
      </c>
      <c r="C41" s="13" t="s">
        <v>67</v>
      </c>
      <c r="D41" s="12" t="s">
        <v>117</v>
      </c>
      <c r="E41" s="15">
        <v>30.9</v>
      </c>
    </row>
    <row r="42" spans="2:5" x14ac:dyDescent="0.3">
      <c r="B42" s="12">
        <v>41</v>
      </c>
      <c r="C42" s="13" t="s">
        <v>33</v>
      </c>
      <c r="D42" s="12" t="s">
        <v>117</v>
      </c>
      <c r="E42" s="15">
        <v>30.9</v>
      </c>
    </row>
    <row r="43" spans="2:5" x14ac:dyDescent="0.3">
      <c r="B43" s="12">
        <v>42</v>
      </c>
      <c r="C43" s="13" t="s">
        <v>68</v>
      </c>
      <c r="D43" s="12" t="s">
        <v>117</v>
      </c>
      <c r="E43" s="15">
        <v>30.9</v>
      </c>
    </row>
    <row r="44" spans="2:5" x14ac:dyDescent="0.3">
      <c r="B44" s="12">
        <v>43</v>
      </c>
      <c r="C44" s="13" t="s">
        <v>69</v>
      </c>
      <c r="D44" s="12" t="s">
        <v>117</v>
      </c>
      <c r="E44" s="15">
        <v>30.9</v>
      </c>
    </row>
    <row r="45" spans="2:5" x14ac:dyDescent="0.3">
      <c r="B45" s="12">
        <v>44</v>
      </c>
      <c r="C45" s="13" t="s">
        <v>70</v>
      </c>
      <c r="D45" s="12" t="s">
        <v>117</v>
      </c>
      <c r="E45" s="15">
        <v>30.9</v>
      </c>
    </row>
    <row r="46" spans="2:5" x14ac:dyDescent="0.3">
      <c r="B46" s="12">
        <v>45</v>
      </c>
      <c r="C46" s="13" t="s">
        <v>71</v>
      </c>
      <c r="D46" s="12" t="s">
        <v>117</v>
      </c>
      <c r="E46" s="15">
        <v>30.9</v>
      </c>
    </row>
    <row r="47" spans="2:5" x14ac:dyDescent="0.3">
      <c r="B47" s="12">
        <v>46</v>
      </c>
      <c r="C47" s="13" t="s">
        <v>72</v>
      </c>
      <c r="D47" s="12" t="s">
        <v>117</v>
      </c>
      <c r="E47" s="15">
        <v>30.9</v>
      </c>
    </row>
    <row r="48" spans="2:5" x14ac:dyDescent="0.3">
      <c r="B48" s="12">
        <v>47</v>
      </c>
      <c r="C48" s="13" t="s">
        <v>73</v>
      </c>
      <c r="D48" s="12" t="s">
        <v>117</v>
      </c>
      <c r="E48" s="15">
        <v>30.9</v>
      </c>
    </row>
    <row r="49" spans="2:5" x14ac:dyDescent="0.3">
      <c r="B49" s="12">
        <v>48</v>
      </c>
      <c r="C49" s="13" t="s">
        <v>74</v>
      </c>
      <c r="D49" s="12" t="s">
        <v>117</v>
      </c>
      <c r="E49" s="15">
        <v>36.5</v>
      </c>
    </row>
    <row r="50" spans="2:5" x14ac:dyDescent="0.3">
      <c r="B50" s="12">
        <v>49</v>
      </c>
      <c r="C50" s="13" t="s">
        <v>75</v>
      </c>
      <c r="D50" s="12" t="s">
        <v>117</v>
      </c>
      <c r="E50" s="15">
        <v>36.5</v>
      </c>
    </row>
    <row r="51" spans="2:5" x14ac:dyDescent="0.3">
      <c r="B51" s="12">
        <v>50</v>
      </c>
      <c r="C51" s="13" t="s">
        <v>76</v>
      </c>
      <c r="D51" s="12" t="s">
        <v>117</v>
      </c>
      <c r="E51" s="15">
        <v>36.5</v>
      </c>
    </row>
    <row r="52" spans="2:5" x14ac:dyDescent="0.3">
      <c r="B52" s="12">
        <v>51</v>
      </c>
      <c r="C52" s="13" t="s">
        <v>77</v>
      </c>
      <c r="D52" s="12" t="s">
        <v>117</v>
      </c>
      <c r="E52" s="15">
        <v>36.5</v>
      </c>
    </row>
    <row r="53" spans="2:5" x14ac:dyDescent="0.3">
      <c r="B53" s="12">
        <v>52</v>
      </c>
      <c r="C53" s="13" t="s">
        <v>78</v>
      </c>
      <c r="D53" s="12" t="s">
        <v>117</v>
      </c>
      <c r="E53" s="15">
        <v>24.5</v>
      </c>
    </row>
    <row r="54" spans="2:5" x14ac:dyDescent="0.3">
      <c r="B54" s="12">
        <v>53</v>
      </c>
      <c r="C54" s="13" t="s">
        <v>79</v>
      </c>
      <c r="D54" s="12" t="s">
        <v>117</v>
      </c>
      <c r="E54" s="15">
        <v>24.5</v>
      </c>
    </row>
    <row r="55" spans="2:5" x14ac:dyDescent="0.3">
      <c r="B55" s="12">
        <v>54</v>
      </c>
      <c r="C55" s="13" t="s">
        <v>80</v>
      </c>
      <c r="D55" s="12" t="s">
        <v>117</v>
      </c>
      <c r="E55" s="15">
        <v>32.355587808418001</v>
      </c>
    </row>
    <row r="56" spans="2:5" x14ac:dyDescent="0.3">
      <c r="B56" s="12">
        <v>55</v>
      </c>
      <c r="C56" s="13" t="s">
        <v>81</v>
      </c>
      <c r="D56" s="12" t="s">
        <v>117</v>
      </c>
      <c r="E56" s="15">
        <v>32.430043541364299</v>
      </c>
    </row>
    <row r="57" spans="2:5" x14ac:dyDescent="0.3">
      <c r="B57" s="12">
        <v>56</v>
      </c>
      <c r="C57" s="13" t="s">
        <v>82</v>
      </c>
      <c r="D57" s="12" t="s">
        <v>117</v>
      </c>
      <c r="E57" s="15">
        <v>32.504499274310596</v>
      </c>
    </row>
    <row r="58" spans="2:5" x14ac:dyDescent="0.3">
      <c r="B58" s="12">
        <v>57</v>
      </c>
      <c r="C58" s="13" t="s">
        <v>83</v>
      </c>
      <c r="D58" s="12" t="s">
        <v>117</v>
      </c>
      <c r="E58" s="15">
        <v>32.578955007256901</v>
      </c>
    </row>
    <row r="59" spans="2:5" x14ac:dyDescent="0.3">
      <c r="B59" s="12">
        <v>58</v>
      </c>
      <c r="C59" s="13" t="s">
        <v>84</v>
      </c>
      <c r="D59" s="12" t="s">
        <v>117</v>
      </c>
      <c r="E59" s="16">
        <v>32.653410740203199</v>
      </c>
    </row>
    <row r="60" spans="2:5" x14ac:dyDescent="0.3">
      <c r="B60" s="12">
        <v>59</v>
      </c>
      <c r="C60" s="13" t="s">
        <v>85</v>
      </c>
      <c r="D60" s="12" t="s">
        <v>117</v>
      </c>
      <c r="E60" s="15">
        <v>32.727866473149497</v>
      </c>
    </row>
    <row r="61" spans="2:5" x14ac:dyDescent="0.3">
      <c r="B61" s="12">
        <v>60</v>
      </c>
      <c r="C61" s="13" t="s">
        <v>86</v>
      </c>
      <c r="D61" s="12" t="s">
        <v>117</v>
      </c>
      <c r="E61" s="15">
        <v>32.802322206095802</v>
      </c>
    </row>
    <row r="62" spans="2:5" x14ac:dyDescent="0.3">
      <c r="B62" s="12">
        <v>61</v>
      </c>
      <c r="C62" s="13" t="s">
        <v>87</v>
      </c>
      <c r="D62" s="12" t="s">
        <v>117</v>
      </c>
      <c r="E62" s="15">
        <v>32.8767779390421</v>
      </c>
    </row>
    <row r="63" spans="2:5" x14ac:dyDescent="0.3">
      <c r="B63" s="12">
        <v>62</v>
      </c>
      <c r="C63" s="13" t="s">
        <v>88</v>
      </c>
      <c r="D63" s="12" t="s">
        <v>117</v>
      </c>
      <c r="E63" s="15">
        <v>32.951233671988398</v>
      </c>
    </row>
    <row r="64" spans="2:5" x14ac:dyDescent="0.3">
      <c r="B64" s="12">
        <v>63</v>
      </c>
      <c r="C64" s="13" t="s">
        <v>89</v>
      </c>
      <c r="D64" s="12" t="s">
        <v>117</v>
      </c>
      <c r="E64" s="15">
        <v>33.025689404934703</v>
      </c>
    </row>
    <row r="65" spans="2:5" x14ac:dyDescent="0.3">
      <c r="B65" s="12">
        <v>64</v>
      </c>
      <c r="C65" s="13" t="s">
        <v>90</v>
      </c>
      <c r="D65" s="12" t="s">
        <v>117</v>
      </c>
      <c r="E65" s="15">
        <v>33.100145137881</v>
      </c>
    </row>
    <row r="66" spans="2:5" x14ac:dyDescent="0.3">
      <c r="B66" s="12">
        <v>65</v>
      </c>
      <c r="C66" s="13" t="s">
        <v>91</v>
      </c>
      <c r="D66" s="12" t="s">
        <v>117</v>
      </c>
      <c r="E66" s="15">
        <v>33.174600870827298</v>
      </c>
    </row>
    <row r="67" spans="2:5" x14ac:dyDescent="0.3">
      <c r="B67" s="12">
        <v>66</v>
      </c>
      <c r="C67" s="13" t="s">
        <v>92</v>
      </c>
      <c r="D67" s="12" t="s">
        <v>115</v>
      </c>
      <c r="E67" s="15">
        <v>33.249056603773603</v>
      </c>
    </row>
    <row r="68" spans="2:5" x14ac:dyDescent="0.3">
      <c r="B68" s="12">
        <v>67</v>
      </c>
      <c r="C68" s="13" t="s">
        <v>93</v>
      </c>
      <c r="D68" s="12" t="s">
        <v>115</v>
      </c>
      <c r="E68" s="15">
        <v>33.323512336719901</v>
      </c>
    </row>
    <row r="69" spans="2:5" x14ac:dyDescent="0.3">
      <c r="B69" s="12">
        <v>68</v>
      </c>
      <c r="C69" s="13" t="s">
        <v>94</v>
      </c>
      <c r="D69" s="12" t="s">
        <v>115</v>
      </c>
      <c r="E69" s="15">
        <v>33.397968069666199</v>
      </c>
    </row>
    <row r="70" spans="2:5" x14ac:dyDescent="0.3">
      <c r="B70" s="12">
        <v>69</v>
      </c>
      <c r="C70" s="13" t="s">
        <v>95</v>
      </c>
      <c r="D70" s="12" t="s">
        <v>115</v>
      </c>
      <c r="E70" s="15">
        <v>33.472423802612497</v>
      </c>
    </row>
    <row r="71" spans="2:5" x14ac:dyDescent="0.3">
      <c r="B71" s="12">
        <v>70</v>
      </c>
      <c r="C71" s="13" t="s">
        <v>96</v>
      </c>
      <c r="D71" s="12" t="s">
        <v>115</v>
      </c>
      <c r="E71" s="15">
        <v>33.546879535558801</v>
      </c>
    </row>
    <row r="72" spans="2:5" x14ac:dyDescent="0.3">
      <c r="B72" s="12">
        <v>71</v>
      </c>
      <c r="C72" s="13" t="s">
        <v>97</v>
      </c>
      <c r="D72" s="12" t="s">
        <v>115</v>
      </c>
      <c r="E72" s="15">
        <v>33.621335268505099</v>
      </c>
    </row>
    <row r="73" spans="2:5" x14ac:dyDescent="0.3">
      <c r="B73" s="12">
        <v>72</v>
      </c>
      <c r="C73" s="13" t="s">
        <v>98</v>
      </c>
      <c r="D73" s="12" t="s">
        <v>115</v>
      </c>
      <c r="E73" s="15">
        <v>33.695791001451397</v>
      </c>
    </row>
    <row r="74" spans="2:5" x14ac:dyDescent="0.3">
      <c r="B74" s="12">
        <v>73</v>
      </c>
      <c r="C74" s="13" t="s">
        <v>99</v>
      </c>
      <c r="D74" s="12" t="s">
        <v>115</v>
      </c>
      <c r="E74" s="15">
        <v>33.770246734397702</v>
      </c>
    </row>
    <row r="75" spans="2:5" x14ac:dyDescent="0.3">
      <c r="B75" s="12">
        <v>74</v>
      </c>
      <c r="C75" s="13" t="s">
        <v>100</v>
      </c>
      <c r="D75" s="12" t="s">
        <v>115</v>
      </c>
      <c r="E75" s="15">
        <v>33.844702467344</v>
      </c>
    </row>
    <row r="76" spans="2:5" x14ac:dyDescent="0.3">
      <c r="B76" s="12">
        <v>75</v>
      </c>
      <c r="C76" s="13" t="s">
        <v>101</v>
      </c>
      <c r="D76" s="12" t="s">
        <v>115</v>
      </c>
      <c r="E76" s="15">
        <v>33.919158200290298</v>
      </c>
    </row>
    <row r="77" spans="2:5" x14ac:dyDescent="0.3">
      <c r="B77" s="12">
        <v>76</v>
      </c>
      <c r="C77" s="13" t="s">
        <v>102</v>
      </c>
      <c r="D77" s="12" t="s">
        <v>115</v>
      </c>
      <c r="E77" s="15">
        <v>33.993613933236603</v>
      </c>
    </row>
    <row r="78" spans="2:5" x14ac:dyDescent="0.3">
      <c r="B78" s="12">
        <v>77</v>
      </c>
      <c r="C78" s="13" t="s">
        <v>103</v>
      </c>
      <c r="D78" s="12" t="s">
        <v>115</v>
      </c>
      <c r="E78" s="15">
        <v>34.0680696661829</v>
      </c>
    </row>
    <row r="79" spans="2:5" x14ac:dyDescent="0.3">
      <c r="B79" s="12">
        <v>78</v>
      </c>
      <c r="C79" s="13" t="s">
        <v>104</v>
      </c>
      <c r="D79" s="12" t="s">
        <v>115</v>
      </c>
      <c r="E79" s="15">
        <v>34.142525399129198</v>
      </c>
    </row>
    <row r="80" spans="2:5" x14ac:dyDescent="0.3">
      <c r="B80" s="12">
        <v>79</v>
      </c>
      <c r="C80" s="13" t="s">
        <v>105</v>
      </c>
      <c r="D80" s="12" t="s">
        <v>115</v>
      </c>
      <c r="E80" s="15">
        <v>34.216981132075503</v>
      </c>
    </row>
    <row r="81" spans="2:5" x14ac:dyDescent="0.3">
      <c r="B81" s="12">
        <v>80</v>
      </c>
      <c r="C81" s="13" t="s">
        <v>106</v>
      </c>
      <c r="D81" s="12" t="s">
        <v>115</v>
      </c>
      <c r="E81" s="15">
        <v>34.291436865021801</v>
      </c>
    </row>
    <row r="82" spans="2:5" x14ac:dyDescent="0.3">
      <c r="B82" s="12">
        <v>81</v>
      </c>
      <c r="C82" s="13" t="s">
        <v>107</v>
      </c>
      <c r="D82" s="12" t="s">
        <v>115</v>
      </c>
      <c r="E82" s="15">
        <v>34.365892597968099</v>
      </c>
    </row>
    <row r="83" spans="2:5" x14ac:dyDescent="0.3">
      <c r="B83" s="12">
        <v>82</v>
      </c>
      <c r="C83" s="13" t="s">
        <v>108</v>
      </c>
      <c r="D83" s="12" t="s">
        <v>115</v>
      </c>
      <c r="E83" s="15">
        <v>34.440348330914397</v>
      </c>
    </row>
    <row r="84" spans="2:5" x14ac:dyDescent="0.3">
      <c r="B84" s="12">
        <v>83</v>
      </c>
      <c r="C84" s="13" t="s">
        <v>109</v>
      </c>
      <c r="D84" s="12" t="s">
        <v>116</v>
      </c>
      <c r="E84" s="15">
        <v>34.514804063860701</v>
      </c>
    </row>
    <row r="85" spans="2:5" x14ac:dyDescent="0.3">
      <c r="B85" s="12">
        <v>84</v>
      </c>
      <c r="C85" s="13" t="s">
        <v>110</v>
      </c>
      <c r="D85" s="12" t="s">
        <v>116</v>
      </c>
      <c r="E85" s="15">
        <v>34.589259796806999</v>
      </c>
    </row>
    <row r="86" spans="2:5" x14ac:dyDescent="0.3">
      <c r="B86" s="12">
        <v>85</v>
      </c>
      <c r="C86" s="13" t="s">
        <v>111</v>
      </c>
      <c r="D86" s="12" t="s">
        <v>116</v>
      </c>
      <c r="E86" s="15">
        <v>34.663715529753297</v>
      </c>
    </row>
    <row r="87" spans="2:5" x14ac:dyDescent="0.3">
      <c r="B87" s="12">
        <v>86</v>
      </c>
      <c r="C87" s="13" t="s">
        <v>112</v>
      </c>
      <c r="D87" s="12" t="s">
        <v>116</v>
      </c>
      <c r="E87" s="15">
        <v>34.738171262699602</v>
      </c>
    </row>
    <row r="88" spans="2:5" x14ac:dyDescent="0.3">
      <c r="B88" s="12">
        <v>87</v>
      </c>
      <c r="C88" s="13" t="s">
        <v>113</v>
      </c>
      <c r="D88" s="12" t="s">
        <v>116</v>
      </c>
      <c r="E88" s="15">
        <v>34.8126269956459</v>
      </c>
    </row>
    <row r="89" spans="2:5" x14ac:dyDescent="0.3">
      <c r="B89" s="12">
        <v>88</v>
      </c>
      <c r="C89" s="13" t="s">
        <v>114</v>
      </c>
      <c r="D89" s="12" t="s">
        <v>116</v>
      </c>
      <c r="E89" s="15">
        <v>34.887082728592198</v>
      </c>
    </row>
    <row r="90" spans="2:5" x14ac:dyDescent="0.3">
      <c r="B90" s="12"/>
      <c r="C90" s="13"/>
      <c r="E90" s="12"/>
    </row>
    <row r="91" spans="2:5" x14ac:dyDescent="0.3">
      <c r="B91" s="12"/>
      <c r="C91" s="13"/>
      <c r="E91" s="12"/>
    </row>
    <row r="92" spans="2:5" x14ac:dyDescent="0.3">
      <c r="B92" s="12"/>
      <c r="C92" s="13"/>
      <c r="E92" s="12"/>
    </row>
    <row r="93" spans="2:5" x14ac:dyDescent="0.3">
      <c r="B93" s="12"/>
      <c r="C93" s="13"/>
      <c r="E93" s="12"/>
    </row>
    <row r="94" spans="2:5" x14ac:dyDescent="0.3">
      <c r="B94" s="12"/>
      <c r="C94" s="13"/>
      <c r="E94" s="12"/>
    </row>
    <row r="95" spans="2:5" x14ac:dyDescent="0.3">
      <c r="B95" s="12"/>
      <c r="C95" s="13"/>
      <c r="E95" s="12"/>
    </row>
    <row r="96" spans="2:5" x14ac:dyDescent="0.3">
      <c r="B96" s="12"/>
      <c r="C96" s="13"/>
      <c r="E96" s="12"/>
    </row>
    <row r="97" spans="2:5" x14ac:dyDescent="0.3">
      <c r="B97" s="12"/>
      <c r="C97" s="13"/>
      <c r="E97" s="12"/>
    </row>
    <row r="98" spans="2:5" x14ac:dyDescent="0.3">
      <c r="B98" s="12"/>
      <c r="C98" s="13"/>
      <c r="E98" s="12"/>
    </row>
    <row r="99" spans="2:5" x14ac:dyDescent="0.3">
      <c r="B99" s="12"/>
      <c r="C99" s="13"/>
      <c r="E99" s="12"/>
    </row>
    <row r="100" spans="2:5" x14ac:dyDescent="0.3">
      <c r="B100" s="12"/>
      <c r="C100" s="13"/>
      <c r="E100" s="12"/>
    </row>
    <row r="101" spans="2:5" x14ac:dyDescent="0.3">
      <c r="B101" s="12"/>
      <c r="C101" s="13"/>
      <c r="E101" s="12"/>
    </row>
    <row r="102" spans="2:5" x14ac:dyDescent="0.3">
      <c r="B102" s="12"/>
      <c r="C102" s="13"/>
      <c r="E102" s="12"/>
    </row>
    <row r="103" spans="2:5" x14ac:dyDescent="0.3">
      <c r="B103" s="12"/>
      <c r="C103" s="13"/>
      <c r="E103" s="12"/>
    </row>
    <row r="104" spans="2:5" x14ac:dyDescent="0.3">
      <c r="B104" s="12"/>
      <c r="C104" s="13"/>
      <c r="E104" s="12"/>
    </row>
    <row r="105" spans="2:5" x14ac:dyDescent="0.3">
      <c r="B105" s="12"/>
      <c r="C105" s="13"/>
      <c r="E105" s="12"/>
    </row>
    <row r="106" spans="2:5" x14ac:dyDescent="0.3">
      <c r="B106" s="12"/>
      <c r="C106" s="13"/>
      <c r="E106" s="12"/>
    </row>
    <row r="107" spans="2:5" x14ac:dyDescent="0.3">
      <c r="B107" s="12"/>
      <c r="C107" s="13"/>
      <c r="E107" s="12"/>
    </row>
    <row r="108" spans="2:5" x14ac:dyDescent="0.3">
      <c r="B108" s="12"/>
      <c r="C108" s="13"/>
      <c r="E108" s="12"/>
    </row>
    <row r="109" spans="2:5" x14ac:dyDescent="0.3">
      <c r="B109" s="12"/>
      <c r="C109" s="13"/>
      <c r="E109" s="12"/>
    </row>
    <row r="110" spans="2:5" x14ac:dyDescent="0.3">
      <c r="B110" s="12"/>
      <c r="C110" s="13"/>
      <c r="E110" s="12"/>
    </row>
    <row r="111" spans="2:5" x14ac:dyDescent="0.3">
      <c r="B111" s="12"/>
      <c r="C111" s="13"/>
      <c r="E111" s="12"/>
    </row>
    <row r="112" spans="2:5" x14ac:dyDescent="0.3">
      <c r="B112" s="12"/>
      <c r="C112" s="13"/>
      <c r="E112" s="12"/>
    </row>
    <row r="113" spans="2:5" x14ac:dyDescent="0.3">
      <c r="B113" s="12"/>
      <c r="C113" s="13"/>
      <c r="E113" s="12"/>
    </row>
    <row r="114" spans="2:5" x14ac:dyDescent="0.3">
      <c r="B114" s="12"/>
      <c r="C114" s="13"/>
      <c r="E114" s="12"/>
    </row>
    <row r="115" spans="2:5" x14ac:dyDescent="0.3">
      <c r="B115" s="12"/>
      <c r="C115" s="13"/>
      <c r="E115" s="12"/>
    </row>
    <row r="116" spans="2:5" x14ac:dyDescent="0.3">
      <c r="C116" s="14"/>
    </row>
  </sheetData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32DF-CE47-486A-898D-1D0304EC2DE9}">
  <dimension ref="B4:K17"/>
  <sheetViews>
    <sheetView tabSelected="1" topLeftCell="A3" zoomScale="124" workbookViewId="0">
      <selection activeCell="K18" sqref="K18"/>
    </sheetView>
  </sheetViews>
  <sheetFormatPr defaultRowHeight="14.4" x14ac:dyDescent="0.3"/>
  <cols>
    <col min="8" max="8" width="17.33203125" customWidth="1"/>
    <col min="11" max="11" width="16.21875" customWidth="1"/>
  </cols>
  <sheetData>
    <row r="4" spans="2:11" x14ac:dyDescent="0.3">
      <c r="B4" s="19"/>
      <c r="C4" s="20" t="s">
        <v>138</v>
      </c>
      <c r="D4" s="20"/>
      <c r="E4" s="20"/>
      <c r="F4" s="20"/>
      <c r="G4" s="19" t="s">
        <v>123</v>
      </c>
      <c r="H4" s="19" t="s">
        <v>124</v>
      </c>
    </row>
    <row r="5" spans="2:11" x14ac:dyDescent="0.3">
      <c r="B5" s="19" t="s">
        <v>137</v>
      </c>
      <c r="C5" s="21">
        <v>0.1</v>
      </c>
      <c r="D5" s="21">
        <v>0.2</v>
      </c>
      <c r="E5" s="21">
        <v>0.3</v>
      </c>
      <c r="F5" s="21">
        <v>0.4</v>
      </c>
      <c r="G5" s="19"/>
      <c r="H5" s="19"/>
    </row>
    <row r="6" spans="2:11" x14ac:dyDescent="0.3">
      <c r="B6" s="19" t="s">
        <v>125</v>
      </c>
      <c r="C6" s="22">
        <v>8</v>
      </c>
      <c r="D6" s="22">
        <v>8</v>
      </c>
      <c r="E6" s="22">
        <v>7</v>
      </c>
      <c r="F6" s="22">
        <v>4</v>
      </c>
      <c r="G6" s="22">
        <f>(C6*C5+D6*D5+E6*E5+F6*F5)</f>
        <v>6.1</v>
      </c>
      <c r="H6" s="19" t="str">
        <f>IF(G6&gt;=K13,"Aprovado","Reprovado")</f>
        <v>Aprovado</v>
      </c>
    </row>
    <row r="7" spans="2:11" x14ac:dyDescent="0.3">
      <c r="B7" s="19" t="s">
        <v>126</v>
      </c>
      <c r="C7" s="22">
        <v>4</v>
      </c>
      <c r="D7" s="22">
        <v>2</v>
      </c>
      <c r="E7" s="22">
        <v>2.5</v>
      </c>
      <c r="F7" s="22">
        <v>3</v>
      </c>
      <c r="G7" s="22">
        <f>(C7*C5+D7*D5+E7*E5+F7*F5)</f>
        <v>2.75</v>
      </c>
      <c r="H7" s="19" t="str">
        <f t="shared" ref="H7:H17" si="0">IF(G7&gt;=7,"Aprovado","Reprovado")</f>
        <v>Reprovado</v>
      </c>
    </row>
    <row r="8" spans="2:11" x14ac:dyDescent="0.3">
      <c r="B8" s="19" t="s">
        <v>127</v>
      </c>
      <c r="C8" s="22">
        <v>6.5</v>
      </c>
      <c r="D8" s="22">
        <v>7.5</v>
      </c>
      <c r="E8" s="22">
        <v>7</v>
      </c>
      <c r="F8" s="22">
        <v>8.5</v>
      </c>
      <c r="G8" s="22">
        <f>(C8*C5+D8*D5+E8*E5+F8*F5)</f>
        <v>7.65</v>
      </c>
      <c r="H8" s="19" t="str">
        <f t="shared" si="0"/>
        <v>Aprovado</v>
      </c>
    </row>
    <row r="9" spans="2:11" x14ac:dyDescent="0.3">
      <c r="B9" s="19" t="s">
        <v>128</v>
      </c>
      <c r="C9" s="22">
        <v>5</v>
      </c>
      <c r="D9" s="22">
        <v>5.5</v>
      </c>
      <c r="E9" s="22">
        <v>6.5</v>
      </c>
      <c r="F9" s="22">
        <v>4</v>
      </c>
      <c r="G9" s="22">
        <f>(C9*C5+D9*D5+E9*E5+F9*F5)</f>
        <v>5.15</v>
      </c>
      <c r="H9" s="19" t="str">
        <f t="shared" si="0"/>
        <v>Reprovado</v>
      </c>
    </row>
    <row r="10" spans="2:11" x14ac:dyDescent="0.3">
      <c r="B10" s="19" t="s">
        <v>129</v>
      </c>
      <c r="C10" s="22">
        <v>7</v>
      </c>
      <c r="D10" s="22">
        <v>7.5</v>
      </c>
      <c r="E10" s="22">
        <v>8</v>
      </c>
      <c r="F10" s="22">
        <v>7</v>
      </c>
      <c r="G10" s="22">
        <f>(C10*C5+D10*D5+E10*E5+F10*F5)</f>
        <v>7.4</v>
      </c>
      <c r="H10" s="19" t="str">
        <f t="shared" si="0"/>
        <v>Aprovado</v>
      </c>
    </row>
    <row r="11" spans="2:11" x14ac:dyDescent="0.3">
      <c r="B11" s="19" t="s">
        <v>130</v>
      </c>
      <c r="C11" s="22">
        <v>8</v>
      </c>
      <c r="D11" s="22">
        <v>6.5</v>
      </c>
      <c r="E11" s="22">
        <v>5</v>
      </c>
      <c r="F11" s="22">
        <v>7.5</v>
      </c>
      <c r="G11" s="22">
        <f>(C11*C5+D11*D5+E11*E5+F11*F5)</f>
        <v>6.6</v>
      </c>
      <c r="H11" s="19" t="str">
        <f t="shared" si="0"/>
        <v>Reprovado</v>
      </c>
    </row>
    <row r="12" spans="2:11" x14ac:dyDescent="0.3">
      <c r="B12" s="19" t="s">
        <v>131</v>
      </c>
      <c r="C12" s="22">
        <v>2.5</v>
      </c>
      <c r="D12" s="22">
        <v>3</v>
      </c>
      <c r="E12" s="22">
        <v>4</v>
      </c>
      <c r="F12" s="22">
        <v>4.5</v>
      </c>
      <c r="G12" s="22">
        <f>(C12*C5+D12*D5+E12*E5+F12*F5)</f>
        <v>3.8499999999999996</v>
      </c>
      <c r="H12" s="19" t="str">
        <f t="shared" si="0"/>
        <v>Reprovado</v>
      </c>
      <c r="K12" s="19" t="s">
        <v>140</v>
      </c>
    </row>
    <row r="13" spans="2:11" x14ac:dyDescent="0.3">
      <c r="B13" s="19" t="s">
        <v>132</v>
      </c>
      <c r="C13" s="22">
        <v>4.5</v>
      </c>
      <c r="D13" s="22">
        <v>6.5</v>
      </c>
      <c r="E13" s="22">
        <v>5.5</v>
      </c>
      <c r="F13" s="22">
        <v>4.5</v>
      </c>
      <c r="G13" s="22">
        <f>(C13*C5+D13*D5+E13*E5+F13*F5)</f>
        <v>5.2</v>
      </c>
      <c r="H13" s="19" t="str">
        <f t="shared" si="0"/>
        <v>Reprovado</v>
      </c>
      <c r="K13" s="22">
        <v>5</v>
      </c>
    </row>
    <row r="14" spans="2:11" x14ac:dyDescent="0.3">
      <c r="B14" s="19" t="s">
        <v>133</v>
      </c>
      <c r="C14" s="22">
        <v>10</v>
      </c>
      <c r="D14" s="22">
        <v>9.5</v>
      </c>
      <c r="E14" s="22">
        <v>9</v>
      </c>
      <c r="F14" s="22">
        <v>10</v>
      </c>
      <c r="G14" s="22">
        <f>(C14*C5+D14*D5+E14*E5+F14*F5)</f>
        <v>9.6</v>
      </c>
      <c r="H14" s="19" t="str">
        <f t="shared" si="0"/>
        <v>Aprovado</v>
      </c>
    </row>
    <row r="15" spans="2:11" x14ac:dyDescent="0.3">
      <c r="B15" s="19" t="s">
        <v>134</v>
      </c>
      <c r="C15" s="22">
        <v>5</v>
      </c>
      <c r="D15" s="22">
        <v>4.5</v>
      </c>
      <c r="E15" s="22">
        <v>5.5</v>
      </c>
      <c r="F15" s="22">
        <v>6</v>
      </c>
      <c r="G15" s="22">
        <f>(C15*C5+D15*D5+E15*E5+F15*F5)</f>
        <v>5.45</v>
      </c>
      <c r="H15" s="19" t="str">
        <f t="shared" si="0"/>
        <v>Reprovado</v>
      </c>
    </row>
    <row r="16" spans="2:11" x14ac:dyDescent="0.3">
      <c r="B16" s="19" t="s">
        <v>135</v>
      </c>
      <c r="C16" s="22">
        <v>6.5</v>
      </c>
      <c r="D16" s="22">
        <v>7.5</v>
      </c>
      <c r="E16" s="22">
        <v>8</v>
      </c>
      <c r="F16" s="22">
        <v>7.5</v>
      </c>
      <c r="G16" s="22">
        <f>(C16*C5+D16*D5+E16*E5+F16*F5)</f>
        <v>7.55</v>
      </c>
      <c r="H16" s="19" t="str">
        <f t="shared" si="0"/>
        <v>Aprovado</v>
      </c>
    </row>
    <row r="17" spans="2:8" x14ac:dyDescent="0.3">
      <c r="B17" s="19" t="s">
        <v>136</v>
      </c>
      <c r="C17" s="22">
        <v>8.5</v>
      </c>
      <c r="D17" s="22">
        <v>9</v>
      </c>
      <c r="E17" s="22">
        <v>8.5</v>
      </c>
      <c r="F17" s="22">
        <v>7.5</v>
      </c>
      <c r="G17" s="22">
        <f>(C17*C5+D17*D5+E17*E5+F17*F5)</f>
        <v>8.1999999999999993</v>
      </c>
      <c r="H17" s="19" t="str">
        <f t="shared" si="0"/>
        <v>Aprovado</v>
      </c>
    </row>
  </sheetData>
  <mergeCells count="1">
    <mergeCell ref="C4:F4"/>
  </mergeCells>
  <conditionalFormatting sqref="H6:H17">
    <cfRule type="containsText" dxfId="1" priority="1" operator="containsText" text="Reprovado">
      <formula>NOT(ISERROR(SEARCH("Reprovado",H6)))</formula>
    </cfRule>
    <cfRule type="containsText" dxfId="0" priority="2" operator="containsText" text="Aprovado">
      <formula>NOT(ISERROR(SEARCH("Aprovado",H6)))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0677E-A8AA-4880-8DD0-490C9AA3F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Gastos mensais</vt:lpstr>
      <vt:lpstr>Supermercado</vt:lpstr>
      <vt:lpstr>Media ponderada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Thainara</dc:creator>
  <cp:lastModifiedBy>Thainara</cp:lastModifiedBy>
  <dcterms:created xsi:type="dcterms:W3CDTF">2022-11-20T22:08:58Z</dcterms:created>
  <dcterms:modified xsi:type="dcterms:W3CDTF">2022-11-21T15:50:16Z</dcterms:modified>
</cp:coreProperties>
</file>